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21690" windowHeight="14445"/>
  </bookViews>
  <sheets>
    <sheet name="Rekapitulace stavby" sheetId="1" r:id="rId1"/>
    <sheet name="SO 101 - AUTOBUSOVÉ ZASTÁ..." sheetId="2" r:id="rId2"/>
    <sheet name="SO 102 - ÚPRAVA STEZEK PR..." sheetId="3" r:id="rId3"/>
    <sheet name="SO 103 - DOPRAVNÍ ZNAČENÍ..." sheetId="4" r:id="rId4"/>
    <sheet name="SO 104 - AUTOBUSOVÉ ZASTÁ..." sheetId="5" r:id="rId5"/>
    <sheet name="SO 105 - ÚPRAVA STEZEK PR..." sheetId="6" r:id="rId6"/>
    <sheet name="SO 106 - DOPRAVNÍ ZNAČENÍ..." sheetId="7" r:id="rId7"/>
    <sheet name="SO 107 - ZASTÁVKOVÉ PŘÍST..." sheetId="8" r:id="rId8"/>
    <sheet name="SO 108 - OSVĚTLENÍ" sheetId="9" r:id="rId9"/>
    <sheet name="VON - Vedlejší a ostatní ..." sheetId="10" r:id="rId10"/>
    <sheet name="Pokyny pro vyplnění" sheetId="11" r:id="rId11"/>
  </sheets>
  <definedNames>
    <definedName name="_xlnm._FilterDatabase" localSheetId="1" hidden="1">'SO 101 - AUTOBUSOVÉ ZASTÁ...'!$C$81:$K$224</definedName>
    <definedName name="_xlnm._FilterDatabase" localSheetId="2" hidden="1">'SO 102 - ÚPRAVA STEZEK PR...'!$C$83:$K$259</definedName>
    <definedName name="_xlnm._FilterDatabase" localSheetId="3" hidden="1">'SO 103 - DOPRAVNÍ ZNAČENÍ...'!$C$79:$K$123</definedName>
    <definedName name="_xlnm._FilterDatabase" localSheetId="4" hidden="1">'SO 104 - AUTOBUSOVÉ ZASTÁ...'!$C$83:$K$343</definedName>
    <definedName name="_xlnm._FilterDatabase" localSheetId="5" hidden="1">'SO 105 - ÚPRAVA STEZEK PR...'!$C$83:$K$273</definedName>
    <definedName name="_xlnm._FilterDatabase" localSheetId="6" hidden="1">'SO 106 - DOPRAVNÍ ZNAČENÍ...'!$C$79:$K$128</definedName>
    <definedName name="_xlnm._FilterDatabase" localSheetId="7" hidden="1">'SO 107 - ZASTÁVKOVÉ PŘÍST...'!$C$81:$K$118</definedName>
    <definedName name="_xlnm._FilterDatabase" localSheetId="8" hidden="1">'SO 108 - OSVĚTLENÍ'!$C$78:$K$208</definedName>
    <definedName name="_xlnm._FilterDatabase" localSheetId="9" hidden="1">'VON - Vedlejší a ostatní ...'!$C$80:$K$104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Area" localSheetId="1">'SO 101 - AUTOBUSOVÉ ZASTÁ...'!$C$4:$J$36,'SO 101 - AUTOBUSOVÉ ZASTÁ...'!$C$42:$J$63,'SO 101 - AUTOBUSOVÉ ZASTÁ...'!$C$69:$K$224</definedName>
    <definedName name="_xlnm.Print_Area" localSheetId="2">'SO 102 - ÚPRAVA STEZEK PR...'!$C$4:$J$36,'SO 102 - ÚPRAVA STEZEK PR...'!$C$42:$J$65,'SO 102 - ÚPRAVA STEZEK PR...'!$C$71:$K$259</definedName>
    <definedName name="_xlnm.Print_Area" localSheetId="3">'SO 103 - DOPRAVNÍ ZNAČENÍ...'!$C$4:$J$36,'SO 103 - DOPRAVNÍ ZNAČENÍ...'!$C$42:$J$61,'SO 103 - DOPRAVNÍ ZNAČENÍ...'!$C$67:$K$123</definedName>
    <definedName name="_xlnm.Print_Area" localSheetId="4">'SO 104 - AUTOBUSOVÉ ZASTÁ...'!$C$4:$J$36,'SO 104 - AUTOBUSOVÉ ZASTÁ...'!$C$42:$J$65,'SO 104 - AUTOBUSOVÉ ZASTÁ...'!$C$71:$K$343</definedName>
    <definedName name="_xlnm.Print_Area" localSheetId="5">'SO 105 - ÚPRAVA STEZEK PR...'!$C$4:$J$36,'SO 105 - ÚPRAVA STEZEK PR...'!$C$42:$J$65,'SO 105 - ÚPRAVA STEZEK PR...'!$C$71:$K$273</definedName>
    <definedName name="_xlnm.Print_Area" localSheetId="6">'SO 106 - DOPRAVNÍ ZNAČENÍ...'!$C$4:$J$36,'SO 106 - DOPRAVNÍ ZNAČENÍ...'!$C$42:$J$61,'SO 106 - DOPRAVNÍ ZNAČENÍ...'!$C$67:$K$128</definedName>
    <definedName name="_xlnm.Print_Area" localSheetId="7">'SO 107 - ZASTÁVKOVÉ PŘÍST...'!$C$4:$J$36,'SO 107 - ZASTÁVKOVÉ PŘÍST...'!$C$42:$J$63,'SO 107 - ZASTÁVKOVÉ PŘÍST...'!$C$69:$K$118</definedName>
    <definedName name="_xlnm.Print_Area" localSheetId="8">'SO 108 - OSVĚTLENÍ'!$C$4:$J$36,'SO 108 - OSVĚTLENÍ'!$C$42:$J$60,'SO 108 - OSVĚTLENÍ'!$C$66:$K$208</definedName>
    <definedName name="_xlnm.Print_Area" localSheetId="9">'VON - Vedlejší a ostatní ...'!$C$4:$J$36,'VON - Vedlejší a ostatní ...'!$C$42:$J$62,'VON - Vedlejší a ostatní ...'!$C$68:$K$104</definedName>
    <definedName name="_xlnm.Print_Titles" localSheetId="0">'Rekapitulace stavby'!$49:$49</definedName>
    <definedName name="_xlnm.Print_Titles" localSheetId="1">'SO 101 - AUTOBUSOVÉ ZASTÁ...'!$81:$81</definedName>
    <definedName name="_xlnm.Print_Titles" localSheetId="2">'SO 102 - ÚPRAVA STEZEK PR...'!$83:$83</definedName>
    <definedName name="_xlnm.Print_Titles" localSheetId="3">'SO 103 - DOPRAVNÍ ZNAČENÍ...'!$79:$79</definedName>
    <definedName name="_xlnm.Print_Titles" localSheetId="4">'SO 104 - AUTOBUSOVÉ ZASTÁ...'!$83:$83</definedName>
    <definedName name="_xlnm.Print_Titles" localSheetId="5">'SO 105 - ÚPRAVA STEZEK PR...'!$83:$83</definedName>
    <definedName name="_xlnm.Print_Titles" localSheetId="6">'SO 106 - DOPRAVNÍ ZNAČENÍ...'!$79:$79</definedName>
    <definedName name="_xlnm.Print_Titles" localSheetId="7">'SO 107 - ZASTÁVKOVÉ PŘÍST...'!$81:$81</definedName>
    <definedName name="_xlnm.Print_Titles" localSheetId="8">'SO 108 - OSVĚTLENÍ'!$78:$78</definedName>
    <definedName name="_xlnm.Print_Titles" localSheetId="9">'VON - Vedlejší a ostatní ...'!$80:$80</definedName>
  </definedNames>
  <calcPr calcId="152511"/>
</workbook>
</file>

<file path=xl/calcChain.xml><?xml version="1.0" encoding="utf-8"?>
<calcChain xmlns="http://schemas.openxmlformats.org/spreadsheetml/2006/main">
  <c r="AY60" i="1" l="1"/>
  <c r="AX60" i="1"/>
  <c r="BI103" i="10"/>
  <c r="BH103" i="10"/>
  <c r="BG103" i="10"/>
  <c r="BF103" i="10"/>
  <c r="T103" i="10"/>
  <c r="R103" i="10"/>
  <c r="P103" i="10"/>
  <c r="BK103" i="10"/>
  <c r="J103" i="10"/>
  <c r="BE103" i="10" s="1"/>
  <c r="BI101" i="10"/>
  <c r="BH101" i="10"/>
  <c r="BG101" i="10"/>
  <c r="BF101" i="10"/>
  <c r="T101" i="10"/>
  <c r="T100" i="10" s="1"/>
  <c r="R101" i="10"/>
  <c r="R100" i="10" s="1"/>
  <c r="P101" i="10"/>
  <c r="P100" i="10" s="1"/>
  <c r="BK101" i="10"/>
  <c r="BK100" i="10" s="1"/>
  <c r="J100" i="10" s="1"/>
  <c r="J61" i="10" s="1"/>
  <c r="J101" i="10"/>
  <c r="BE101" i="10" s="1"/>
  <c r="BI98" i="10"/>
  <c r="BH98" i="10"/>
  <c r="BG98" i="10"/>
  <c r="BF98" i="10"/>
  <c r="T98" i="10"/>
  <c r="R98" i="10"/>
  <c r="P98" i="10"/>
  <c r="BK98" i="10"/>
  <c r="J98" i="10"/>
  <c r="BE98" i="10" s="1"/>
  <c r="BI96" i="10"/>
  <c r="BH96" i="10"/>
  <c r="BG96" i="10"/>
  <c r="BF96" i="10"/>
  <c r="T96" i="10"/>
  <c r="R96" i="10"/>
  <c r="P96" i="10"/>
  <c r="BK96" i="10"/>
  <c r="J96" i="10"/>
  <c r="BE96" i="10" s="1"/>
  <c r="BI94" i="10"/>
  <c r="BH94" i="10"/>
  <c r="BG94" i="10"/>
  <c r="BF94" i="10"/>
  <c r="T94" i="10"/>
  <c r="T93" i="10" s="1"/>
  <c r="R94" i="10"/>
  <c r="R93" i="10" s="1"/>
  <c r="P94" i="10"/>
  <c r="P93" i="10" s="1"/>
  <c r="BK94" i="10"/>
  <c r="BK93" i="10" s="1"/>
  <c r="J93" i="10" s="1"/>
  <c r="J60" i="10" s="1"/>
  <c r="J94" i="10"/>
  <c r="BE94" i="10" s="1"/>
  <c r="BI91" i="10"/>
  <c r="BH91" i="10"/>
  <c r="BG91" i="10"/>
  <c r="BF91" i="10"/>
  <c r="BE91" i="10"/>
  <c r="T91" i="10"/>
  <c r="R91" i="10"/>
  <c r="P91" i="10"/>
  <c r="BK91" i="10"/>
  <c r="J91" i="10"/>
  <c r="BI89" i="10"/>
  <c r="BH89" i="10"/>
  <c r="BG89" i="10"/>
  <c r="BF89" i="10"/>
  <c r="BE89" i="10"/>
  <c r="T89" i="10"/>
  <c r="T88" i="10" s="1"/>
  <c r="R89" i="10"/>
  <c r="R88" i="10" s="1"/>
  <c r="P89" i="10"/>
  <c r="P88" i="10" s="1"/>
  <c r="BK89" i="10"/>
  <c r="BK88" i="10" s="1"/>
  <c r="J88" i="10" s="1"/>
  <c r="J59" i="10" s="1"/>
  <c r="J89" i="10"/>
  <c r="BI86" i="10"/>
  <c r="BH86" i="10"/>
  <c r="BG86" i="10"/>
  <c r="BF86" i="10"/>
  <c r="T86" i="10"/>
  <c r="R86" i="10"/>
  <c r="P86" i="10"/>
  <c r="BK86" i="10"/>
  <c r="J86" i="10"/>
  <c r="BE86" i="10" s="1"/>
  <c r="BI84" i="10"/>
  <c r="F34" i="10" s="1"/>
  <c r="BD60" i="1" s="1"/>
  <c r="BH84" i="10"/>
  <c r="F33" i="10" s="1"/>
  <c r="BC60" i="1" s="1"/>
  <c r="BG84" i="10"/>
  <c r="F32" i="10" s="1"/>
  <c r="BB60" i="1" s="1"/>
  <c r="BF84" i="10"/>
  <c r="J31" i="10" s="1"/>
  <c r="AW60" i="1" s="1"/>
  <c r="T84" i="10"/>
  <c r="T83" i="10" s="1"/>
  <c r="R84" i="10"/>
  <c r="R83" i="10" s="1"/>
  <c r="P84" i="10"/>
  <c r="P83" i="10" s="1"/>
  <c r="P82" i="10" s="1"/>
  <c r="P81" i="10" s="1"/>
  <c r="AU60" i="1" s="1"/>
  <c r="BK84" i="10"/>
  <c r="BK83" i="10" s="1"/>
  <c r="J84" i="10"/>
  <c r="BE84" i="10" s="1"/>
  <c r="J77" i="10"/>
  <c r="F75" i="10"/>
  <c r="E73" i="10"/>
  <c r="J51" i="10"/>
  <c r="F49" i="10"/>
  <c r="E47" i="10"/>
  <c r="E45" i="10"/>
  <c r="J18" i="10"/>
  <c r="E18" i="10"/>
  <c r="F52" i="10" s="1"/>
  <c r="J17" i="10"/>
  <c r="J15" i="10"/>
  <c r="E15" i="10"/>
  <c r="F51" i="10" s="1"/>
  <c r="J14" i="10"/>
  <c r="J12" i="10"/>
  <c r="J75" i="10" s="1"/>
  <c r="E7" i="10"/>
  <c r="E71" i="10" s="1"/>
  <c r="AY59" i="1"/>
  <c r="AX59" i="1"/>
  <c r="BI207" i="9"/>
  <c r="BH207" i="9"/>
  <c r="BG207" i="9"/>
  <c r="BF207" i="9"/>
  <c r="T207" i="9"/>
  <c r="R207" i="9"/>
  <c r="P207" i="9"/>
  <c r="BK207" i="9"/>
  <c r="J207" i="9"/>
  <c r="BE207" i="9" s="1"/>
  <c r="BI205" i="9"/>
  <c r="BH205" i="9"/>
  <c r="BG205" i="9"/>
  <c r="BF205" i="9"/>
  <c r="BE205" i="9"/>
  <c r="T205" i="9"/>
  <c r="R205" i="9"/>
  <c r="P205" i="9"/>
  <c r="BK205" i="9"/>
  <c r="J205" i="9"/>
  <c r="BI203" i="9"/>
  <c r="BH203" i="9"/>
  <c r="BG203" i="9"/>
  <c r="BF203" i="9"/>
  <c r="BE203" i="9"/>
  <c r="T203" i="9"/>
  <c r="R203" i="9"/>
  <c r="P203" i="9"/>
  <c r="BK203" i="9"/>
  <c r="J203" i="9"/>
  <c r="BI201" i="9"/>
  <c r="BH201" i="9"/>
  <c r="BG201" i="9"/>
  <c r="BF201" i="9"/>
  <c r="BE201" i="9"/>
  <c r="T201" i="9"/>
  <c r="R201" i="9"/>
  <c r="P201" i="9"/>
  <c r="BK201" i="9"/>
  <c r="J201" i="9"/>
  <c r="BI199" i="9"/>
  <c r="BH199" i="9"/>
  <c r="BG199" i="9"/>
  <c r="BF199" i="9"/>
  <c r="BE199" i="9"/>
  <c r="T199" i="9"/>
  <c r="R199" i="9"/>
  <c r="P199" i="9"/>
  <c r="BK199" i="9"/>
  <c r="J199" i="9"/>
  <c r="BI197" i="9"/>
  <c r="BH197" i="9"/>
  <c r="BG197" i="9"/>
  <c r="BF197" i="9"/>
  <c r="BE197" i="9"/>
  <c r="T197" i="9"/>
  <c r="R197" i="9"/>
  <c r="P197" i="9"/>
  <c r="BK197" i="9"/>
  <c r="J197" i="9"/>
  <c r="BI195" i="9"/>
  <c r="BH195" i="9"/>
  <c r="BG195" i="9"/>
  <c r="BF195" i="9"/>
  <c r="BE195" i="9"/>
  <c r="T195" i="9"/>
  <c r="R195" i="9"/>
  <c r="P195" i="9"/>
  <c r="BK195" i="9"/>
  <c r="J195" i="9"/>
  <c r="BI193" i="9"/>
  <c r="BH193" i="9"/>
  <c r="BG193" i="9"/>
  <c r="BF193" i="9"/>
  <c r="BE193" i="9"/>
  <c r="T193" i="9"/>
  <c r="R193" i="9"/>
  <c r="P193" i="9"/>
  <c r="BK193" i="9"/>
  <c r="J193" i="9"/>
  <c r="BI191" i="9"/>
  <c r="BH191" i="9"/>
  <c r="BG191" i="9"/>
  <c r="BF191" i="9"/>
  <c r="BE191" i="9"/>
  <c r="T191" i="9"/>
  <c r="R191" i="9"/>
  <c r="P191" i="9"/>
  <c r="BK191" i="9"/>
  <c r="J191" i="9"/>
  <c r="BI189" i="9"/>
  <c r="BH189" i="9"/>
  <c r="BG189" i="9"/>
  <c r="BF189" i="9"/>
  <c r="BE189" i="9"/>
  <c r="T189" i="9"/>
  <c r="R189" i="9"/>
  <c r="P189" i="9"/>
  <c r="BK189" i="9"/>
  <c r="J189" i="9"/>
  <c r="BI187" i="9"/>
  <c r="BH187" i="9"/>
  <c r="BG187" i="9"/>
  <c r="BF187" i="9"/>
  <c r="BE187" i="9"/>
  <c r="T187" i="9"/>
  <c r="R187" i="9"/>
  <c r="P187" i="9"/>
  <c r="BK187" i="9"/>
  <c r="J187" i="9"/>
  <c r="BI185" i="9"/>
  <c r="BH185" i="9"/>
  <c r="BG185" i="9"/>
  <c r="BF185" i="9"/>
  <c r="BE185" i="9"/>
  <c r="T185" i="9"/>
  <c r="R185" i="9"/>
  <c r="P185" i="9"/>
  <c r="BK185" i="9"/>
  <c r="J185" i="9"/>
  <c r="BI183" i="9"/>
  <c r="BH183" i="9"/>
  <c r="BG183" i="9"/>
  <c r="BF183" i="9"/>
  <c r="BE183" i="9"/>
  <c r="T183" i="9"/>
  <c r="R183" i="9"/>
  <c r="P183" i="9"/>
  <c r="BK183" i="9"/>
  <c r="J183" i="9"/>
  <c r="BI181" i="9"/>
  <c r="BH181" i="9"/>
  <c r="BG181" i="9"/>
  <c r="BF181" i="9"/>
  <c r="BE181" i="9"/>
  <c r="T181" i="9"/>
  <c r="R181" i="9"/>
  <c r="P181" i="9"/>
  <c r="BK181" i="9"/>
  <c r="J181" i="9"/>
  <c r="BI179" i="9"/>
  <c r="BH179" i="9"/>
  <c r="BG179" i="9"/>
  <c r="BF179" i="9"/>
  <c r="BE179" i="9"/>
  <c r="T179" i="9"/>
  <c r="R179" i="9"/>
  <c r="P179" i="9"/>
  <c r="BK179" i="9"/>
  <c r="J179" i="9"/>
  <c r="BI177" i="9"/>
  <c r="BH177" i="9"/>
  <c r="BG177" i="9"/>
  <c r="BF177" i="9"/>
  <c r="BE177" i="9"/>
  <c r="T177" i="9"/>
  <c r="R177" i="9"/>
  <c r="P177" i="9"/>
  <c r="BK177" i="9"/>
  <c r="J177" i="9"/>
  <c r="BI175" i="9"/>
  <c r="BH175" i="9"/>
  <c r="BG175" i="9"/>
  <c r="BF175" i="9"/>
  <c r="BE175" i="9"/>
  <c r="T175" i="9"/>
  <c r="R175" i="9"/>
  <c r="P175" i="9"/>
  <c r="BK175" i="9"/>
  <c r="J175" i="9"/>
  <c r="BI173" i="9"/>
  <c r="BH173" i="9"/>
  <c r="BG173" i="9"/>
  <c r="BF173" i="9"/>
  <c r="BE173" i="9"/>
  <c r="T173" i="9"/>
  <c r="R173" i="9"/>
  <c r="P173" i="9"/>
  <c r="BK173" i="9"/>
  <c r="J173" i="9"/>
  <c r="BI171" i="9"/>
  <c r="BH171" i="9"/>
  <c r="BG171" i="9"/>
  <c r="BF171" i="9"/>
  <c r="BE171" i="9"/>
  <c r="T171" i="9"/>
  <c r="R171" i="9"/>
  <c r="P171" i="9"/>
  <c r="BK171" i="9"/>
  <c r="J171" i="9"/>
  <c r="BI169" i="9"/>
  <c r="BH169" i="9"/>
  <c r="BG169" i="9"/>
  <c r="BF169" i="9"/>
  <c r="BE169" i="9"/>
  <c r="T169" i="9"/>
  <c r="R169" i="9"/>
  <c r="P169" i="9"/>
  <c r="BK169" i="9"/>
  <c r="J169" i="9"/>
  <c r="BI167" i="9"/>
  <c r="BH167" i="9"/>
  <c r="BG167" i="9"/>
  <c r="BF167" i="9"/>
  <c r="BE167" i="9"/>
  <c r="T167" i="9"/>
  <c r="R167" i="9"/>
  <c r="P167" i="9"/>
  <c r="BK167" i="9"/>
  <c r="J167" i="9"/>
  <c r="BI165" i="9"/>
  <c r="BH165" i="9"/>
  <c r="BG165" i="9"/>
  <c r="BF165" i="9"/>
  <c r="BE165" i="9"/>
  <c r="T165" i="9"/>
  <c r="R165" i="9"/>
  <c r="P165" i="9"/>
  <c r="BK165" i="9"/>
  <c r="J165" i="9"/>
  <c r="BI163" i="9"/>
  <c r="BH163" i="9"/>
  <c r="BG163" i="9"/>
  <c r="BF163" i="9"/>
  <c r="BE163" i="9"/>
  <c r="T163" i="9"/>
  <c r="R163" i="9"/>
  <c r="P163" i="9"/>
  <c r="BK163" i="9"/>
  <c r="J163" i="9"/>
  <c r="BI161" i="9"/>
  <c r="BH161" i="9"/>
  <c r="BG161" i="9"/>
  <c r="BF161" i="9"/>
  <c r="BE161" i="9"/>
  <c r="T161" i="9"/>
  <c r="R161" i="9"/>
  <c r="P161" i="9"/>
  <c r="BK161" i="9"/>
  <c r="J161" i="9"/>
  <c r="BI159" i="9"/>
  <c r="BH159" i="9"/>
  <c r="BG159" i="9"/>
  <c r="BF159" i="9"/>
  <c r="BE159" i="9"/>
  <c r="T159" i="9"/>
  <c r="R159" i="9"/>
  <c r="P159" i="9"/>
  <c r="BK159" i="9"/>
  <c r="J159" i="9"/>
  <c r="BI157" i="9"/>
  <c r="BH157" i="9"/>
  <c r="BG157" i="9"/>
  <c r="BF157" i="9"/>
  <c r="BE157" i="9"/>
  <c r="T157" i="9"/>
  <c r="R157" i="9"/>
  <c r="P157" i="9"/>
  <c r="BK157" i="9"/>
  <c r="J157" i="9"/>
  <c r="BI155" i="9"/>
  <c r="BH155" i="9"/>
  <c r="BG155" i="9"/>
  <c r="BF155" i="9"/>
  <c r="BE155" i="9"/>
  <c r="T155" i="9"/>
  <c r="R155" i="9"/>
  <c r="P155" i="9"/>
  <c r="BK155" i="9"/>
  <c r="J155" i="9"/>
  <c r="BI153" i="9"/>
  <c r="BH153" i="9"/>
  <c r="BG153" i="9"/>
  <c r="BF153" i="9"/>
  <c r="BE153" i="9"/>
  <c r="T153" i="9"/>
  <c r="R153" i="9"/>
  <c r="P153" i="9"/>
  <c r="BK153" i="9"/>
  <c r="J153" i="9"/>
  <c r="BI151" i="9"/>
  <c r="BH151" i="9"/>
  <c r="BG151" i="9"/>
  <c r="BF151" i="9"/>
  <c r="BE151" i="9"/>
  <c r="T151" i="9"/>
  <c r="T150" i="9" s="1"/>
  <c r="R151" i="9"/>
  <c r="R150" i="9" s="1"/>
  <c r="P151" i="9"/>
  <c r="P150" i="9" s="1"/>
  <c r="BK151" i="9"/>
  <c r="BK150" i="9" s="1"/>
  <c r="J150" i="9" s="1"/>
  <c r="J59" i="9" s="1"/>
  <c r="J151" i="9"/>
  <c r="BI148" i="9"/>
  <c r="BH148" i="9"/>
  <c r="BG148" i="9"/>
  <c r="BF148" i="9"/>
  <c r="T148" i="9"/>
  <c r="R148" i="9"/>
  <c r="P148" i="9"/>
  <c r="BK148" i="9"/>
  <c r="J148" i="9"/>
  <c r="BE148" i="9" s="1"/>
  <c r="BI146" i="9"/>
  <c r="BH146" i="9"/>
  <c r="BG146" i="9"/>
  <c r="BF146" i="9"/>
  <c r="T146" i="9"/>
  <c r="R146" i="9"/>
  <c r="P146" i="9"/>
  <c r="BK146" i="9"/>
  <c r="J146" i="9"/>
  <c r="BE146" i="9" s="1"/>
  <c r="BI144" i="9"/>
  <c r="BH144" i="9"/>
  <c r="BG144" i="9"/>
  <c r="BF144" i="9"/>
  <c r="T144" i="9"/>
  <c r="R144" i="9"/>
  <c r="P144" i="9"/>
  <c r="BK144" i="9"/>
  <c r="J144" i="9"/>
  <c r="BE144" i="9" s="1"/>
  <c r="BI142" i="9"/>
  <c r="BH142" i="9"/>
  <c r="BG142" i="9"/>
  <c r="BF142" i="9"/>
  <c r="T142" i="9"/>
  <c r="R142" i="9"/>
  <c r="P142" i="9"/>
  <c r="BK142" i="9"/>
  <c r="J142" i="9"/>
  <c r="BE142" i="9" s="1"/>
  <c r="BI140" i="9"/>
  <c r="BH140" i="9"/>
  <c r="BG140" i="9"/>
  <c r="BF140" i="9"/>
  <c r="T140" i="9"/>
  <c r="R140" i="9"/>
  <c r="P140" i="9"/>
  <c r="BK140" i="9"/>
  <c r="J140" i="9"/>
  <c r="BE140" i="9" s="1"/>
  <c r="BI138" i="9"/>
  <c r="BH138" i="9"/>
  <c r="BG138" i="9"/>
  <c r="BF138" i="9"/>
  <c r="T138" i="9"/>
  <c r="R138" i="9"/>
  <c r="P138" i="9"/>
  <c r="BK138" i="9"/>
  <c r="J138" i="9"/>
  <c r="BE138" i="9" s="1"/>
  <c r="BI136" i="9"/>
  <c r="BH136" i="9"/>
  <c r="BG136" i="9"/>
  <c r="BF136" i="9"/>
  <c r="T136" i="9"/>
  <c r="R136" i="9"/>
  <c r="P136" i="9"/>
  <c r="BK136" i="9"/>
  <c r="J136" i="9"/>
  <c r="BE136" i="9" s="1"/>
  <c r="BI134" i="9"/>
  <c r="BH134" i="9"/>
  <c r="BG134" i="9"/>
  <c r="BF134" i="9"/>
  <c r="T134" i="9"/>
  <c r="R134" i="9"/>
  <c r="P134" i="9"/>
  <c r="BK134" i="9"/>
  <c r="J134" i="9"/>
  <c r="BE134" i="9" s="1"/>
  <c r="BI132" i="9"/>
  <c r="BH132" i="9"/>
  <c r="BG132" i="9"/>
  <c r="BF132" i="9"/>
  <c r="T132" i="9"/>
  <c r="R132" i="9"/>
  <c r="P132" i="9"/>
  <c r="BK132" i="9"/>
  <c r="J132" i="9"/>
  <c r="BE132" i="9" s="1"/>
  <c r="BI130" i="9"/>
  <c r="BH130" i="9"/>
  <c r="BG130" i="9"/>
  <c r="BF130" i="9"/>
  <c r="T130" i="9"/>
  <c r="R130" i="9"/>
  <c r="P130" i="9"/>
  <c r="BK130" i="9"/>
  <c r="J130" i="9"/>
  <c r="BE130" i="9" s="1"/>
  <c r="BI128" i="9"/>
  <c r="BH128" i="9"/>
  <c r="BG128" i="9"/>
  <c r="BF128" i="9"/>
  <c r="T128" i="9"/>
  <c r="R128" i="9"/>
  <c r="P128" i="9"/>
  <c r="BK128" i="9"/>
  <c r="J128" i="9"/>
  <c r="BE128" i="9" s="1"/>
  <c r="BI126" i="9"/>
  <c r="BH126" i="9"/>
  <c r="BG126" i="9"/>
  <c r="BF126" i="9"/>
  <c r="T126" i="9"/>
  <c r="R126" i="9"/>
  <c r="P126" i="9"/>
  <c r="BK126" i="9"/>
  <c r="J126" i="9"/>
  <c r="BE126" i="9" s="1"/>
  <c r="BI124" i="9"/>
  <c r="BH124" i="9"/>
  <c r="BG124" i="9"/>
  <c r="BF124" i="9"/>
  <c r="T124" i="9"/>
  <c r="R124" i="9"/>
  <c r="P124" i="9"/>
  <c r="BK124" i="9"/>
  <c r="J124" i="9"/>
  <c r="BE124" i="9" s="1"/>
  <c r="BI122" i="9"/>
  <c r="BH122" i="9"/>
  <c r="BG122" i="9"/>
  <c r="BF122" i="9"/>
  <c r="T122" i="9"/>
  <c r="R122" i="9"/>
  <c r="P122" i="9"/>
  <c r="BK122" i="9"/>
  <c r="J122" i="9"/>
  <c r="BE122" i="9" s="1"/>
  <c r="BI120" i="9"/>
  <c r="BH120" i="9"/>
  <c r="BG120" i="9"/>
  <c r="BF120" i="9"/>
  <c r="T120" i="9"/>
  <c r="R120" i="9"/>
  <c r="P120" i="9"/>
  <c r="BK120" i="9"/>
  <c r="J120" i="9"/>
  <c r="BE120" i="9" s="1"/>
  <c r="BI118" i="9"/>
  <c r="BH118" i="9"/>
  <c r="BG118" i="9"/>
  <c r="BF118" i="9"/>
  <c r="T118" i="9"/>
  <c r="R118" i="9"/>
  <c r="P118" i="9"/>
  <c r="BK118" i="9"/>
  <c r="J118" i="9"/>
  <c r="BE118" i="9" s="1"/>
  <c r="BI116" i="9"/>
  <c r="BH116" i="9"/>
  <c r="BG116" i="9"/>
  <c r="BF116" i="9"/>
  <c r="T116" i="9"/>
  <c r="R116" i="9"/>
  <c r="P116" i="9"/>
  <c r="BK116" i="9"/>
  <c r="J116" i="9"/>
  <c r="BE116" i="9" s="1"/>
  <c r="BI114" i="9"/>
  <c r="BH114" i="9"/>
  <c r="BG114" i="9"/>
  <c r="BF114" i="9"/>
  <c r="T114" i="9"/>
  <c r="R114" i="9"/>
  <c r="P114" i="9"/>
  <c r="BK114" i="9"/>
  <c r="J114" i="9"/>
  <c r="BE114" i="9" s="1"/>
  <c r="BI112" i="9"/>
  <c r="BH112" i="9"/>
  <c r="BG112" i="9"/>
  <c r="BF112" i="9"/>
  <c r="T112" i="9"/>
  <c r="R112" i="9"/>
  <c r="P112" i="9"/>
  <c r="BK112" i="9"/>
  <c r="J112" i="9"/>
  <c r="BE112" i="9" s="1"/>
  <c r="BI110" i="9"/>
  <c r="BH110" i="9"/>
  <c r="BG110" i="9"/>
  <c r="BF110" i="9"/>
  <c r="T110" i="9"/>
  <c r="R110" i="9"/>
  <c r="P110" i="9"/>
  <c r="BK110" i="9"/>
  <c r="J110" i="9"/>
  <c r="BE110" i="9" s="1"/>
  <c r="BI108" i="9"/>
  <c r="BH108" i="9"/>
  <c r="BG108" i="9"/>
  <c r="BF108" i="9"/>
  <c r="T108" i="9"/>
  <c r="R108" i="9"/>
  <c r="P108" i="9"/>
  <c r="BK108" i="9"/>
  <c r="J108" i="9"/>
  <c r="BE108" i="9" s="1"/>
  <c r="BI106" i="9"/>
  <c r="BH106" i="9"/>
  <c r="BG106" i="9"/>
  <c r="BF106" i="9"/>
  <c r="T106" i="9"/>
  <c r="R106" i="9"/>
  <c r="P106" i="9"/>
  <c r="BK106" i="9"/>
  <c r="J106" i="9"/>
  <c r="BE106" i="9" s="1"/>
  <c r="BI104" i="9"/>
  <c r="BH104" i="9"/>
  <c r="BG104" i="9"/>
  <c r="BF104" i="9"/>
  <c r="T104" i="9"/>
  <c r="R104" i="9"/>
  <c r="P104" i="9"/>
  <c r="BK104" i="9"/>
  <c r="J104" i="9"/>
  <c r="BE104" i="9" s="1"/>
  <c r="BI102" i="9"/>
  <c r="BH102" i="9"/>
  <c r="BG102" i="9"/>
  <c r="BF102" i="9"/>
  <c r="T102" i="9"/>
  <c r="R102" i="9"/>
  <c r="P102" i="9"/>
  <c r="BK102" i="9"/>
  <c r="J102" i="9"/>
  <c r="BE102" i="9" s="1"/>
  <c r="BI100" i="9"/>
  <c r="BH100" i="9"/>
  <c r="BG100" i="9"/>
  <c r="BF100" i="9"/>
  <c r="T100" i="9"/>
  <c r="R100" i="9"/>
  <c r="P100" i="9"/>
  <c r="BK100" i="9"/>
  <c r="J100" i="9"/>
  <c r="BE100" i="9" s="1"/>
  <c r="BI98" i="9"/>
  <c r="BH98" i="9"/>
  <c r="BG98" i="9"/>
  <c r="BF98" i="9"/>
  <c r="T98" i="9"/>
  <c r="R98" i="9"/>
  <c r="P98" i="9"/>
  <c r="BK98" i="9"/>
  <c r="J98" i="9"/>
  <c r="BE98" i="9" s="1"/>
  <c r="BI96" i="9"/>
  <c r="BH96" i="9"/>
  <c r="BG96" i="9"/>
  <c r="BF96" i="9"/>
  <c r="BE96" i="9"/>
  <c r="T96" i="9"/>
  <c r="R96" i="9"/>
  <c r="P96" i="9"/>
  <c r="BK96" i="9"/>
  <c r="J96" i="9"/>
  <c r="BI94" i="9"/>
  <c r="BH94" i="9"/>
  <c r="BG94" i="9"/>
  <c r="BF94" i="9"/>
  <c r="T94" i="9"/>
  <c r="R94" i="9"/>
  <c r="P94" i="9"/>
  <c r="BK94" i="9"/>
  <c r="J94" i="9"/>
  <c r="BE94" i="9" s="1"/>
  <c r="BI92" i="9"/>
  <c r="BH92" i="9"/>
  <c r="BG92" i="9"/>
  <c r="BF92" i="9"/>
  <c r="BE92" i="9"/>
  <c r="T92" i="9"/>
  <c r="R92" i="9"/>
  <c r="P92" i="9"/>
  <c r="BK92" i="9"/>
  <c r="J92" i="9"/>
  <c r="BI90" i="9"/>
  <c r="BH90" i="9"/>
  <c r="BG90" i="9"/>
  <c r="BF90" i="9"/>
  <c r="BE90" i="9"/>
  <c r="T90" i="9"/>
  <c r="R90" i="9"/>
  <c r="P90" i="9"/>
  <c r="BK90" i="9"/>
  <c r="J90" i="9"/>
  <c r="BI88" i="9"/>
  <c r="BH88" i="9"/>
  <c r="BG88" i="9"/>
  <c r="BF88" i="9"/>
  <c r="BE88" i="9"/>
  <c r="T88" i="9"/>
  <c r="R88" i="9"/>
  <c r="P88" i="9"/>
  <c r="BK88" i="9"/>
  <c r="J88" i="9"/>
  <c r="BI86" i="9"/>
  <c r="BH86" i="9"/>
  <c r="BG86" i="9"/>
  <c r="BF86" i="9"/>
  <c r="BE86" i="9"/>
  <c r="T86" i="9"/>
  <c r="R86" i="9"/>
  <c r="P86" i="9"/>
  <c r="BK86" i="9"/>
  <c r="J86" i="9"/>
  <c r="BI84" i="9"/>
  <c r="BH84" i="9"/>
  <c r="BG84" i="9"/>
  <c r="BF84" i="9"/>
  <c r="BE84" i="9"/>
  <c r="T84" i="9"/>
  <c r="R84" i="9"/>
  <c r="P84" i="9"/>
  <c r="BK84" i="9"/>
  <c r="J84" i="9"/>
  <c r="BI82" i="9"/>
  <c r="F34" i="9" s="1"/>
  <c r="BD59" i="1" s="1"/>
  <c r="BH82" i="9"/>
  <c r="F33" i="9" s="1"/>
  <c r="BC59" i="1" s="1"/>
  <c r="BG82" i="9"/>
  <c r="F32" i="9" s="1"/>
  <c r="BB59" i="1" s="1"/>
  <c r="BF82" i="9"/>
  <c r="J31" i="9" s="1"/>
  <c r="AW59" i="1" s="1"/>
  <c r="BE82" i="9"/>
  <c r="T82" i="9"/>
  <c r="T81" i="9" s="1"/>
  <c r="T80" i="9" s="1"/>
  <c r="T79" i="9" s="1"/>
  <c r="R82" i="9"/>
  <c r="R81" i="9" s="1"/>
  <c r="P82" i="9"/>
  <c r="P81" i="9" s="1"/>
  <c r="P80" i="9" s="1"/>
  <c r="P79" i="9" s="1"/>
  <c r="AU59" i="1" s="1"/>
  <c r="BK82" i="9"/>
  <c r="BK81" i="9" s="1"/>
  <c r="J82" i="9"/>
  <c r="F73" i="9"/>
  <c r="E71" i="9"/>
  <c r="F49" i="9"/>
  <c r="E47" i="9"/>
  <c r="J21" i="9"/>
  <c r="E21" i="9"/>
  <c r="J51" i="9" s="1"/>
  <c r="J20" i="9"/>
  <c r="J18" i="9"/>
  <c r="E18" i="9"/>
  <c r="F52" i="9" s="1"/>
  <c r="J17" i="9"/>
  <c r="J15" i="9"/>
  <c r="E15" i="9"/>
  <c r="F51" i="9" s="1"/>
  <c r="J14" i="9"/>
  <c r="J12" i="9"/>
  <c r="J73" i="9" s="1"/>
  <c r="E7" i="9"/>
  <c r="E45" i="9" s="1"/>
  <c r="AY58" i="1"/>
  <c r="AX58" i="1"/>
  <c r="BI118" i="8"/>
  <c r="BH118" i="8"/>
  <c r="BG118" i="8"/>
  <c r="BF118" i="8"/>
  <c r="T118" i="8"/>
  <c r="R118" i="8"/>
  <c r="P118" i="8"/>
  <c r="BK118" i="8"/>
  <c r="J118" i="8"/>
  <c r="BE118" i="8" s="1"/>
  <c r="BI116" i="8"/>
  <c r="BH116" i="8"/>
  <c r="BG116" i="8"/>
  <c r="BF116" i="8"/>
  <c r="T116" i="8"/>
  <c r="R116" i="8"/>
  <c r="P116" i="8"/>
  <c r="BK116" i="8"/>
  <c r="J116" i="8"/>
  <c r="BE116" i="8" s="1"/>
  <c r="BI114" i="8"/>
  <c r="BH114" i="8"/>
  <c r="BG114" i="8"/>
  <c r="BF114" i="8"/>
  <c r="BE114" i="8"/>
  <c r="T114" i="8"/>
  <c r="T113" i="8" s="1"/>
  <c r="T112" i="8" s="1"/>
  <c r="R114" i="8"/>
  <c r="R113" i="8" s="1"/>
  <c r="R112" i="8" s="1"/>
  <c r="P114" i="8"/>
  <c r="P113" i="8" s="1"/>
  <c r="P112" i="8" s="1"/>
  <c r="BK114" i="8"/>
  <c r="BK113" i="8" s="1"/>
  <c r="J114" i="8"/>
  <c r="BI111" i="8"/>
  <c r="BH111" i="8"/>
  <c r="BG111" i="8"/>
  <c r="BF111" i="8"/>
  <c r="BE111" i="8"/>
  <c r="T111" i="8"/>
  <c r="T110" i="8" s="1"/>
  <c r="R111" i="8"/>
  <c r="R110" i="8" s="1"/>
  <c r="P111" i="8"/>
  <c r="P110" i="8" s="1"/>
  <c r="BK111" i="8"/>
  <c r="BK110" i="8" s="1"/>
  <c r="J110" i="8" s="1"/>
  <c r="J60" i="8" s="1"/>
  <c r="J111" i="8"/>
  <c r="BI106" i="8"/>
  <c r="BH106" i="8"/>
  <c r="BG106" i="8"/>
  <c r="BF106" i="8"/>
  <c r="T106" i="8"/>
  <c r="R106" i="8"/>
  <c r="P106" i="8"/>
  <c r="BK106" i="8"/>
  <c r="J106" i="8"/>
  <c r="BE106" i="8" s="1"/>
  <c r="BI102" i="8"/>
  <c r="BH102" i="8"/>
  <c r="BG102" i="8"/>
  <c r="BF102" i="8"/>
  <c r="T102" i="8"/>
  <c r="T101" i="8" s="1"/>
  <c r="R102" i="8"/>
  <c r="R101" i="8" s="1"/>
  <c r="P102" i="8"/>
  <c r="P101" i="8" s="1"/>
  <c r="BK102" i="8"/>
  <c r="BK101" i="8" s="1"/>
  <c r="J101" i="8" s="1"/>
  <c r="J59" i="8" s="1"/>
  <c r="J102" i="8"/>
  <c r="BE102" i="8" s="1"/>
  <c r="BI99" i="8"/>
  <c r="BH99" i="8"/>
  <c r="BG99" i="8"/>
  <c r="BF99" i="8"/>
  <c r="BE99" i="8"/>
  <c r="T99" i="8"/>
  <c r="R99" i="8"/>
  <c r="P99" i="8"/>
  <c r="BK99" i="8"/>
  <c r="J99" i="8"/>
  <c r="BI96" i="8"/>
  <c r="BH96" i="8"/>
  <c r="BG96" i="8"/>
  <c r="BF96" i="8"/>
  <c r="BE96" i="8"/>
  <c r="T96" i="8"/>
  <c r="R96" i="8"/>
  <c r="P96" i="8"/>
  <c r="BK96" i="8"/>
  <c r="J96" i="8"/>
  <c r="BI93" i="8"/>
  <c r="BH93" i="8"/>
  <c r="BG93" i="8"/>
  <c r="BF93" i="8"/>
  <c r="BE93" i="8"/>
  <c r="T93" i="8"/>
  <c r="R93" i="8"/>
  <c r="P93" i="8"/>
  <c r="BK93" i="8"/>
  <c r="J93" i="8"/>
  <c r="BI90" i="8"/>
  <c r="BH90" i="8"/>
  <c r="BG90" i="8"/>
  <c r="BF90" i="8"/>
  <c r="BE90" i="8"/>
  <c r="T90" i="8"/>
  <c r="R90" i="8"/>
  <c r="P90" i="8"/>
  <c r="BK90" i="8"/>
  <c r="J90" i="8"/>
  <c r="BI89" i="8"/>
  <c r="BH89" i="8"/>
  <c r="BG89" i="8"/>
  <c r="BF89" i="8"/>
  <c r="BE89" i="8"/>
  <c r="T89" i="8"/>
  <c r="R89" i="8"/>
  <c r="P89" i="8"/>
  <c r="BK89" i="8"/>
  <c r="J89" i="8"/>
  <c r="BI85" i="8"/>
  <c r="F34" i="8" s="1"/>
  <c r="BD58" i="1" s="1"/>
  <c r="BH85" i="8"/>
  <c r="F33" i="8" s="1"/>
  <c r="BC58" i="1" s="1"/>
  <c r="BG85" i="8"/>
  <c r="F32" i="8" s="1"/>
  <c r="BB58" i="1" s="1"/>
  <c r="BF85" i="8"/>
  <c r="J31" i="8" s="1"/>
  <c r="AW58" i="1" s="1"/>
  <c r="BE85" i="8"/>
  <c r="J30" i="8" s="1"/>
  <c r="AV58" i="1" s="1"/>
  <c r="T85" i="8"/>
  <c r="T84" i="8" s="1"/>
  <c r="R85" i="8"/>
  <c r="R84" i="8" s="1"/>
  <c r="P85" i="8"/>
  <c r="P84" i="8" s="1"/>
  <c r="P83" i="8" s="1"/>
  <c r="P82" i="8" s="1"/>
  <c r="AU58" i="1" s="1"/>
  <c r="BK85" i="8"/>
  <c r="BK84" i="8" s="1"/>
  <c r="J85" i="8"/>
  <c r="F76" i="8"/>
  <c r="E74" i="8"/>
  <c r="E72" i="8"/>
  <c r="F49" i="8"/>
  <c r="E47" i="8"/>
  <c r="J21" i="8"/>
  <c r="E21" i="8"/>
  <c r="J51" i="8" s="1"/>
  <c r="J20" i="8"/>
  <c r="J18" i="8"/>
  <c r="E18" i="8"/>
  <c r="F79" i="8" s="1"/>
  <c r="J17" i="8"/>
  <c r="J15" i="8"/>
  <c r="E15" i="8"/>
  <c r="F51" i="8" s="1"/>
  <c r="J14" i="8"/>
  <c r="J12" i="8"/>
  <c r="J49" i="8" s="1"/>
  <c r="E7" i="8"/>
  <c r="E45" i="8" s="1"/>
  <c r="J124" i="7"/>
  <c r="AY57" i="1"/>
  <c r="AX57" i="1"/>
  <c r="BI128" i="7"/>
  <c r="BH128" i="7"/>
  <c r="BG128" i="7"/>
  <c r="BF128" i="7"/>
  <c r="T128" i="7"/>
  <c r="R128" i="7"/>
  <c r="P128" i="7"/>
  <c r="BK128" i="7"/>
  <c r="J128" i="7"/>
  <c r="BE128" i="7" s="1"/>
  <c r="BI127" i="7"/>
  <c r="BH127" i="7"/>
  <c r="BG127" i="7"/>
  <c r="BF127" i="7"/>
  <c r="T127" i="7"/>
  <c r="R127" i="7"/>
  <c r="P127" i="7"/>
  <c r="BK127" i="7"/>
  <c r="J127" i="7"/>
  <c r="BE127" i="7" s="1"/>
  <c r="BI126" i="7"/>
  <c r="BH126" i="7"/>
  <c r="BG126" i="7"/>
  <c r="BF126" i="7"/>
  <c r="T126" i="7"/>
  <c r="T125" i="7" s="1"/>
  <c r="R126" i="7"/>
  <c r="R125" i="7" s="1"/>
  <c r="P126" i="7"/>
  <c r="P125" i="7" s="1"/>
  <c r="BK126" i="7"/>
  <c r="BK125" i="7" s="1"/>
  <c r="J125" i="7" s="1"/>
  <c r="J60" i="7" s="1"/>
  <c r="J126" i="7"/>
  <c r="BE126" i="7" s="1"/>
  <c r="J59" i="7"/>
  <c r="BI123" i="7"/>
  <c r="BH123" i="7"/>
  <c r="BG123" i="7"/>
  <c r="BF123" i="7"/>
  <c r="T123" i="7"/>
  <c r="R123" i="7"/>
  <c r="P123" i="7"/>
  <c r="BK123" i="7"/>
  <c r="J123" i="7"/>
  <c r="BE123" i="7" s="1"/>
  <c r="BI119" i="7"/>
  <c r="BH119" i="7"/>
  <c r="BG119" i="7"/>
  <c r="BF119" i="7"/>
  <c r="T119" i="7"/>
  <c r="R119" i="7"/>
  <c r="P119" i="7"/>
  <c r="BK119" i="7"/>
  <c r="J119" i="7"/>
  <c r="BE119" i="7" s="1"/>
  <c r="BI109" i="7"/>
  <c r="BH109" i="7"/>
  <c r="BG109" i="7"/>
  <c r="BF109" i="7"/>
  <c r="BE109" i="7"/>
  <c r="T109" i="7"/>
  <c r="R109" i="7"/>
  <c r="P109" i="7"/>
  <c r="BK109" i="7"/>
  <c r="J109" i="7"/>
  <c r="BI108" i="7"/>
  <c r="BH108" i="7"/>
  <c r="BG108" i="7"/>
  <c r="BF108" i="7"/>
  <c r="BE108" i="7"/>
  <c r="T108" i="7"/>
  <c r="R108" i="7"/>
  <c r="P108" i="7"/>
  <c r="BK108" i="7"/>
  <c r="J108" i="7"/>
  <c r="BI106" i="7"/>
  <c r="BH106" i="7"/>
  <c r="BG106" i="7"/>
  <c r="BF106" i="7"/>
  <c r="BE106" i="7"/>
  <c r="T106" i="7"/>
  <c r="R106" i="7"/>
  <c r="P106" i="7"/>
  <c r="BK106" i="7"/>
  <c r="J106" i="7"/>
  <c r="BI104" i="7"/>
  <c r="BH104" i="7"/>
  <c r="BG104" i="7"/>
  <c r="BF104" i="7"/>
  <c r="BE104" i="7"/>
  <c r="T104" i="7"/>
  <c r="R104" i="7"/>
  <c r="P104" i="7"/>
  <c r="BK104" i="7"/>
  <c r="J104" i="7"/>
  <c r="BI99" i="7"/>
  <c r="BH99" i="7"/>
  <c r="BG99" i="7"/>
  <c r="BF99" i="7"/>
  <c r="BE99" i="7"/>
  <c r="T99" i="7"/>
  <c r="R99" i="7"/>
  <c r="P99" i="7"/>
  <c r="BK99" i="7"/>
  <c r="J99" i="7"/>
  <c r="BI94" i="7"/>
  <c r="BH94" i="7"/>
  <c r="BG94" i="7"/>
  <c r="BF94" i="7"/>
  <c r="BE94" i="7"/>
  <c r="T94" i="7"/>
  <c r="R94" i="7"/>
  <c r="P94" i="7"/>
  <c r="BK94" i="7"/>
  <c r="J94" i="7"/>
  <c r="BI90" i="7"/>
  <c r="BH90" i="7"/>
  <c r="BG90" i="7"/>
  <c r="BF90" i="7"/>
  <c r="BE90" i="7"/>
  <c r="T90" i="7"/>
  <c r="R90" i="7"/>
  <c r="P90" i="7"/>
  <c r="BK90" i="7"/>
  <c r="J90" i="7"/>
  <c r="BI89" i="7"/>
  <c r="BH89" i="7"/>
  <c r="BG89" i="7"/>
  <c r="BF89" i="7"/>
  <c r="BE89" i="7"/>
  <c r="T89" i="7"/>
  <c r="R89" i="7"/>
  <c r="P89" i="7"/>
  <c r="BK89" i="7"/>
  <c r="J89" i="7"/>
  <c r="BI88" i="7"/>
  <c r="BH88" i="7"/>
  <c r="BG88" i="7"/>
  <c r="BF88" i="7"/>
  <c r="BE88" i="7"/>
  <c r="T88" i="7"/>
  <c r="R88" i="7"/>
  <c r="P88" i="7"/>
  <c r="BK88" i="7"/>
  <c r="J88" i="7"/>
  <c r="BI87" i="7"/>
  <c r="BH87" i="7"/>
  <c r="BG87" i="7"/>
  <c r="BF87" i="7"/>
  <c r="BE87" i="7"/>
  <c r="T87" i="7"/>
  <c r="R87" i="7"/>
  <c r="P87" i="7"/>
  <c r="BK87" i="7"/>
  <c r="J87" i="7"/>
  <c r="BI86" i="7"/>
  <c r="BH86" i="7"/>
  <c r="BG86" i="7"/>
  <c r="BF86" i="7"/>
  <c r="BE86" i="7"/>
  <c r="T86" i="7"/>
  <c r="R86" i="7"/>
  <c r="P86" i="7"/>
  <c r="BK86" i="7"/>
  <c r="J86" i="7"/>
  <c r="BI85" i="7"/>
  <c r="BH85" i="7"/>
  <c r="BG85" i="7"/>
  <c r="BF85" i="7"/>
  <c r="BE85" i="7"/>
  <c r="T85" i="7"/>
  <c r="R85" i="7"/>
  <c r="P85" i="7"/>
  <c r="BK85" i="7"/>
  <c r="J85" i="7"/>
  <c r="BI84" i="7"/>
  <c r="BH84" i="7"/>
  <c r="BG84" i="7"/>
  <c r="BF84" i="7"/>
  <c r="BE84" i="7"/>
  <c r="T84" i="7"/>
  <c r="R84" i="7"/>
  <c r="P84" i="7"/>
  <c r="BK84" i="7"/>
  <c r="J84" i="7"/>
  <c r="BI83" i="7"/>
  <c r="F34" i="7" s="1"/>
  <c r="BD57" i="1" s="1"/>
  <c r="BH83" i="7"/>
  <c r="F33" i="7" s="1"/>
  <c r="BC57" i="1" s="1"/>
  <c r="BG83" i="7"/>
  <c r="F32" i="7" s="1"/>
  <c r="BB57" i="1" s="1"/>
  <c r="BF83" i="7"/>
  <c r="F31" i="7" s="1"/>
  <c r="BA57" i="1" s="1"/>
  <c r="BE83" i="7"/>
  <c r="T83" i="7"/>
  <c r="T82" i="7" s="1"/>
  <c r="R83" i="7"/>
  <c r="R82" i="7" s="1"/>
  <c r="P83" i="7"/>
  <c r="P82" i="7" s="1"/>
  <c r="P81" i="7" s="1"/>
  <c r="P80" i="7" s="1"/>
  <c r="AU57" i="1" s="1"/>
  <c r="BK83" i="7"/>
  <c r="BK82" i="7" s="1"/>
  <c r="J83" i="7"/>
  <c r="F77" i="7"/>
  <c r="F74" i="7"/>
  <c r="E72" i="7"/>
  <c r="F51" i="7"/>
  <c r="F49" i="7"/>
  <c r="E47" i="7"/>
  <c r="J21" i="7"/>
  <c r="E21" i="7"/>
  <c r="J76" i="7" s="1"/>
  <c r="J20" i="7"/>
  <c r="J18" i="7"/>
  <c r="E18" i="7"/>
  <c r="F52" i="7" s="1"/>
  <c r="J17" i="7"/>
  <c r="J15" i="7"/>
  <c r="E15" i="7"/>
  <c r="F76" i="7" s="1"/>
  <c r="J14" i="7"/>
  <c r="J12" i="7"/>
  <c r="E7" i="7"/>
  <c r="E70" i="7" s="1"/>
  <c r="AY56" i="1"/>
  <c r="AX56" i="1"/>
  <c r="BI271" i="6"/>
  <c r="BH271" i="6"/>
  <c r="BG271" i="6"/>
  <c r="BF271" i="6"/>
  <c r="T271" i="6"/>
  <c r="R271" i="6"/>
  <c r="P271" i="6"/>
  <c r="BK271" i="6"/>
  <c r="J271" i="6"/>
  <c r="BE271" i="6" s="1"/>
  <c r="BI268" i="6"/>
  <c r="BH268" i="6"/>
  <c r="BG268" i="6"/>
  <c r="BF268" i="6"/>
  <c r="BE268" i="6"/>
  <c r="T268" i="6"/>
  <c r="R268" i="6"/>
  <c r="P268" i="6"/>
  <c r="BK268" i="6"/>
  <c r="J268" i="6"/>
  <c r="BI266" i="6"/>
  <c r="BH266" i="6"/>
  <c r="BG266" i="6"/>
  <c r="BF266" i="6"/>
  <c r="T266" i="6"/>
  <c r="R266" i="6"/>
  <c r="P266" i="6"/>
  <c r="BK266" i="6"/>
  <c r="J266" i="6"/>
  <c r="BE266" i="6" s="1"/>
  <c r="BI264" i="6"/>
  <c r="BH264" i="6"/>
  <c r="BG264" i="6"/>
  <c r="BF264" i="6"/>
  <c r="BE264" i="6"/>
  <c r="T264" i="6"/>
  <c r="R264" i="6"/>
  <c r="P264" i="6"/>
  <c r="BK264" i="6"/>
  <c r="J264" i="6"/>
  <c r="BI256" i="6"/>
  <c r="BH256" i="6"/>
  <c r="BG256" i="6"/>
  <c r="BF256" i="6"/>
  <c r="T256" i="6"/>
  <c r="R256" i="6"/>
  <c r="P256" i="6"/>
  <c r="BK256" i="6"/>
  <c r="J256" i="6"/>
  <c r="BE256" i="6" s="1"/>
  <c r="BI248" i="6"/>
  <c r="BH248" i="6"/>
  <c r="BG248" i="6"/>
  <c r="BF248" i="6"/>
  <c r="BE248" i="6"/>
  <c r="T248" i="6"/>
  <c r="R248" i="6"/>
  <c r="P248" i="6"/>
  <c r="BK248" i="6"/>
  <c r="J248" i="6"/>
  <c r="BI244" i="6"/>
  <c r="BH244" i="6"/>
  <c r="BG244" i="6"/>
  <c r="BF244" i="6"/>
  <c r="T244" i="6"/>
  <c r="R244" i="6"/>
  <c r="P244" i="6"/>
  <c r="BK244" i="6"/>
  <c r="J244" i="6"/>
  <c r="BE244" i="6" s="1"/>
  <c r="BI240" i="6"/>
  <c r="BH240" i="6"/>
  <c r="BG240" i="6"/>
  <c r="BF240" i="6"/>
  <c r="BE240" i="6"/>
  <c r="T240" i="6"/>
  <c r="R240" i="6"/>
  <c r="P240" i="6"/>
  <c r="BK240" i="6"/>
  <c r="J240" i="6"/>
  <c r="BI237" i="6"/>
  <c r="BH237" i="6"/>
  <c r="BG237" i="6"/>
  <c r="BF237" i="6"/>
  <c r="T237" i="6"/>
  <c r="R237" i="6"/>
  <c r="P237" i="6"/>
  <c r="BK237" i="6"/>
  <c r="J237" i="6"/>
  <c r="BE237" i="6" s="1"/>
  <c r="BI234" i="6"/>
  <c r="BH234" i="6"/>
  <c r="BG234" i="6"/>
  <c r="BF234" i="6"/>
  <c r="BE234" i="6"/>
  <c r="T234" i="6"/>
  <c r="R234" i="6"/>
  <c r="P234" i="6"/>
  <c r="BK234" i="6"/>
  <c r="J234" i="6"/>
  <c r="BI231" i="6"/>
  <c r="BH231" i="6"/>
  <c r="BG231" i="6"/>
  <c r="BF231" i="6"/>
  <c r="T231" i="6"/>
  <c r="T230" i="6" s="1"/>
  <c r="T229" i="6" s="1"/>
  <c r="R231" i="6"/>
  <c r="R230" i="6" s="1"/>
  <c r="R229" i="6" s="1"/>
  <c r="P231" i="6"/>
  <c r="P230" i="6" s="1"/>
  <c r="P229" i="6" s="1"/>
  <c r="BK231" i="6"/>
  <c r="J231" i="6"/>
  <c r="BE231" i="6" s="1"/>
  <c r="BI228" i="6"/>
  <c r="BH228" i="6"/>
  <c r="BG228" i="6"/>
  <c r="BF228" i="6"/>
  <c r="T228" i="6"/>
  <c r="R228" i="6"/>
  <c r="P228" i="6"/>
  <c r="BK228" i="6"/>
  <c r="J228" i="6"/>
  <c r="BE228" i="6" s="1"/>
  <c r="BI227" i="6"/>
  <c r="BH227" i="6"/>
  <c r="BG227" i="6"/>
  <c r="BF227" i="6"/>
  <c r="BE227" i="6"/>
  <c r="T227" i="6"/>
  <c r="R227" i="6"/>
  <c r="P227" i="6"/>
  <c r="BK227" i="6"/>
  <c r="J227" i="6"/>
  <c r="BI226" i="6"/>
  <c r="BH226" i="6"/>
  <c r="BG226" i="6"/>
  <c r="BF226" i="6"/>
  <c r="T226" i="6"/>
  <c r="T225" i="6" s="1"/>
  <c r="R226" i="6"/>
  <c r="R225" i="6" s="1"/>
  <c r="P226" i="6"/>
  <c r="BK226" i="6"/>
  <c r="BK225" i="6" s="1"/>
  <c r="J225" i="6" s="1"/>
  <c r="J62" i="6" s="1"/>
  <c r="J226" i="6"/>
  <c r="BE226" i="6" s="1"/>
  <c r="BI222" i="6"/>
  <c r="BH222" i="6"/>
  <c r="BG222" i="6"/>
  <c r="BF222" i="6"/>
  <c r="T222" i="6"/>
  <c r="R222" i="6"/>
  <c r="P222" i="6"/>
  <c r="BK222" i="6"/>
  <c r="J222" i="6"/>
  <c r="BE222" i="6" s="1"/>
  <c r="BI216" i="6"/>
  <c r="BH216" i="6"/>
  <c r="BG216" i="6"/>
  <c r="BF216" i="6"/>
  <c r="T216" i="6"/>
  <c r="R216" i="6"/>
  <c r="P216" i="6"/>
  <c r="BK216" i="6"/>
  <c r="J216" i="6"/>
  <c r="BE216" i="6" s="1"/>
  <c r="BI213" i="6"/>
  <c r="BH213" i="6"/>
  <c r="BG213" i="6"/>
  <c r="BF213" i="6"/>
  <c r="T213" i="6"/>
  <c r="R213" i="6"/>
  <c r="P213" i="6"/>
  <c r="BK213" i="6"/>
  <c r="J213" i="6"/>
  <c r="BE213" i="6" s="1"/>
  <c r="BI210" i="6"/>
  <c r="BH210" i="6"/>
  <c r="BG210" i="6"/>
  <c r="BF210" i="6"/>
  <c r="T210" i="6"/>
  <c r="T209" i="6" s="1"/>
  <c r="R210" i="6"/>
  <c r="R209" i="6" s="1"/>
  <c r="P210" i="6"/>
  <c r="BK210" i="6"/>
  <c r="BK209" i="6" s="1"/>
  <c r="J209" i="6" s="1"/>
  <c r="J61" i="6" s="1"/>
  <c r="J210" i="6"/>
  <c r="BE210" i="6" s="1"/>
  <c r="BI207" i="6"/>
  <c r="BH207" i="6"/>
  <c r="BG207" i="6"/>
  <c r="BF207" i="6"/>
  <c r="T207" i="6"/>
  <c r="R207" i="6"/>
  <c r="P207" i="6"/>
  <c r="BK207" i="6"/>
  <c r="J207" i="6"/>
  <c r="BE207" i="6" s="1"/>
  <c r="BI205" i="6"/>
  <c r="BH205" i="6"/>
  <c r="BG205" i="6"/>
  <c r="BF205" i="6"/>
  <c r="BE205" i="6"/>
  <c r="T205" i="6"/>
  <c r="R205" i="6"/>
  <c r="P205" i="6"/>
  <c r="BK205" i="6"/>
  <c r="J205" i="6"/>
  <c r="BI203" i="6"/>
  <c r="BH203" i="6"/>
  <c r="BG203" i="6"/>
  <c r="BF203" i="6"/>
  <c r="T203" i="6"/>
  <c r="R203" i="6"/>
  <c r="P203" i="6"/>
  <c r="BK203" i="6"/>
  <c r="J203" i="6"/>
  <c r="BE203" i="6" s="1"/>
  <c r="BI199" i="6"/>
  <c r="BH199" i="6"/>
  <c r="BG199" i="6"/>
  <c r="BF199" i="6"/>
  <c r="BE199" i="6"/>
  <c r="T199" i="6"/>
  <c r="R199" i="6"/>
  <c r="P199" i="6"/>
  <c r="BK199" i="6"/>
  <c r="J199" i="6"/>
  <c r="BI192" i="6"/>
  <c r="BH192" i="6"/>
  <c r="BG192" i="6"/>
  <c r="BF192" i="6"/>
  <c r="BE192" i="6"/>
  <c r="T192" i="6"/>
  <c r="R192" i="6"/>
  <c r="P192" i="6"/>
  <c r="BK192" i="6"/>
  <c r="J192" i="6"/>
  <c r="BI191" i="6"/>
  <c r="BH191" i="6"/>
  <c r="BG191" i="6"/>
  <c r="BF191" i="6"/>
  <c r="BE191" i="6"/>
  <c r="T191" i="6"/>
  <c r="R191" i="6"/>
  <c r="P191" i="6"/>
  <c r="BK191" i="6"/>
  <c r="J191" i="6"/>
  <c r="BI190" i="6"/>
  <c r="BH190" i="6"/>
  <c r="BG190" i="6"/>
  <c r="BF190" i="6"/>
  <c r="BE190" i="6"/>
  <c r="T190" i="6"/>
  <c r="R190" i="6"/>
  <c r="P190" i="6"/>
  <c r="BK190" i="6"/>
  <c r="J190" i="6"/>
  <c r="BI188" i="6"/>
  <c r="BH188" i="6"/>
  <c r="BG188" i="6"/>
  <c r="BF188" i="6"/>
  <c r="BE188" i="6"/>
  <c r="T188" i="6"/>
  <c r="T187" i="6" s="1"/>
  <c r="R188" i="6"/>
  <c r="P188" i="6"/>
  <c r="P187" i="6" s="1"/>
  <c r="BK188" i="6"/>
  <c r="BK187" i="6" s="1"/>
  <c r="J187" i="6" s="1"/>
  <c r="J60" i="6" s="1"/>
  <c r="J188" i="6"/>
  <c r="BI182" i="6"/>
  <c r="BH182" i="6"/>
  <c r="BG182" i="6"/>
  <c r="BF182" i="6"/>
  <c r="T182" i="6"/>
  <c r="R182" i="6"/>
  <c r="P182" i="6"/>
  <c r="BK182" i="6"/>
  <c r="J182" i="6"/>
  <c r="BE182" i="6" s="1"/>
  <c r="BI179" i="6"/>
  <c r="BH179" i="6"/>
  <c r="BG179" i="6"/>
  <c r="BF179" i="6"/>
  <c r="T179" i="6"/>
  <c r="R179" i="6"/>
  <c r="P179" i="6"/>
  <c r="BK179" i="6"/>
  <c r="J179" i="6"/>
  <c r="BE179" i="6" s="1"/>
  <c r="BI174" i="6"/>
  <c r="BH174" i="6"/>
  <c r="BG174" i="6"/>
  <c r="BF174" i="6"/>
  <c r="T174" i="6"/>
  <c r="R174" i="6"/>
  <c r="P174" i="6"/>
  <c r="BK174" i="6"/>
  <c r="J174" i="6"/>
  <c r="BE174" i="6" s="1"/>
  <c r="BI167" i="6"/>
  <c r="BH167" i="6"/>
  <c r="BG167" i="6"/>
  <c r="BF167" i="6"/>
  <c r="T167" i="6"/>
  <c r="R167" i="6"/>
  <c r="P167" i="6"/>
  <c r="BK167" i="6"/>
  <c r="J167" i="6"/>
  <c r="BE167" i="6" s="1"/>
  <c r="BI157" i="6"/>
  <c r="BH157" i="6"/>
  <c r="BG157" i="6"/>
  <c r="BF157" i="6"/>
  <c r="T157" i="6"/>
  <c r="R157" i="6"/>
  <c r="P157" i="6"/>
  <c r="BK157" i="6"/>
  <c r="J157" i="6"/>
  <c r="BE157" i="6" s="1"/>
  <c r="BI153" i="6"/>
  <c r="BH153" i="6"/>
  <c r="BG153" i="6"/>
  <c r="BF153" i="6"/>
  <c r="BE153" i="6"/>
  <c r="T153" i="6"/>
  <c r="R153" i="6"/>
  <c r="P153" i="6"/>
  <c r="BK153" i="6"/>
  <c r="J153" i="6"/>
  <c r="BI150" i="6"/>
  <c r="BH150" i="6"/>
  <c r="BG150" i="6"/>
  <c r="BF150" i="6"/>
  <c r="T150" i="6"/>
  <c r="R150" i="6"/>
  <c r="P150" i="6"/>
  <c r="BK150" i="6"/>
  <c r="J150" i="6"/>
  <c r="BE150" i="6" s="1"/>
  <c r="BI148" i="6"/>
  <c r="BH148" i="6"/>
  <c r="BG148" i="6"/>
  <c r="BF148" i="6"/>
  <c r="BE148" i="6"/>
  <c r="T148" i="6"/>
  <c r="R148" i="6"/>
  <c r="P148" i="6"/>
  <c r="BK148" i="6"/>
  <c r="J148" i="6"/>
  <c r="BI142" i="6"/>
  <c r="BH142" i="6"/>
  <c r="BG142" i="6"/>
  <c r="BF142" i="6"/>
  <c r="T142" i="6"/>
  <c r="T141" i="6" s="1"/>
  <c r="R142" i="6"/>
  <c r="R141" i="6" s="1"/>
  <c r="P142" i="6"/>
  <c r="P141" i="6" s="1"/>
  <c r="BK142" i="6"/>
  <c r="BK141" i="6" s="1"/>
  <c r="J141" i="6" s="1"/>
  <c r="J59" i="6" s="1"/>
  <c r="J142" i="6"/>
  <c r="BE142" i="6" s="1"/>
  <c r="BI140" i="6"/>
  <c r="BH140" i="6"/>
  <c r="BG140" i="6"/>
  <c r="BF140" i="6"/>
  <c r="T140" i="6"/>
  <c r="R140" i="6"/>
  <c r="P140" i="6"/>
  <c r="BK140" i="6"/>
  <c r="J140" i="6"/>
  <c r="BE140" i="6" s="1"/>
  <c r="BI139" i="6"/>
  <c r="BH139" i="6"/>
  <c r="BG139" i="6"/>
  <c r="BF139" i="6"/>
  <c r="BE139" i="6"/>
  <c r="T139" i="6"/>
  <c r="R139" i="6"/>
  <c r="P139" i="6"/>
  <c r="BK139" i="6"/>
  <c r="J139" i="6"/>
  <c r="BI138" i="6"/>
  <c r="BH138" i="6"/>
  <c r="BG138" i="6"/>
  <c r="BF138" i="6"/>
  <c r="T138" i="6"/>
  <c r="R138" i="6"/>
  <c r="P138" i="6"/>
  <c r="BK138" i="6"/>
  <c r="J138" i="6"/>
  <c r="BE138" i="6" s="1"/>
  <c r="BI136" i="6"/>
  <c r="BH136" i="6"/>
  <c r="BG136" i="6"/>
  <c r="BF136" i="6"/>
  <c r="BE136" i="6"/>
  <c r="T136" i="6"/>
  <c r="R136" i="6"/>
  <c r="P136" i="6"/>
  <c r="BK136" i="6"/>
  <c r="J136" i="6"/>
  <c r="BI135" i="6"/>
  <c r="BH135" i="6"/>
  <c r="BG135" i="6"/>
  <c r="BF135" i="6"/>
  <c r="T135" i="6"/>
  <c r="R135" i="6"/>
  <c r="P135" i="6"/>
  <c r="BK135" i="6"/>
  <c r="J135" i="6"/>
  <c r="BE135" i="6" s="1"/>
  <c r="BI134" i="6"/>
  <c r="BH134" i="6"/>
  <c r="BG134" i="6"/>
  <c r="BF134" i="6"/>
  <c r="BE134" i="6"/>
  <c r="T134" i="6"/>
  <c r="R134" i="6"/>
  <c r="P134" i="6"/>
  <c r="BK134" i="6"/>
  <c r="J134" i="6"/>
  <c r="BI133" i="6"/>
  <c r="BH133" i="6"/>
  <c r="BG133" i="6"/>
  <c r="BF133" i="6"/>
  <c r="T133" i="6"/>
  <c r="R133" i="6"/>
  <c r="P133" i="6"/>
  <c r="BK133" i="6"/>
  <c r="J133" i="6"/>
  <c r="BE133" i="6" s="1"/>
  <c r="BI132" i="6"/>
  <c r="BH132" i="6"/>
  <c r="BG132" i="6"/>
  <c r="BF132" i="6"/>
  <c r="BE132" i="6"/>
  <c r="T132" i="6"/>
  <c r="R132" i="6"/>
  <c r="P132" i="6"/>
  <c r="BK132" i="6"/>
  <c r="J132" i="6"/>
  <c r="BI131" i="6"/>
  <c r="BH131" i="6"/>
  <c r="BG131" i="6"/>
  <c r="BF131" i="6"/>
  <c r="BE131" i="6"/>
  <c r="T131" i="6"/>
  <c r="R131" i="6"/>
  <c r="P131" i="6"/>
  <c r="BK131" i="6"/>
  <c r="J131" i="6"/>
  <c r="BI128" i="6"/>
  <c r="BH128" i="6"/>
  <c r="BG128" i="6"/>
  <c r="BF128" i="6"/>
  <c r="T128" i="6"/>
  <c r="R128" i="6"/>
  <c r="P128" i="6"/>
  <c r="BK128" i="6"/>
  <c r="J128" i="6"/>
  <c r="BE128" i="6" s="1"/>
  <c r="BI126" i="6"/>
  <c r="BH126" i="6"/>
  <c r="BG126" i="6"/>
  <c r="BF126" i="6"/>
  <c r="BE126" i="6"/>
  <c r="T126" i="6"/>
  <c r="R126" i="6"/>
  <c r="P126" i="6"/>
  <c r="BK126" i="6"/>
  <c r="J126" i="6"/>
  <c r="BI123" i="6"/>
  <c r="BH123" i="6"/>
  <c r="BG123" i="6"/>
  <c r="BF123" i="6"/>
  <c r="T123" i="6"/>
  <c r="R123" i="6"/>
  <c r="P123" i="6"/>
  <c r="BK123" i="6"/>
  <c r="J123" i="6"/>
  <c r="BE123" i="6" s="1"/>
  <c r="BI120" i="6"/>
  <c r="BH120" i="6"/>
  <c r="BG120" i="6"/>
  <c r="BF120" i="6"/>
  <c r="BE120" i="6"/>
  <c r="T120" i="6"/>
  <c r="R120" i="6"/>
  <c r="P120" i="6"/>
  <c r="BK120" i="6"/>
  <c r="J120" i="6"/>
  <c r="BI119" i="6"/>
  <c r="BH119" i="6"/>
  <c r="BG119" i="6"/>
  <c r="BF119" i="6"/>
  <c r="T119" i="6"/>
  <c r="R119" i="6"/>
  <c r="P119" i="6"/>
  <c r="BK119" i="6"/>
  <c r="J119" i="6"/>
  <c r="BE119" i="6" s="1"/>
  <c r="BI118" i="6"/>
  <c r="BH118" i="6"/>
  <c r="BG118" i="6"/>
  <c r="BF118" i="6"/>
  <c r="BE118" i="6"/>
  <c r="T118" i="6"/>
  <c r="R118" i="6"/>
  <c r="P118" i="6"/>
  <c r="BK118" i="6"/>
  <c r="J118" i="6"/>
  <c r="BI117" i="6"/>
  <c r="BH117" i="6"/>
  <c r="BG117" i="6"/>
  <c r="BF117" i="6"/>
  <c r="T117" i="6"/>
  <c r="R117" i="6"/>
  <c r="P117" i="6"/>
  <c r="BK117" i="6"/>
  <c r="J117" i="6"/>
  <c r="BE117" i="6" s="1"/>
  <c r="BI115" i="6"/>
  <c r="BH115" i="6"/>
  <c r="BG115" i="6"/>
  <c r="BF115" i="6"/>
  <c r="BE115" i="6"/>
  <c r="T115" i="6"/>
  <c r="R115" i="6"/>
  <c r="P115" i="6"/>
  <c r="BK115" i="6"/>
  <c r="J115" i="6"/>
  <c r="BI112" i="6"/>
  <c r="BH112" i="6"/>
  <c r="BG112" i="6"/>
  <c r="BF112" i="6"/>
  <c r="T112" i="6"/>
  <c r="R112" i="6"/>
  <c r="P112" i="6"/>
  <c r="BK112" i="6"/>
  <c r="J112" i="6"/>
  <c r="BE112" i="6" s="1"/>
  <c r="BI106" i="6"/>
  <c r="BH106" i="6"/>
  <c r="BG106" i="6"/>
  <c r="BF106" i="6"/>
  <c r="BE106" i="6"/>
  <c r="T106" i="6"/>
  <c r="R106" i="6"/>
  <c r="P106" i="6"/>
  <c r="BK106" i="6"/>
  <c r="J106" i="6"/>
  <c r="BI101" i="6"/>
  <c r="BH101" i="6"/>
  <c r="BG101" i="6"/>
  <c r="BF101" i="6"/>
  <c r="T101" i="6"/>
  <c r="R101" i="6"/>
  <c r="P101" i="6"/>
  <c r="BK101" i="6"/>
  <c r="J101" i="6"/>
  <c r="BE101" i="6" s="1"/>
  <c r="BI97" i="6"/>
  <c r="BH97" i="6"/>
  <c r="BG97" i="6"/>
  <c r="BF97" i="6"/>
  <c r="BE97" i="6"/>
  <c r="T97" i="6"/>
  <c r="R97" i="6"/>
  <c r="P97" i="6"/>
  <c r="BK97" i="6"/>
  <c r="J97" i="6"/>
  <c r="BI93" i="6"/>
  <c r="BH93" i="6"/>
  <c r="BG93" i="6"/>
  <c r="BF93" i="6"/>
  <c r="T93" i="6"/>
  <c r="R93" i="6"/>
  <c r="P93" i="6"/>
  <c r="BK93" i="6"/>
  <c r="J93" i="6"/>
  <c r="BE93" i="6" s="1"/>
  <c r="BI89" i="6"/>
  <c r="BH89" i="6"/>
  <c r="BG89" i="6"/>
  <c r="BF89" i="6"/>
  <c r="BE89" i="6"/>
  <c r="T89" i="6"/>
  <c r="R89" i="6"/>
  <c r="P89" i="6"/>
  <c r="BK89" i="6"/>
  <c r="J89" i="6"/>
  <c r="BI87" i="6"/>
  <c r="F34" i="6" s="1"/>
  <c r="BD56" i="1" s="1"/>
  <c r="BH87" i="6"/>
  <c r="F33" i="6" s="1"/>
  <c r="BC56" i="1" s="1"/>
  <c r="BG87" i="6"/>
  <c r="F32" i="6" s="1"/>
  <c r="BB56" i="1" s="1"/>
  <c r="BF87" i="6"/>
  <c r="F31" i="6" s="1"/>
  <c r="BA56" i="1" s="1"/>
  <c r="T87" i="6"/>
  <c r="T86" i="6" s="1"/>
  <c r="T85" i="6" s="1"/>
  <c r="T84" i="6" s="1"/>
  <c r="R87" i="6"/>
  <c r="R86" i="6" s="1"/>
  <c r="P87" i="6"/>
  <c r="P86" i="6" s="1"/>
  <c r="BK87" i="6"/>
  <c r="BK86" i="6" s="1"/>
  <c r="J87" i="6"/>
  <c r="BE87" i="6" s="1"/>
  <c r="F81" i="6"/>
  <c r="J80" i="6"/>
  <c r="F78" i="6"/>
  <c r="E76" i="6"/>
  <c r="F51" i="6"/>
  <c r="F49" i="6"/>
  <c r="E47" i="6"/>
  <c r="J21" i="6"/>
  <c r="E21" i="6"/>
  <c r="J51" i="6" s="1"/>
  <c r="J20" i="6"/>
  <c r="J18" i="6"/>
  <c r="E18" i="6"/>
  <c r="F52" i="6" s="1"/>
  <c r="J17" i="6"/>
  <c r="J15" i="6"/>
  <c r="E15" i="6"/>
  <c r="F80" i="6" s="1"/>
  <c r="J14" i="6"/>
  <c r="J12" i="6"/>
  <c r="J49" i="6" s="1"/>
  <c r="E7" i="6"/>
  <c r="E45" i="6" s="1"/>
  <c r="BK198" i="5"/>
  <c r="J198" i="5" s="1"/>
  <c r="J61" i="5" s="1"/>
  <c r="AY55" i="1"/>
  <c r="AX55" i="1"/>
  <c r="BI343" i="5"/>
  <c r="BH343" i="5"/>
  <c r="BG343" i="5"/>
  <c r="BF343" i="5"/>
  <c r="T343" i="5"/>
  <c r="R343" i="5"/>
  <c r="P343" i="5"/>
  <c r="BK343" i="5"/>
  <c r="J343" i="5"/>
  <c r="BE343" i="5" s="1"/>
  <c r="BI342" i="5"/>
  <c r="BH342" i="5"/>
  <c r="BG342" i="5"/>
  <c r="BF342" i="5"/>
  <c r="BE342" i="5"/>
  <c r="T342" i="5"/>
  <c r="R342" i="5"/>
  <c r="P342" i="5"/>
  <c r="P340" i="5" s="1"/>
  <c r="BK342" i="5"/>
  <c r="J342" i="5"/>
  <c r="BI341" i="5"/>
  <c r="BH341" i="5"/>
  <c r="BG341" i="5"/>
  <c r="BF341" i="5"/>
  <c r="T341" i="5"/>
  <c r="T340" i="5" s="1"/>
  <c r="R341" i="5"/>
  <c r="R340" i="5" s="1"/>
  <c r="P341" i="5"/>
  <c r="BK341" i="5"/>
  <c r="BK340" i="5" s="1"/>
  <c r="J340" i="5" s="1"/>
  <c r="J64" i="5" s="1"/>
  <c r="J341" i="5"/>
  <c r="BE341" i="5" s="1"/>
  <c r="BI338" i="5"/>
  <c r="BH338" i="5"/>
  <c r="BG338" i="5"/>
  <c r="BF338" i="5"/>
  <c r="BE338" i="5"/>
  <c r="T338" i="5"/>
  <c r="R338" i="5"/>
  <c r="P338" i="5"/>
  <c r="BK338" i="5"/>
  <c r="J338" i="5"/>
  <c r="BI334" i="5"/>
  <c r="BH334" i="5"/>
  <c r="BG334" i="5"/>
  <c r="BF334" i="5"/>
  <c r="T334" i="5"/>
  <c r="R334" i="5"/>
  <c r="P334" i="5"/>
  <c r="BK334" i="5"/>
  <c r="J334" i="5"/>
  <c r="BE334" i="5" s="1"/>
  <c r="BI330" i="5"/>
  <c r="BH330" i="5"/>
  <c r="BG330" i="5"/>
  <c r="BF330" i="5"/>
  <c r="BE330" i="5"/>
  <c r="T330" i="5"/>
  <c r="R330" i="5"/>
  <c r="P330" i="5"/>
  <c r="BK330" i="5"/>
  <c r="J330" i="5"/>
  <c r="BI328" i="5"/>
  <c r="BH328" i="5"/>
  <c r="BG328" i="5"/>
  <c r="BF328" i="5"/>
  <c r="T328" i="5"/>
  <c r="R328" i="5"/>
  <c r="P328" i="5"/>
  <c r="BK328" i="5"/>
  <c r="J328" i="5"/>
  <c r="BE328" i="5" s="1"/>
  <c r="BI326" i="5"/>
  <c r="BH326" i="5"/>
  <c r="BG326" i="5"/>
  <c r="BF326" i="5"/>
  <c r="BE326" i="5"/>
  <c r="T326" i="5"/>
  <c r="R326" i="5"/>
  <c r="P326" i="5"/>
  <c r="BK326" i="5"/>
  <c r="J326" i="5"/>
  <c r="BI324" i="5"/>
  <c r="BH324" i="5"/>
  <c r="BG324" i="5"/>
  <c r="BF324" i="5"/>
  <c r="T324" i="5"/>
  <c r="R324" i="5"/>
  <c r="P324" i="5"/>
  <c r="BK324" i="5"/>
  <c r="J324" i="5"/>
  <c r="BE324" i="5" s="1"/>
  <c r="BI322" i="5"/>
  <c r="BH322" i="5"/>
  <c r="BG322" i="5"/>
  <c r="BF322" i="5"/>
  <c r="BE322" i="5"/>
  <c r="T322" i="5"/>
  <c r="R322" i="5"/>
  <c r="P322" i="5"/>
  <c r="BK322" i="5"/>
  <c r="J322" i="5"/>
  <c r="BI320" i="5"/>
  <c r="BH320" i="5"/>
  <c r="BG320" i="5"/>
  <c r="BF320" i="5"/>
  <c r="T320" i="5"/>
  <c r="R320" i="5"/>
  <c r="P320" i="5"/>
  <c r="BK320" i="5"/>
  <c r="J320" i="5"/>
  <c r="BE320" i="5" s="1"/>
  <c r="BI317" i="5"/>
  <c r="BH317" i="5"/>
  <c r="BG317" i="5"/>
  <c r="BF317" i="5"/>
  <c r="BE317" i="5"/>
  <c r="T317" i="5"/>
  <c r="R317" i="5"/>
  <c r="R308" i="5" s="1"/>
  <c r="P317" i="5"/>
  <c r="P308" i="5" s="1"/>
  <c r="BK317" i="5"/>
  <c r="J317" i="5"/>
  <c r="BI309" i="5"/>
  <c r="BH309" i="5"/>
  <c r="BG309" i="5"/>
  <c r="BF309" i="5"/>
  <c r="T309" i="5"/>
  <c r="T308" i="5" s="1"/>
  <c r="R309" i="5"/>
  <c r="P309" i="5"/>
  <c r="BK309" i="5"/>
  <c r="BK308" i="5" s="1"/>
  <c r="J308" i="5" s="1"/>
  <c r="J63" i="5" s="1"/>
  <c r="J309" i="5"/>
  <c r="BE309" i="5" s="1"/>
  <c r="BI305" i="5"/>
  <c r="BH305" i="5"/>
  <c r="BG305" i="5"/>
  <c r="BF305" i="5"/>
  <c r="T305" i="5"/>
  <c r="R305" i="5"/>
  <c r="P305" i="5"/>
  <c r="BK305" i="5"/>
  <c r="J305" i="5"/>
  <c r="BE305" i="5" s="1"/>
  <c r="BI303" i="5"/>
  <c r="BH303" i="5"/>
  <c r="BG303" i="5"/>
  <c r="BF303" i="5"/>
  <c r="BE303" i="5"/>
  <c r="T303" i="5"/>
  <c r="R303" i="5"/>
  <c r="P303" i="5"/>
  <c r="BK303" i="5"/>
  <c r="J303" i="5"/>
  <c r="BI300" i="5"/>
  <c r="BH300" i="5"/>
  <c r="BG300" i="5"/>
  <c r="BF300" i="5"/>
  <c r="T300" i="5"/>
  <c r="R300" i="5"/>
  <c r="P300" i="5"/>
  <c r="BK300" i="5"/>
  <c r="J300" i="5"/>
  <c r="BE300" i="5" s="1"/>
  <c r="BI297" i="5"/>
  <c r="BH297" i="5"/>
  <c r="BG297" i="5"/>
  <c r="BF297" i="5"/>
  <c r="BE297" i="5"/>
  <c r="T297" i="5"/>
  <c r="R297" i="5"/>
  <c r="P297" i="5"/>
  <c r="BK297" i="5"/>
  <c r="J297" i="5"/>
  <c r="BI293" i="5"/>
  <c r="BH293" i="5"/>
  <c r="BG293" i="5"/>
  <c r="BF293" i="5"/>
  <c r="T293" i="5"/>
  <c r="R293" i="5"/>
  <c r="P293" i="5"/>
  <c r="BK293" i="5"/>
  <c r="J293" i="5"/>
  <c r="BE293" i="5" s="1"/>
  <c r="BI289" i="5"/>
  <c r="BH289" i="5"/>
  <c r="BG289" i="5"/>
  <c r="BF289" i="5"/>
  <c r="BE289" i="5"/>
  <c r="T289" i="5"/>
  <c r="R289" i="5"/>
  <c r="P289" i="5"/>
  <c r="BK289" i="5"/>
  <c r="J289" i="5"/>
  <c r="BI286" i="5"/>
  <c r="BH286" i="5"/>
  <c r="BG286" i="5"/>
  <c r="BF286" i="5"/>
  <c r="T286" i="5"/>
  <c r="R286" i="5"/>
  <c r="P286" i="5"/>
  <c r="BK286" i="5"/>
  <c r="J286" i="5"/>
  <c r="BE286" i="5" s="1"/>
  <c r="BI283" i="5"/>
  <c r="BH283" i="5"/>
  <c r="BG283" i="5"/>
  <c r="BF283" i="5"/>
  <c r="BE283" i="5"/>
  <c r="T283" i="5"/>
  <c r="R283" i="5"/>
  <c r="P283" i="5"/>
  <c r="BK283" i="5"/>
  <c r="J283" i="5"/>
  <c r="BI279" i="5"/>
  <c r="BH279" i="5"/>
  <c r="BG279" i="5"/>
  <c r="BF279" i="5"/>
  <c r="T279" i="5"/>
  <c r="R279" i="5"/>
  <c r="P279" i="5"/>
  <c r="BK279" i="5"/>
  <c r="J279" i="5"/>
  <c r="BE279" i="5" s="1"/>
  <c r="BI277" i="5"/>
  <c r="BH277" i="5"/>
  <c r="BG277" i="5"/>
  <c r="BF277" i="5"/>
  <c r="BE277" i="5"/>
  <c r="T277" i="5"/>
  <c r="R277" i="5"/>
  <c r="P277" i="5"/>
  <c r="BK277" i="5"/>
  <c r="J277" i="5"/>
  <c r="BI275" i="5"/>
  <c r="BH275" i="5"/>
  <c r="BG275" i="5"/>
  <c r="BF275" i="5"/>
  <c r="T275" i="5"/>
  <c r="R275" i="5"/>
  <c r="P275" i="5"/>
  <c r="BK275" i="5"/>
  <c r="J275" i="5"/>
  <c r="BE275" i="5" s="1"/>
  <c r="BI273" i="5"/>
  <c r="BH273" i="5"/>
  <c r="BG273" i="5"/>
  <c r="BF273" i="5"/>
  <c r="BE273" i="5"/>
  <c r="T273" i="5"/>
  <c r="R273" i="5"/>
  <c r="P273" i="5"/>
  <c r="BK273" i="5"/>
  <c r="J273" i="5"/>
  <c r="BI271" i="5"/>
  <c r="BH271" i="5"/>
  <c r="BG271" i="5"/>
  <c r="BF271" i="5"/>
  <c r="T271" i="5"/>
  <c r="R271" i="5"/>
  <c r="P271" i="5"/>
  <c r="BK271" i="5"/>
  <c r="J271" i="5"/>
  <c r="BE271" i="5" s="1"/>
  <c r="BI269" i="5"/>
  <c r="BH269" i="5"/>
  <c r="BG269" i="5"/>
  <c r="BF269" i="5"/>
  <c r="BE269" i="5"/>
  <c r="T269" i="5"/>
  <c r="R269" i="5"/>
  <c r="P269" i="5"/>
  <c r="BK269" i="5"/>
  <c r="J269" i="5"/>
  <c r="BI267" i="5"/>
  <c r="BH267" i="5"/>
  <c r="BG267" i="5"/>
  <c r="BF267" i="5"/>
  <c r="T267" i="5"/>
  <c r="R267" i="5"/>
  <c r="P267" i="5"/>
  <c r="BK267" i="5"/>
  <c r="J267" i="5"/>
  <c r="BE267" i="5" s="1"/>
  <c r="BI265" i="5"/>
  <c r="BH265" i="5"/>
  <c r="BG265" i="5"/>
  <c r="BF265" i="5"/>
  <c r="BE265" i="5"/>
  <c r="T265" i="5"/>
  <c r="R265" i="5"/>
  <c r="P265" i="5"/>
  <c r="BK265" i="5"/>
  <c r="J265" i="5"/>
  <c r="BI263" i="5"/>
  <c r="BH263" i="5"/>
  <c r="BG263" i="5"/>
  <c r="BF263" i="5"/>
  <c r="T263" i="5"/>
  <c r="R263" i="5"/>
  <c r="P263" i="5"/>
  <c r="BK263" i="5"/>
  <c r="J263" i="5"/>
  <c r="BE263" i="5" s="1"/>
  <c r="BI261" i="5"/>
  <c r="BH261" i="5"/>
  <c r="BG261" i="5"/>
  <c r="BF261" i="5"/>
  <c r="BE261" i="5"/>
  <c r="T261" i="5"/>
  <c r="R261" i="5"/>
  <c r="P261" i="5"/>
  <c r="BK261" i="5"/>
  <c r="J261" i="5"/>
  <c r="BI256" i="5"/>
  <c r="BH256" i="5"/>
  <c r="BG256" i="5"/>
  <c r="BF256" i="5"/>
  <c r="T256" i="5"/>
  <c r="R256" i="5"/>
  <c r="P256" i="5"/>
  <c r="BK256" i="5"/>
  <c r="J256" i="5"/>
  <c r="BE256" i="5" s="1"/>
  <c r="BI253" i="5"/>
  <c r="BH253" i="5"/>
  <c r="BG253" i="5"/>
  <c r="BF253" i="5"/>
  <c r="BE253" i="5"/>
  <c r="T253" i="5"/>
  <c r="R253" i="5"/>
  <c r="P253" i="5"/>
  <c r="BK253" i="5"/>
  <c r="J253" i="5"/>
  <c r="BI250" i="5"/>
  <c r="BH250" i="5"/>
  <c r="BG250" i="5"/>
  <c r="BF250" i="5"/>
  <c r="T250" i="5"/>
  <c r="R250" i="5"/>
  <c r="P250" i="5"/>
  <c r="BK250" i="5"/>
  <c r="J250" i="5"/>
  <c r="BE250" i="5" s="1"/>
  <c r="BI245" i="5"/>
  <c r="BH245" i="5"/>
  <c r="BG245" i="5"/>
  <c r="BF245" i="5"/>
  <c r="BE245" i="5"/>
  <c r="T245" i="5"/>
  <c r="R245" i="5"/>
  <c r="P245" i="5"/>
  <c r="BK245" i="5"/>
  <c r="J245" i="5"/>
  <c r="BI241" i="5"/>
  <c r="BH241" i="5"/>
  <c r="BG241" i="5"/>
  <c r="BF241" i="5"/>
  <c r="T241" i="5"/>
  <c r="R241" i="5"/>
  <c r="P241" i="5"/>
  <c r="BK241" i="5"/>
  <c r="J241" i="5"/>
  <c r="BE241" i="5" s="1"/>
  <c r="BI237" i="5"/>
  <c r="BH237" i="5"/>
  <c r="BG237" i="5"/>
  <c r="BF237" i="5"/>
  <c r="BE237" i="5"/>
  <c r="T237" i="5"/>
  <c r="R237" i="5"/>
  <c r="P237" i="5"/>
  <c r="BK237" i="5"/>
  <c r="J237" i="5"/>
  <c r="BI233" i="5"/>
  <c r="BH233" i="5"/>
  <c r="BG233" i="5"/>
  <c r="BF233" i="5"/>
  <c r="T233" i="5"/>
  <c r="R233" i="5"/>
  <c r="P233" i="5"/>
  <c r="BK233" i="5"/>
  <c r="J233" i="5"/>
  <c r="BE233" i="5" s="1"/>
  <c r="BI231" i="5"/>
  <c r="BH231" i="5"/>
  <c r="BG231" i="5"/>
  <c r="BF231" i="5"/>
  <c r="BE231" i="5"/>
  <c r="T231" i="5"/>
  <c r="T230" i="5" s="1"/>
  <c r="R231" i="5"/>
  <c r="P231" i="5"/>
  <c r="P230" i="5" s="1"/>
  <c r="BK231" i="5"/>
  <c r="J231" i="5"/>
  <c r="BI228" i="5"/>
  <c r="BH228" i="5"/>
  <c r="BG228" i="5"/>
  <c r="BF228" i="5"/>
  <c r="T228" i="5"/>
  <c r="R228" i="5"/>
  <c r="P228" i="5"/>
  <c r="BK228" i="5"/>
  <c r="J228" i="5"/>
  <c r="BE228" i="5" s="1"/>
  <c r="BI226" i="5"/>
  <c r="BH226" i="5"/>
  <c r="BG226" i="5"/>
  <c r="BF226" i="5"/>
  <c r="T226" i="5"/>
  <c r="R226" i="5"/>
  <c r="P226" i="5"/>
  <c r="BK226" i="5"/>
  <c r="J226" i="5"/>
  <c r="BE226" i="5" s="1"/>
  <c r="BI224" i="5"/>
  <c r="BH224" i="5"/>
  <c r="BG224" i="5"/>
  <c r="BF224" i="5"/>
  <c r="T224" i="5"/>
  <c r="R224" i="5"/>
  <c r="P224" i="5"/>
  <c r="BK224" i="5"/>
  <c r="J224" i="5"/>
  <c r="BE224" i="5" s="1"/>
  <c r="BI222" i="5"/>
  <c r="BH222" i="5"/>
  <c r="BG222" i="5"/>
  <c r="BF222" i="5"/>
  <c r="T222" i="5"/>
  <c r="R222" i="5"/>
  <c r="P222" i="5"/>
  <c r="BK222" i="5"/>
  <c r="J222" i="5"/>
  <c r="BE222" i="5" s="1"/>
  <c r="BI220" i="5"/>
  <c r="BH220" i="5"/>
  <c r="BG220" i="5"/>
  <c r="BF220" i="5"/>
  <c r="T220" i="5"/>
  <c r="R220" i="5"/>
  <c r="P220" i="5"/>
  <c r="BK220" i="5"/>
  <c r="J220" i="5"/>
  <c r="BE220" i="5" s="1"/>
  <c r="BI218" i="5"/>
  <c r="BH218" i="5"/>
  <c r="BG218" i="5"/>
  <c r="BF218" i="5"/>
  <c r="T218" i="5"/>
  <c r="R218" i="5"/>
  <c r="P218" i="5"/>
  <c r="BK218" i="5"/>
  <c r="J218" i="5"/>
  <c r="BE218" i="5" s="1"/>
  <c r="BI216" i="5"/>
  <c r="BH216" i="5"/>
  <c r="BG216" i="5"/>
  <c r="BF216" i="5"/>
  <c r="T216" i="5"/>
  <c r="R216" i="5"/>
  <c r="P216" i="5"/>
  <c r="BK216" i="5"/>
  <c r="J216" i="5"/>
  <c r="BE216" i="5" s="1"/>
  <c r="BI214" i="5"/>
  <c r="BH214" i="5"/>
  <c r="BG214" i="5"/>
  <c r="BF214" i="5"/>
  <c r="BE214" i="5"/>
  <c r="T214" i="5"/>
  <c r="R214" i="5"/>
  <c r="P214" i="5"/>
  <c r="BK214" i="5"/>
  <c r="J214" i="5"/>
  <c r="BI212" i="5"/>
  <c r="BH212" i="5"/>
  <c r="BG212" i="5"/>
  <c r="BF212" i="5"/>
  <c r="T212" i="5"/>
  <c r="R212" i="5"/>
  <c r="P212" i="5"/>
  <c r="BK212" i="5"/>
  <c r="J212" i="5"/>
  <c r="BE212" i="5" s="1"/>
  <c r="BI210" i="5"/>
  <c r="BH210" i="5"/>
  <c r="BG210" i="5"/>
  <c r="BF210" i="5"/>
  <c r="BE210" i="5"/>
  <c r="T210" i="5"/>
  <c r="R210" i="5"/>
  <c r="P210" i="5"/>
  <c r="BK210" i="5"/>
  <c r="J210" i="5"/>
  <c r="BI208" i="5"/>
  <c r="BH208" i="5"/>
  <c r="BG208" i="5"/>
  <c r="BF208" i="5"/>
  <c r="T208" i="5"/>
  <c r="R208" i="5"/>
  <c r="P208" i="5"/>
  <c r="BK208" i="5"/>
  <c r="J208" i="5"/>
  <c r="BE208" i="5" s="1"/>
  <c r="BI206" i="5"/>
  <c r="BH206" i="5"/>
  <c r="BG206" i="5"/>
  <c r="BF206" i="5"/>
  <c r="BE206" i="5"/>
  <c r="T206" i="5"/>
  <c r="R206" i="5"/>
  <c r="P206" i="5"/>
  <c r="BK206" i="5"/>
  <c r="J206" i="5"/>
  <c r="BI204" i="5"/>
  <c r="BH204" i="5"/>
  <c r="BG204" i="5"/>
  <c r="BF204" i="5"/>
  <c r="T204" i="5"/>
  <c r="R204" i="5"/>
  <c r="P204" i="5"/>
  <c r="BK204" i="5"/>
  <c r="J204" i="5"/>
  <c r="BE204" i="5" s="1"/>
  <c r="BI201" i="5"/>
  <c r="BH201" i="5"/>
  <c r="BG201" i="5"/>
  <c r="BF201" i="5"/>
  <c r="BE201" i="5"/>
  <c r="T201" i="5"/>
  <c r="R201" i="5"/>
  <c r="P201" i="5"/>
  <c r="BK201" i="5"/>
  <c r="J201" i="5"/>
  <c r="BI199" i="5"/>
  <c r="BH199" i="5"/>
  <c r="BG199" i="5"/>
  <c r="BF199" i="5"/>
  <c r="T199" i="5"/>
  <c r="R199" i="5"/>
  <c r="R198" i="5" s="1"/>
  <c r="P199" i="5"/>
  <c r="P198" i="5" s="1"/>
  <c r="BK199" i="5"/>
  <c r="J199" i="5"/>
  <c r="BE199" i="5" s="1"/>
  <c r="BI196" i="5"/>
  <c r="BH196" i="5"/>
  <c r="BG196" i="5"/>
  <c r="BF196" i="5"/>
  <c r="T196" i="5"/>
  <c r="R196" i="5"/>
  <c r="P196" i="5"/>
  <c r="BK196" i="5"/>
  <c r="J196" i="5"/>
  <c r="BE196" i="5" s="1"/>
  <c r="BI192" i="5"/>
  <c r="BH192" i="5"/>
  <c r="BG192" i="5"/>
  <c r="BF192" i="5"/>
  <c r="BE192" i="5"/>
  <c r="T192" i="5"/>
  <c r="R192" i="5"/>
  <c r="P192" i="5"/>
  <c r="BK192" i="5"/>
  <c r="J192" i="5"/>
  <c r="BI188" i="5"/>
  <c r="BH188" i="5"/>
  <c r="BG188" i="5"/>
  <c r="BF188" i="5"/>
  <c r="T188" i="5"/>
  <c r="R188" i="5"/>
  <c r="P188" i="5"/>
  <c r="BK188" i="5"/>
  <c r="J188" i="5"/>
  <c r="BE188" i="5" s="1"/>
  <c r="BI184" i="5"/>
  <c r="BH184" i="5"/>
  <c r="BG184" i="5"/>
  <c r="BF184" i="5"/>
  <c r="BE184" i="5"/>
  <c r="T184" i="5"/>
  <c r="R184" i="5"/>
  <c r="P184" i="5"/>
  <c r="BK184" i="5"/>
  <c r="J184" i="5"/>
  <c r="BI182" i="5"/>
  <c r="BH182" i="5"/>
  <c r="BG182" i="5"/>
  <c r="BF182" i="5"/>
  <c r="T182" i="5"/>
  <c r="R182" i="5"/>
  <c r="P182" i="5"/>
  <c r="BK182" i="5"/>
  <c r="J182" i="5"/>
  <c r="BE182" i="5" s="1"/>
  <c r="BI178" i="5"/>
  <c r="BH178" i="5"/>
  <c r="BG178" i="5"/>
  <c r="BF178" i="5"/>
  <c r="BE178" i="5"/>
  <c r="T178" i="5"/>
  <c r="R178" i="5"/>
  <c r="P178" i="5"/>
  <c r="BK178" i="5"/>
  <c r="J178" i="5"/>
  <c r="BI176" i="5"/>
  <c r="BH176" i="5"/>
  <c r="BG176" i="5"/>
  <c r="BF176" i="5"/>
  <c r="T176" i="5"/>
  <c r="R176" i="5"/>
  <c r="P176" i="5"/>
  <c r="BK176" i="5"/>
  <c r="J176" i="5"/>
  <c r="BE176" i="5" s="1"/>
  <c r="BI172" i="5"/>
  <c r="BH172" i="5"/>
  <c r="BG172" i="5"/>
  <c r="BF172" i="5"/>
  <c r="BE172" i="5"/>
  <c r="T172" i="5"/>
  <c r="R172" i="5"/>
  <c r="P172" i="5"/>
  <c r="BK172" i="5"/>
  <c r="J172" i="5"/>
  <c r="BI165" i="5"/>
  <c r="BH165" i="5"/>
  <c r="BG165" i="5"/>
  <c r="BF165" i="5"/>
  <c r="T165" i="5"/>
  <c r="R165" i="5"/>
  <c r="P165" i="5"/>
  <c r="BK165" i="5"/>
  <c r="J165" i="5"/>
  <c r="BE165" i="5" s="1"/>
  <c r="BI163" i="5"/>
  <c r="BH163" i="5"/>
  <c r="BG163" i="5"/>
  <c r="BF163" i="5"/>
  <c r="BE163" i="5"/>
  <c r="T163" i="5"/>
  <c r="T162" i="5" s="1"/>
  <c r="R163" i="5"/>
  <c r="P163" i="5"/>
  <c r="P162" i="5" s="1"/>
  <c r="BK163" i="5"/>
  <c r="BK162" i="5" s="1"/>
  <c r="J162" i="5" s="1"/>
  <c r="J60" i="5" s="1"/>
  <c r="J163" i="5"/>
  <c r="BI159" i="5"/>
  <c r="BH159" i="5"/>
  <c r="BG159" i="5"/>
  <c r="BF159" i="5"/>
  <c r="T159" i="5"/>
  <c r="R159" i="5"/>
  <c r="P159" i="5"/>
  <c r="BK159" i="5"/>
  <c r="J159" i="5"/>
  <c r="BE159" i="5" s="1"/>
  <c r="BI155" i="5"/>
  <c r="BH155" i="5"/>
  <c r="BG155" i="5"/>
  <c r="BF155" i="5"/>
  <c r="BE155" i="5"/>
  <c r="T155" i="5"/>
  <c r="T154" i="5" s="1"/>
  <c r="R155" i="5"/>
  <c r="R154" i="5" s="1"/>
  <c r="P155" i="5"/>
  <c r="P154" i="5" s="1"/>
  <c r="BK155" i="5"/>
  <c r="BK154" i="5" s="1"/>
  <c r="J154" i="5" s="1"/>
  <c r="J59" i="5" s="1"/>
  <c r="J155" i="5"/>
  <c r="BI151" i="5"/>
  <c r="BH151" i="5"/>
  <c r="BG151" i="5"/>
  <c r="BF151" i="5"/>
  <c r="BE151" i="5"/>
  <c r="T151" i="5"/>
  <c r="R151" i="5"/>
  <c r="P151" i="5"/>
  <c r="BK151" i="5"/>
  <c r="J151" i="5"/>
  <c r="BI148" i="5"/>
  <c r="BH148" i="5"/>
  <c r="BG148" i="5"/>
  <c r="BF148" i="5"/>
  <c r="T148" i="5"/>
  <c r="R148" i="5"/>
  <c r="P148" i="5"/>
  <c r="BK148" i="5"/>
  <c r="J148" i="5"/>
  <c r="BE148" i="5" s="1"/>
  <c r="BI145" i="5"/>
  <c r="BH145" i="5"/>
  <c r="BG145" i="5"/>
  <c r="BF145" i="5"/>
  <c r="BE145" i="5"/>
  <c r="T145" i="5"/>
  <c r="R145" i="5"/>
  <c r="P145" i="5"/>
  <c r="BK145" i="5"/>
  <c r="J145" i="5"/>
  <c r="BI142" i="5"/>
  <c r="BH142" i="5"/>
  <c r="BG142" i="5"/>
  <c r="BF142" i="5"/>
  <c r="T142" i="5"/>
  <c r="R142" i="5"/>
  <c r="P142" i="5"/>
  <c r="BK142" i="5"/>
  <c r="J142" i="5"/>
  <c r="BE142" i="5" s="1"/>
  <c r="BI140" i="5"/>
  <c r="BH140" i="5"/>
  <c r="BG140" i="5"/>
  <c r="BF140" i="5"/>
  <c r="BE140" i="5"/>
  <c r="T140" i="5"/>
  <c r="R140" i="5"/>
  <c r="P140" i="5"/>
  <c r="BK140" i="5"/>
  <c r="J140" i="5"/>
  <c r="BI138" i="5"/>
  <c r="BH138" i="5"/>
  <c r="BG138" i="5"/>
  <c r="BF138" i="5"/>
  <c r="T138" i="5"/>
  <c r="R138" i="5"/>
  <c r="P138" i="5"/>
  <c r="BK138" i="5"/>
  <c r="J138" i="5"/>
  <c r="BE138" i="5" s="1"/>
  <c r="BI136" i="5"/>
  <c r="BH136" i="5"/>
  <c r="BG136" i="5"/>
  <c r="BF136" i="5"/>
  <c r="BE136" i="5"/>
  <c r="T136" i="5"/>
  <c r="R136" i="5"/>
  <c r="P136" i="5"/>
  <c r="BK136" i="5"/>
  <c r="J136" i="5"/>
  <c r="BI133" i="5"/>
  <c r="BH133" i="5"/>
  <c r="BG133" i="5"/>
  <c r="BF133" i="5"/>
  <c r="T133" i="5"/>
  <c r="R133" i="5"/>
  <c r="P133" i="5"/>
  <c r="BK133" i="5"/>
  <c r="J133" i="5"/>
  <c r="BE133" i="5" s="1"/>
  <c r="BI131" i="5"/>
  <c r="BH131" i="5"/>
  <c r="BG131" i="5"/>
  <c r="BF131" i="5"/>
  <c r="BE131" i="5"/>
  <c r="T131" i="5"/>
  <c r="R131" i="5"/>
  <c r="P131" i="5"/>
  <c r="BK131" i="5"/>
  <c r="J131" i="5"/>
  <c r="BI127" i="5"/>
  <c r="BH127" i="5"/>
  <c r="BG127" i="5"/>
  <c r="BF127" i="5"/>
  <c r="T127" i="5"/>
  <c r="R127" i="5"/>
  <c r="P127" i="5"/>
  <c r="BK127" i="5"/>
  <c r="J127" i="5"/>
  <c r="BE127" i="5" s="1"/>
  <c r="BI124" i="5"/>
  <c r="BH124" i="5"/>
  <c r="BG124" i="5"/>
  <c r="BF124" i="5"/>
  <c r="BE124" i="5"/>
  <c r="T124" i="5"/>
  <c r="R124" i="5"/>
  <c r="P124" i="5"/>
  <c r="BK124" i="5"/>
  <c r="J124" i="5"/>
  <c r="BI120" i="5"/>
  <c r="BH120" i="5"/>
  <c r="BG120" i="5"/>
  <c r="BF120" i="5"/>
  <c r="T120" i="5"/>
  <c r="R120" i="5"/>
  <c r="P120" i="5"/>
  <c r="BK120" i="5"/>
  <c r="J120" i="5"/>
  <c r="BE120" i="5" s="1"/>
  <c r="BI117" i="5"/>
  <c r="BH117" i="5"/>
  <c r="BG117" i="5"/>
  <c r="BF117" i="5"/>
  <c r="BE117" i="5"/>
  <c r="T117" i="5"/>
  <c r="R117" i="5"/>
  <c r="P117" i="5"/>
  <c r="BK117" i="5"/>
  <c r="J117" i="5"/>
  <c r="BI115" i="5"/>
  <c r="BH115" i="5"/>
  <c r="BG115" i="5"/>
  <c r="BF115" i="5"/>
  <c r="T115" i="5"/>
  <c r="R115" i="5"/>
  <c r="P115" i="5"/>
  <c r="BK115" i="5"/>
  <c r="J115" i="5"/>
  <c r="BE115" i="5" s="1"/>
  <c r="BI109" i="5"/>
  <c r="BH109" i="5"/>
  <c r="BG109" i="5"/>
  <c r="BF109" i="5"/>
  <c r="BE109" i="5"/>
  <c r="T109" i="5"/>
  <c r="R109" i="5"/>
  <c r="P109" i="5"/>
  <c r="BK109" i="5"/>
  <c r="J109" i="5"/>
  <c r="BI105" i="5"/>
  <c r="BH105" i="5"/>
  <c r="BG105" i="5"/>
  <c r="BF105" i="5"/>
  <c r="T105" i="5"/>
  <c r="R105" i="5"/>
  <c r="P105" i="5"/>
  <c r="BK105" i="5"/>
  <c r="J105" i="5"/>
  <c r="BE105" i="5" s="1"/>
  <c r="BI100" i="5"/>
  <c r="BH100" i="5"/>
  <c r="BG100" i="5"/>
  <c r="BF100" i="5"/>
  <c r="BE100" i="5"/>
  <c r="T100" i="5"/>
  <c r="R100" i="5"/>
  <c r="P100" i="5"/>
  <c r="BK100" i="5"/>
  <c r="J100" i="5"/>
  <c r="BI98" i="5"/>
  <c r="BH98" i="5"/>
  <c r="BG98" i="5"/>
  <c r="BF98" i="5"/>
  <c r="T98" i="5"/>
  <c r="R98" i="5"/>
  <c r="P98" i="5"/>
  <c r="BK98" i="5"/>
  <c r="J98" i="5"/>
  <c r="BE98" i="5" s="1"/>
  <c r="BI93" i="5"/>
  <c r="BH93" i="5"/>
  <c r="BG93" i="5"/>
  <c r="BF93" i="5"/>
  <c r="BE93" i="5"/>
  <c r="T93" i="5"/>
  <c r="R93" i="5"/>
  <c r="P93" i="5"/>
  <c r="BK93" i="5"/>
  <c r="J93" i="5"/>
  <c r="BI91" i="5"/>
  <c r="BH91" i="5"/>
  <c r="BG91" i="5"/>
  <c r="BF91" i="5"/>
  <c r="BE91" i="5"/>
  <c r="T91" i="5"/>
  <c r="R91" i="5"/>
  <c r="P91" i="5"/>
  <c r="BK91" i="5"/>
  <c r="J91" i="5"/>
  <c r="BI87" i="5"/>
  <c r="F34" i="5" s="1"/>
  <c r="BD55" i="1" s="1"/>
  <c r="BH87" i="5"/>
  <c r="F33" i="5" s="1"/>
  <c r="BC55" i="1" s="1"/>
  <c r="BG87" i="5"/>
  <c r="BF87" i="5"/>
  <c r="J31" i="5" s="1"/>
  <c r="AW55" i="1" s="1"/>
  <c r="BE87" i="5"/>
  <c r="T87" i="5"/>
  <c r="T86" i="5" s="1"/>
  <c r="R87" i="5"/>
  <c r="P87" i="5"/>
  <c r="P86" i="5" s="1"/>
  <c r="P85" i="5" s="1"/>
  <c r="P84" i="5" s="1"/>
  <c r="AU55" i="1" s="1"/>
  <c r="BK87" i="5"/>
  <c r="BK86" i="5" s="1"/>
  <c r="J87" i="5"/>
  <c r="F81" i="5"/>
  <c r="F78" i="5"/>
  <c r="E76" i="5"/>
  <c r="J51" i="5"/>
  <c r="F51" i="5"/>
  <c r="F49" i="5"/>
  <c r="E47" i="5"/>
  <c r="J21" i="5"/>
  <c r="E21" i="5"/>
  <c r="J80" i="5" s="1"/>
  <c r="J20" i="5"/>
  <c r="J18" i="5"/>
  <c r="E18" i="5"/>
  <c r="F52" i="5" s="1"/>
  <c r="J17" i="5"/>
  <c r="J15" i="5"/>
  <c r="E15" i="5"/>
  <c r="F80" i="5" s="1"/>
  <c r="J14" i="5"/>
  <c r="J12" i="5"/>
  <c r="E7" i="5"/>
  <c r="E74" i="5" s="1"/>
  <c r="J119" i="4"/>
  <c r="AY54" i="1"/>
  <c r="AX54" i="1"/>
  <c r="BI123" i="4"/>
  <c r="BH123" i="4"/>
  <c r="BG123" i="4"/>
  <c r="BF123" i="4"/>
  <c r="T123" i="4"/>
  <c r="R123" i="4"/>
  <c r="P123" i="4"/>
  <c r="BK123" i="4"/>
  <c r="J123" i="4"/>
  <c r="BE123" i="4" s="1"/>
  <c r="BI122" i="4"/>
  <c r="BH122" i="4"/>
  <c r="BG122" i="4"/>
  <c r="BF122" i="4"/>
  <c r="BE122" i="4"/>
  <c r="T122" i="4"/>
  <c r="R122" i="4"/>
  <c r="P122" i="4"/>
  <c r="P120" i="4" s="1"/>
  <c r="BK122" i="4"/>
  <c r="J122" i="4"/>
  <c r="BI121" i="4"/>
  <c r="BH121" i="4"/>
  <c r="BG121" i="4"/>
  <c r="BF121" i="4"/>
  <c r="T121" i="4"/>
  <c r="T120" i="4" s="1"/>
  <c r="R121" i="4"/>
  <c r="R120" i="4" s="1"/>
  <c r="P121" i="4"/>
  <c r="BK121" i="4"/>
  <c r="J121" i="4"/>
  <c r="BE121" i="4" s="1"/>
  <c r="J59" i="4"/>
  <c r="BI118" i="4"/>
  <c r="BH118" i="4"/>
  <c r="BG118" i="4"/>
  <c r="BF118" i="4"/>
  <c r="T118" i="4"/>
  <c r="R118" i="4"/>
  <c r="P118" i="4"/>
  <c r="BK118" i="4"/>
  <c r="J118" i="4"/>
  <c r="BE118" i="4" s="1"/>
  <c r="BI114" i="4"/>
  <c r="BH114" i="4"/>
  <c r="BG114" i="4"/>
  <c r="BF114" i="4"/>
  <c r="BE114" i="4"/>
  <c r="T114" i="4"/>
  <c r="R114" i="4"/>
  <c r="P114" i="4"/>
  <c r="BK114" i="4"/>
  <c r="J114" i="4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BE105" i="4"/>
  <c r="T105" i="4"/>
  <c r="R105" i="4"/>
  <c r="P105" i="4"/>
  <c r="BK105" i="4"/>
  <c r="J105" i="4"/>
  <c r="BI103" i="4"/>
  <c r="BH103" i="4"/>
  <c r="BG103" i="4"/>
  <c r="BF103" i="4"/>
  <c r="T103" i="4"/>
  <c r="R103" i="4"/>
  <c r="P103" i="4"/>
  <c r="BK103" i="4"/>
  <c r="J103" i="4"/>
  <c r="BE103" i="4" s="1"/>
  <c r="BI101" i="4"/>
  <c r="BH101" i="4"/>
  <c r="BG101" i="4"/>
  <c r="BF101" i="4"/>
  <c r="BE101" i="4"/>
  <c r="T101" i="4"/>
  <c r="R101" i="4"/>
  <c r="P101" i="4"/>
  <c r="BK101" i="4"/>
  <c r="J101" i="4"/>
  <c r="BI97" i="4"/>
  <c r="BH97" i="4"/>
  <c r="BG97" i="4"/>
  <c r="BF97" i="4"/>
  <c r="T97" i="4"/>
  <c r="R97" i="4"/>
  <c r="P97" i="4"/>
  <c r="BK97" i="4"/>
  <c r="J97" i="4"/>
  <c r="BE97" i="4" s="1"/>
  <c r="BI92" i="4"/>
  <c r="BH92" i="4"/>
  <c r="BG92" i="4"/>
  <c r="BF92" i="4"/>
  <c r="BE92" i="4"/>
  <c r="T92" i="4"/>
  <c r="R92" i="4"/>
  <c r="P92" i="4"/>
  <c r="BK92" i="4"/>
  <c r="J92" i="4"/>
  <c r="BI90" i="4"/>
  <c r="BH90" i="4"/>
  <c r="BG90" i="4"/>
  <c r="BF90" i="4"/>
  <c r="T90" i="4"/>
  <c r="R90" i="4"/>
  <c r="P90" i="4"/>
  <c r="BK90" i="4"/>
  <c r="J90" i="4"/>
  <c r="BE90" i="4" s="1"/>
  <c r="BI89" i="4"/>
  <c r="BH89" i="4"/>
  <c r="BG89" i="4"/>
  <c r="BF89" i="4"/>
  <c r="BE89" i="4"/>
  <c r="T89" i="4"/>
  <c r="R89" i="4"/>
  <c r="P89" i="4"/>
  <c r="BK89" i="4"/>
  <c r="J89" i="4"/>
  <c r="BI88" i="4"/>
  <c r="BH88" i="4"/>
  <c r="BG88" i="4"/>
  <c r="BF88" i="4"/>
  <c r="T88" i="4"/>
  <c r="R88" i="4"/>
  <c r="P88" i="4"/>
  <c r="BK88" i="4"/>
  <c r="J88" i="4"/>
  <c r="BE88" i="4" s="1"/>
  <c r="BI87" i="4"/>
  <c r="BH87" i="4"/>
  <c r="BG87" i="4"/>
  <c r="BF87" i="4"/>
  <c r="BE87" i="4"/>
  <c r="T87" i="4"/>
  <c r="R87" i="4"/>
  <c r="P87" i="4"/>
  <c r="BK87" i="4"/>
  <c r="J87" i="4"/>
  <c r="BI86" i="4"/>
  <c r="BH86" i="4"/>
  <c r="BG86" i="4"/>
  <c r="BF86" i="4"/>
  <c r="T86" i="4"/>
  <c r="R86" i="4"/>
  <c r="P86" i="4"/>
  <c r="BK86" i="4"/>
  <c r="J86" i="4"/>
  <c r="BE86" i="4" s="1"/>
  <c r="BI85" i="4"/>
  <c r="BH85" i="4"/>
  <c r="BG85" i="4"/>
  <c r="BF85" i="4"/>
  <c r="T85" i="4"/>
  <c r="R85" i="4"/>
  <c r="P85" i="4"/>
  <c r="BK85" i="4"/>
  <c r="J85" i="4"/>
  <c r="BE85" i="4" s="1"/>
  <c r="BI84" i="4"/>
  <c r="BH84" i="4"/>
  <c r="BG84" i="4"/>
  <c r="BF84" i="4"/>
  <c r="T84" i="4"/>
  <c r="R84" i="4"/>
  <c r="P84" i="4"/>
  <c r="BK84" i="4"/>
  <c r="J84" i="4"/>
  <c r="BE84" i="4" s="1"/>
  <c r="BI83" i="4"/>
  <c r="F34" i="4" s="1"/>
  <c r="BD54" i="1" s="1"/>
  <c r="BH83" i="4"/>
  <c r="F33" i="4" s="1"/>
  <c r="BC54" i="1" s="1"/>
  <c r="BG83" i="4"/>
  <c r="BF83" i="4"/>
  <c r="T83" i="4"/>
  <c r="T82" i="4" s="1"/>
  <c r="T81" i="4" s="1"/>
  <c r="T80" i="4" s="1"/>
  <c r="R83" i="4"/>
  <c r="R82" i="4" s="1"/>
  <c r="R81" i="4" s="1"/>
  <c r="R80" i="4" s="1"/>
  <c r="P83" i="4"/>
  <c r="BK83" i="4"/>
  <c r="BK82" i="4" s="1"/>
  <c r="J83" i="4"/>
  <c r="BE83" i="4" s="1"/>
  <c r="F77" i="4"/>
  <c r="J76" i="4"/>
  <c r="F74" i="4"/>
  <c r="E72" i="4"/>
  <c r="F51" i="4"/>
  <c r="F49" i="4"/>
  <c r="E47" i="4"/>
  <c r="J21" i="4"/>
  <c r="E21" i="4"/>
  <c r="J51" i="4" s="1"/>
  <c r="J20" i="4"/>
  <c r="J18" i="4"/>
  <c r="E18" i="4"/>
  <c r="F52" i="4" s="1"/>
  <c r="J17" i="4"/>
  <c r="J15" i="4"/>
  <c r="E15" i="4"/>
  <c r="F76" i="4" s="1"/>
  <c r="J14" i="4"/>
  <c r="J12" i="4"/>
  <c r="J49" i="4" s="1"/>
  <c r="E7" i="4"/>
  <c r="E70" i="4" s="1"/>
  <c r="AY53" i="1"/>
  <c r="AX53" i="1"/>
  <c r="BI258" i="3"/>
  <c r="BH258" i="3"/>
  <c r="BG258" i="3"/>
  <c r="BF258" i="3"/>
  <c r="T258" i="3"/>
  <c r="R258" i="3"/>
  <c r="P258" i="3"/>
  <c r="BK258" i="3"/>
  <c r="J258" i="3"/>
  <c r="BE258" i="3" s="1"/>
  <c r="BI256" i="3"/>
  <c r="BH256" i="3"/>
  <c r="BG256" i="3"/>
  <c r="BF256" i="3"/>
  <c r="BE256" i="3"/>
  <c r="T256" i="3"/>
  <c r="R256" i="3"/>
  <c r="P256" i="3"/>
  <c r="BK256" i="3"/>
  <c r="J256" i="3"/>
  <c r="BI254" i="3"/>
  <c r="BH254" i="3"/>
  <c r="BG254" i="3"/>
  <c r="BF254" i="3"/>
  <c r="T254" i="3"/>
  <c r="R254" i="3"/>
  <c r="P254" i="3"/>
  <c r="BK254" i="3"/>
  <c r="J254" i="3"/>
  <c r="BE254" i="3" s="1"/>
  <c r="BI253" i="3"/>
  <c r="BH253" i="3"/>
  <c r="BG253" i="3"/>
  <c r="BF253" i="3"/>
  <c r="BE253" i="3"/>
  <c r="T253" i="3"/>
  <c r="R253" i="3"/>
  <c r="P253" i="3"/>
  <c r="BK253" i="3"/>
  <c r="J253" i="3"/>
  <c r="BI246" i="3"/>
  <c r="BH246" i="3"/>
  <c r="BG246" i="3"/>
  <c r="BF246" i="3"/>
  <c r="T246" i="3"/>
  <c r="R246" i="3"/>
  <c r="P246" i="3"/>
  <c r="BK246" i="3"/>
  <c r="J246" i="3"/>
  <c r="BE246" i="3" s="1"/>
  <c r="BI237" i="3"/>
  <c r="BH237" i="3"/>
  <c r="BG237" i="3"/>
  <c r="BF237" i="3"/>
  <c r="BE237" i="3"/>
  <c r="T237" i="3"/>
  <c r="R237" i="3"/>
  <c r="P237" i="3"/>
  <c r="BK237" i="3"/>
  <c r="J237" i="3"/>
  <c r="BI234" i="3"/>
  <c r="BH234" i="3"/>
  <c r="BG234" i="3"/>
  <c r="BF234" i="3"/>
  <c r="T234" i="3"/>
  <c r="R234" i="3"/>
  <c r="P234" i="3"/>
  <c r="BK234" i="3"/>
  <c r="J234" i="3"/>
  <c r="BE234" i="3" s="1"/>
  <c r="BI231" i="3"/>
  <c r="BH231" i="3"/>
  <c r="BG231" i="3"/>
  <c r="BF231" i="3"/>
  <c r="BE231" i="3"/>
  <c r="T231" i="3"/>
  <c r="R231" i="3"/>
  <c r="P231" i="3"/>
  <c r="BK231" i="3"/>
  <c r="J231" i="3"/>
  <c r="BI228" i="3"/>
  <c r="BH228" i="3"/>
  <c r="BG228" i="3"/>
  <c r="BF228" i="3"/>
  <c r="BE228" i="3"/>
  <c r="T228" i="3"/>
  <c r="R228" i="3"/>
  <c r="P228" i="3"/>
  <c r="BK228" i="3"/>
  <c r="J228" i="3"/>
  <c r="BI225" i="3"/>
  <c r="BH225" i="3"/>
  <c r="BG225" i="3"/>
  <c r="BF225" i="3"/>
  <c r="BE225" i="3"/>
  <c r="T225" i="3"/>
  <c r="R225" i="3"/>
  <c r="P225" i="3"/>
  <c r="BK225" i="3"/>
  <c r="J225" i="3"/>
  <c r="BI224" i="3"/>
  <c r="BH224" i="3"/>
  <c r="BG224" i="3"/>
  <c r="BF224" i="3"/>
  <c r="BE224" i="3"/>
  <c r="T224" i="3"/>
  <c r="T223" i="3" s="1"/>
  <c r="T222" i="3" s="1"/>
  <c r="R224" i="3"/>
  <c r="R223" i="3" s="1"/>
  <c r="R222" i="3" s="1"/>
  <c r="P224" i="3"/>
  <c r="P223" i="3" s="1"/>
  <c r="P222" i="3" s="1"/>
  <c r="BK224" i="3"/>
  <c r="BK223" i="3" s="1"/>
  <c r="J224" i="3"/>
  <c r="BI221" i="3"/>
  <c r="BH221" i="3"/>
  <c r="BG221" i="3"/>
  <c r="BF221" i="3"/>
  <c r="BE221" i="3"/>
  <c r="T221" i="3"/>
  <c r="R221" i="3"/>
  <c r="P221" i="3"/>
  <c r="BK221" i="3"/>
  <c r="J221" i="3"/>
  <c r="BI220" i="3"/>
  <c r="BH220" i="3"/>
  <c r="BG220" i="3"/>
  <c r="BF220" i="3"/>
  <c r="BE220" i="3"/>
  <c r="T220" i="3"/>
  <c r="R220" i="3"/>
  <c r="P220" i="3"/>
  <c r="BK220" i="3"/>
  <c r="J220" i="3"/>
  <c r="BI219" i="3"/>
  <c r="BH219" i="3"/>
  <c r="BG219" i="3"/>
  <c r="BF219" i="3"/>
  <c r="T219" i="3"/>
  <c r="T218" i="3" s="1"/>
  <c r="R219" i="3"/>
  <c r="R218" i="3" s="1"/>
  <c r="P219" i="3"/>
  <c r="P218" i="3" s="1"/>
  <c r="BK219" i="3"/>
  <c r="BK218" i="3" s="1"/>
  <c r="J218" i="3" s="1"/>
  <c r="J62" i="3" s="1"/>
  <c r="J219" i="3"/>
  <c r="BE219" i="3" s="1"/>
  <c r="BI215" i="3"/>
  <c r="BH215" i="3"/>
  <c r="BG215" i="3"/>
  <c r="BF215" i="3"/>
  <c r="T215" i="3"/>
  <c r="R215" i="3"/>
  <c r="P215" i="3"/>
  <c r="BK215" i="3"/>
  <c r="J215" i="3"/>
  <c r="BE215" i="3" s="1"/>
  <c r="BI209" i="3"/>
  <c r="BH209" i="3"/>
  <c r="BG209" i="3"/>
  <c r="BF209" i="3"/>
  <c r="BE209" i="3"/>
  <c r="T209" i="3"/>
  <c r="R209" i="3"/>
  <c r="P209" i="3"/>
  <c r="BK209" i="3"/>
  <c r="J209" i="3"/>
  <c r="BI206" i="3"/>
  <c r="BH206" i="3"/>
  <c r="BG206" i="3"/>
  <c r="BF206" i="3"/>
  <c r="T206" i="3"/>
  <c r="R206" i="3"/>
  <c r="P206" i="3"/>
  <c r="BK206" i="3"/>
  <c r="J206" i="3"/>
  <c r="BE206" i="3" s="1"/>
  <c r="BI203" i="3"/>
  <c r="BH203" i="3"/>
  <c r="BG203" i="3"/>
  <c r="BF203" i="3"/>
  <c r="BE203" i="3"/>
  <c r="T203" i="3"/>
  <c r="T202" i="3" s="1"/>
  <c r="R203" i="3"/>
  <c r="R202" i="3" s="1"/>
  <c r="P203" i="3"/>
  <c r="P202" i="3" s="1"/>
  <c r="BK203" i="3"/>
  <c r="BK202" i="3" s="1"/>
  <c r="J202" i="3" s="1"/>
  <c r="J61" i="3" s="1"/>
  <c r="J203" i="3"/>
  <c r="BI200" i="3"/>
  <c r="BH200" i="3"/>
  <c r="BG200" i="3"/>
  <c r="BF200" i="3"/>
  <c r="T200" i="3"/>
  <c r="R200" i="3"/>
  <c r="P200" i="3"/>
  <c r="BK200" i="3"/>
  <c r="J200" i="3"/>
  <c r="BE200" i="3" s="1"/>
  <c r="BI198" i="3"/>
  <c r="BH198" i="3"/>
  <c r="BG198" i="3"/>
  <c r="BF198" i="3"/>
  <c r="BE198" i="3"/>
  <c r="T198" i="3"/>
  <c r="R198" i="3"/>
  <c r="P198" i="3"/>
  <c r="BK198" i="3"/>
  <c r="J198" i="3"/>
  <c r="BI196" i="3"/>
  <c r="BH196" i="3"/>
  <c r="BG196" i="3"/>
  <c r="BF196" i="3"/>
  <c r="T196" i="3"/>
  <c r="R196" i="3"/>
  <c r="P196" i="3"/>
  <c r="BK196" i="3"/>
  <c r="J196" i="3"/>
  <c r="BE196" i="3" s="1"/>
  <c r="BI192" i="3"/>
  <c r="BH192" i="3"/>
  <c r="BG192" i="3"/>
  <c r="BF192" i="3"/>
  <c r="BE192" i="3"/>
  <c r="T192" i="3"/>
  <c r="R192" i="3"/>
  <c r="P192" i="3"/>
  <c r="BK192" i="3"/>
  <c r="J192" i="3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BE187" i="3"/>
  <c r="T187" i="3"/>
  <c r="R187" i="3"/>
  <c r="P187" i="3"/>
  <c r="BK187" i="3"/>
  <c r="J187" i="3"/>
  <c r="BI186" i="3"/>
  <c r="BH186" i="3"/>
  <c r="BG186" i="3"/>
  <c r="BF186" i="3"/>
  <c r="T186" i="3"/>
  <c r="R186" i="3"/>
  <c r="P186" i="3"/>
  <c r="BK186" i="3"/>
  <c r="J186" i="3"/>
  <c r="BE186" i="3" s="1"/>
  <c r="BI184" i="3"/>
  <c r="BH184" i="3"/>
  <c r="BG184" i="3"/>
  <c r="BF184" i="3"/>
  <c r="BE184" i="3"/>
  <c r="T184" i="3"/>
  <c r="T183" i="3" s="1"/>
  <c r="R184" i="3"/>
  <c r="R183" i="3" s="1"/>
  <c r="P184" i="3"/>
  <c r="P183" i="3" s="1"/>
  <c r="BK184" i="3"/>
  <c r="BK183" i="3" s="1"/>
  <c r="J183" i="3" s="1"/>
  <c r="J60" i="3" s="1"/>
  <c r="J184" i="3"/>
  <c r="BI178" i="3"/>
  <c r="BH178" i="3"/>
  <c r="BG178" i="3"/>
  <c r="BF178" i="3"/>
  <c r="BE178" i="3"/>
  <c r="T178" i="3"/>
  <c r="R178" i="3"/>
  <c r="P178" i="3"/>
  <c r="BK178" i="3"/>
  <c r="J178" i="3"/>
  <c r="BI175" i="3"/>
  <c r="BH175" i="3"/>
  <c r="BG175" i="3"/>
  <c r="BF175" i="3"/>
  <c r="T175" i="3"/>
  <c r="R175" i="3"/>
  <c r="P175" i="3"/>
  <c r="BK175" i="3"/>
  <c r="J175" i="3"/>
  <c r="BE175" i="3" s="1"/>
  <c r="BI172" i="3"/>
  <c r="BH172" i="3"/>
  <c r="BG172" i="3"/>
  <c r="BF172" i="3"/>
  <c r="BE172" i="3"/>
  <c r="T172" i="3"/>
  <c r="R172" i="3"/>
  <c r="P172" i="3"/>
  <c r="BK172" i="3"/>
  <c r="J172" i="3"/>
  <c r="BI165" i="3"/>
  <c r="BH165" i="3"/>
  <c r="BG165" i="3"/>
  <c r="BF165" i="3"/>
  <c r="T165" i="3"/>
  <c r="R165" i="3"/>
  <c r="P165" i="3"/>
  <c r="BK165" i="3"/>
  <c r="J165" i="3"/>
  <c r="BE165" i="3" s="1"/>
  <c r="BI156" i="3"/>
  <c r="BH156" i="3"/>
  <c r="BG156" i="3"/>
  <c r="BF156" i="3"/>
  <c r="BE156" i="3"/>
  <c r="T156" i="3"/>
  <c r="R156" i="3"/>
  <c r="P156" i="3"/>
  <c r="BK156" i="3"/>
  <c r="J156" i="3"/>
  <c r="BI152" i="3"/>
  <c r="BH152" i="3"/>
  <c r="BG152" i="3"/>
  <c r="BF152" i="3"/>
  <c r="T152" i="3"/>
  <c r="R152" i="3"/>
  <c r="P152" i="3"/>
  <c r="BK152" i="3"/>
  <c r="J152" i="3"/>
  <c r="BE152" i="3" s="1"/>
  <c r="BI148" i="3"/>
  <c r="BH148" i="3"/>
  <c r="BG148" i="3"/>
  <c r="BF148" i="3"/>
  <c r="BE148" i="3"/>
  <c r="T148" i="3"/>
  <c r="R148" i="3"/>
  <c r="P148" i="3"/>
  <c r="BK148" i="3"/>
  <c r="J148" i="3"/>
  <c r="BI145" i="3"/>
  <c r="BH145" i="3"/>
  <c r="BG145" i="3"/>
  <c r="BF145" i="3"/>
  <c r="T145" i="3"/>
  <c r="R145" i="3"/>
  <c r="P145" i="3"/>
  <c r="BK145" i="3"/>
  <c r="J145" i="3"/>
  <c r="BE145" i="3" s="1"/>
  <c r="BI141" i="3"/>
  <c r="BH141" i="3"/>
  <c r="BG141" i="3"/>
  <c r="BF141" i="3"/>
  <c r="BE141" i="3"/>
  <c r="T141" i="3"/>
  <c r="T140" i="3" s="1"/>
  <c r="R141" i="3"/>
  <c r="R140" i="3" s="1"/>
  <c r="P141" i="3"/>
  <c r="P140" i="3" s="1"/>
  <c r="BK141" i="3"/>
  <c r="BK140" i="3" s="1"/>
  <c r="J140" i="3" s="1"/>
  <c r="J59" i="3" s="1"/>
  <c r="J141" i="3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BE137" i="3"/>
  <c r="T137" i="3"/>
  <c r="R137" i="3"/>
  <c r="P137" i="3"/>
  <c r="BK137" i="3"/>
  <c r="J137" i="3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BE135" i="3"/>
  <c r="T135" i="3"/>
  <c r="R135" i="3"/>
  <c r="P135" i="3"/>
  <c r="BK135" i="3"/>
  <c r="J135" i="3"/>
  <c r="BI134" i="3"/>
  <c r="BH134" i="3"/>
  <c r="BG134" i="3"/>
  <c r="BF134" i="3"/>
  <c r="T134" i="3"/>
  <c r="R134" i="3"/>
  <c r="P134" i="3"/>
  <c r="BK134" i="3"/>
  <c r="J134" i="3"/>
  <c r="BE134" i="3" s="1"/>
  <c r="BI133" i="3"/>
  <c r="BH133" i="3"/>
  <c r="BG133" i="3"/>
  <c r="BF133" i="3"/>
  <c r="BE133" i="3"/>
  <c r="T133" i="3"/>
  <c r="R133" i="3"/>
  <c r="P133" i="3"/>
  <c r="BK133" i="3"/>
  <c r="J133" i="3"/>
  <c r="BI130" i="3"/>
  <c r="BH130" i="3"/>
  <c r="BG130" i="3"/>
  <c r="BF130" i="3"/>
  <c r="T130" i="3"/>
  <c r="R130" i="3"/>
  <c r="P130" i="3"/>
  <c r="BK130" i="3"/>
  <c r="J130" i="3"/>
  <c r="BE130" i="3" s="1"/>
  <c r="BI128" i="3"/>
  <c r="BH128" i="3"/>
  <c r="BG128" i="3"/>
  <c r="BF128" i="3"/>
  <c r="BE128" i="3"/>
  <c r="T128" i="3"/>
  <c r="R128" i="3"/>
  <c r="P128" i="3"/>
  <c r="BK128" i="3"/>
  <c r="J128" i="3"/>
  <c r="BI125" i="3"/>
  <c r="BH125" i="3"/>
  <c r="BG125" i="3"/>
  <c r="BF125" i="3"/>
  <c r="T125" i="3"/>
  <c r="R125" i="3"/>
  <c r="P125" i="3"/>
  <c r="BK125" i="3"/>
  <c r="J125" i="3"/>
  <c r="BE125" i="3" s="1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T121" i="3"/>
  <c r="R121" i="3"/>
  <c r="P121" i="3"/>
  <c r="BK121" i="3"/>
  <c r="J121" i="3"/>
  <c r="BE121" i="3" s="1"/>
  <c r="BI120" i="3"/>
  <c r="BH120" i="3"/>
  <c r="BG120" i="3"/>
  <c r="BF120" i="3"/>
  <c r="BE120" i="3"/>
  <c r="T120" i="3"/>
  <c r="R120" i="3"/>
  <c r="P120" i="3"/>
  <c r="BK120" i="3"/>
  <c r="J120" i="3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BE117" i="3"/>
  <c r="T117" i="3"/>
  <c r="R117" i="3"/>
  <c r="P117" i="3"/>
  <c r="BK117" i="3"/>
  <c r="J117" i="3"/>
  <c r="BI115" i="3"/>
  <c r="BH115" i="3"/>
  <c r="BG115" i="3"/>
  <c r="BF115" i="3"/>
  <c r="T115" i="3"/>
  <c r="R115" i="3"/>
  <c r="P115" i="3"/>
  <c r="BK115" i="3"/>
  <c r="J115" i="3"/>
  <c r="BE115" i="3" s="1"/>
  <c r="BI112" i="3"/>
  <c r="BH112" i="3"/>
  <c r="BG112" i="3"/>
  <c r="BF112" i="3"/>
  <c r="BE112" i="3"/>
  <c r="T112" i="3"/>
  <c r="R112" i="3"/>
  <c r="P112" i="3"/>
  <c r="BK112" i="3"/>
  <c r="J112" i="3"/>
  <c r="BI107" i="3"/>
  <c r="BH107" i="3"/>
  <c r="BG107" i="3"/>
  <c r="BF107" i="3"/>
  <c r="T107" i="3"/>
  <c r="R107" i="3"/>
  <c r="P107" i="3"/>
  <c r="BK107" i="3"/>
  <c r="J107" i="3"/>
  <c r="BE107" i="3" s="1"/>
  <c r="BI105" i="3"/>
  <c r="BH105" i="3"/>
  <c r="BG105" i="3"/>
  <c r="BF105" i="3"/>
  <c r="BE105" i="3"/>
  <c r="T105" i="3"/>
  <c r="R105" i="3"/>
  <c r="P105" i="3"/>
  <c r="BK105" i="3"/>
  <c r="J105" i="3"/>
  <c r="BI101" i="3"/>
  <c r="BH101" i="3"/>
  <c r="BG101" i="3"/>
  <c r="BF101" i="3"/>
  <c r="T101" i="3"/>
  <c r="R101" i="3"/>
  <c r="P101" i="3"/>
  <c r="BK101" i="3"/>
  <c r="J101" i="3"/>
  <c r="BE101" i="3" s="1"/>
  <c r="BI97" i="3"/>
  <c r="BH97" i="3"/>
  <c r="BG97" i="3"/>
  <c r="BF97" i="3"/>
  <c r="BE97" i="3"/>
  <c r="T97" i="3"/>
  <c r="R97" i="3"/>
  <c r="P97" i="3"/>
  <c r="BK97" i="3"/>
  <c r="J97" i="3"/>
  <c r="BI93" i="3"/>
  <c r="BH93" i="3"/>
  <c r="BG93" i="3"/>
  <c r="BF93" i="3"/>
  <c r="T93" i="3"/>
  <c r="R93" i="3"/>
  <c r="P93" i="3"/>
  <c r="BK93" i="3"/>
  <c r="J93" i="3"/>
  <c r="BE93" i="3" s="1"/>
  <c r="BI91" i="3"/>
  <c r="BH91" i="3"/>
  <c r="BG91" i="3"/>
  <c r="BF91" i="3"/>
  <c r="BE91" i="3"/>
  <c r="T91" i="3"/>
  <c r="R91" i="3"/>
  <c r="P91" i="3"/>
  <c r="BK91" i="3"/>
  <c r="J91" i="3"/>
  <c r="BI90" i="3"/>
  <c r="BH90" i="3"/>
  <c r="BG90" i="3"/>
  <c r="BF90" i="3"/>
  <c r="T90" i="3"/>
  <c r="R90" i="3"/>
  <c r="P90" i="3"/>
  <c r="BK90" i="3"/>
  <c r="J90" i="3"/>
  <c r="BE90" i="3" s="1"/>
  <c r="BI89" i="3"/>
  <c r="BH89" i="3"/>
  <c r="BG89" i="3"/>
  <c r="BF89" i="3"/>
  <c r="BE89" i="3"/>
  <c r="T89" i="3"/>
  <c r="R89" i="3"/>
  <c r="P89" i="3"/>
  <c r="BK89" i="3"/>
  <c r="J89" i="3"/>
  <c r="BI88" i="3"/>
  <c r="BH88" i="3"/>
  <c r="BG88" i="3"/>
  <c r="BF88" i="3"/>
  <c r="T88" i="3"/>
  <c r="R88" i="3"/>
  <c r="P88" i="3"/>
  <c r="BK88" i="3"/>
  <c r="J88" i="3"/>
  <c r="BE88" i="3" s="1"/>
  <c r="BI87" i="3"/>
  <c r="F34" i="3" s="1"/>
  <c r="BD53" i="1" s="1"/>
  <c r="BH87" i="3"/>
  <c r="F33" i="3" s="1"/>
  <c r="BC53" i="1" s="1"/>
  <c r="BG87" i="3"/>
  <c r="F32" i="3" s="1"/>
  <c r="BB53" i="1" s="1"/>
  <c r="BF87" i="3"/>
  <c r="J31" i="3" s="1"/>
  <c r="AW53" i="1" s="1"/>
  <c r="BE87" i="3"/>
  <c r="F30" i="3" s="1"/>
  <c r="AZ53" i="1" s="1"/>
  <c r="T87" i="3"/>
  <c r="T86" i="3" s="1"/>
  <c r="T85" i="3" s="1"/>
  <c r="T84" i="3" s="1"/>
  <c r="R87" i="3"/>
  <c r="R86" i="3" s="1"/>
  <c r="R85" i="3" s="1"/>
  <c r="R84" i="3" s="1"/>
  <c r="P87" i="3"/>
  <c r="P86" i="3" s="1"/>
  <c r="P85" i="3" s="1"/>
  <c r="P84" i="3" s="1"/>
  <c r="AU53" i="1" s="1"/>
  <c r="BK87" i="3"/>
  <c r="BK86" i="3" s="1"/>
  <c r="J87" i="3"/>
  <c r="J78" i="3"/>
  <c r="F78" i="3"/>
  <c r="E76" i="3"/>
  <c r="E74" i="3"/>
  <c r="F49" i="3"/>
  <c r="E47" i="3"/>
  <c r="J21" i="3"/>
  <c r="E21" i="3"/>
  <c r="J80" i="3" s="1"/>
  <c r="J20" i="3"/>
  <c r="J18" i="3"/>
  <c r="E18" i="3"/>
  <c r="F52" i="3" s="1"/>
  <c r="J17" i="3"/>
  <c r="J15" i="3"/>
  <c r="E15" i="3"/>
  <c r="F51" i="3" s="1"/>
  <c r="J14" i="3"/>
  <c r="J12" i="3"/>
  <c r="J49" i="3" s="1"/>
  <c r="E7" i="3"/>
  <c r="E45" i="3" s="1"/>
  <c r="BK202" i="2"/>
  <c r="J202" i="2" s="1"/>
  <c r="J61" i="2" s="1"/>
  <c r="AY52" i="1"/>
  <c r="AX52" i="1"/>
  <c r="BI224" i="2"/>
  <c r="BH224" i="2"/>
  <c r="BG224" i="2"/>
  <c r="BF224" i="2"/>
  <c r="T224" i="2"/>
  <c r="R224" i="2"/>
  <c r="P224" i="2"/>
  <c r="BK224" i="2"/>
  <c r="J224" i="2"/>
  <c r="BE224" i="2" s="1"/>
  <c r="BI223" i="2"/>
  <c r="BH223" i="2"/>
  <c r="BG223" i="2"/>
  <c r="BF223" i="2"/>
  <c r="BE223" i="2"/>
  <c r="T223" i="2"/>
  <c r="R223" i="2"/>
  <c r="P223" i="2"/>
  <c r="BK223" i="2"/>
  <c r="BK221" i="2" s="1"/>
  <c r="J221" i="2" s="1"/>
  <c r="J62" i="2" s="1"/>
  <c r="J223" i="2"/>
  <c r="BI222" i="2"/>
  <c r="BH222" i="2"/>
  <c r="BG222" i="2"/>
  <c r="BF222" i="2"/>
  <c r="T222" i="2"/>
  <c r="T221" i="2" s="1"/>
  <c r="R222" i="2"/>
  <c r="R221" i="2" s="1"/>
  <c r="P222" i="2"/>
  <c r="P221" i="2" s="1"/>
  <c r="BK222" i="2"/>
  <c r="J222" i="2"/>
  <c r="BE222" i="2" s="1"/>
  <c r="BI219" i="2"/>
  <c r="BH219" i="2"/>
  <c r="BG219" i="2"/>
  <c r="BF219" i="2"/>
  <c r="BE219" i="2"/>
  <c r="T219" i="2"/>
  <c r="R219" i="2"/>
  <c r="P219" i="2"/>
  <c r="BK219" i="2"/>
  <c r="J219" i="2"/>
  <c r="BI217" i="2"/>
  <c r="BH217" i="2"/>
  <c r="BG217" i="2"/>
  <c r="BF217" i="2"/>
  <c r="T217" i="2"/>
  <c r="R217" i="2"/>
  <c r="P217" i="2"/>
  <c r="BK217" i="2"/>
  <c r="J217" i="2"/>
  <c r="BE217" i="2" s="1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09" i="2"/>
  <c r="BH209" i="2"/>
  <c r="BG209" i="2"/>
  <c r="BF209" i="2"/>
  <c r="T209" i="2"/>
  <c r="R209" i="2"/>
  <c r="P209" i="2"/>
  <c r="BK209" i="2"/>
  <c r="J209" i="2"/>
  <c r="BE209" i="2" s="1"/>
  <c r="BI207" i="2"/>
  <c r="BH207" i="2"/>
  <c r="BG207" i="2"/>
  <c r="BF207" i="2"/>
  <c r="T207" i="2"/>
  <c r="R207" i="2"/>
  <c r="P207" i="2"/>
  <c r="BK207" i="2"/>
  <c r="J207" i="2"/>
  <c r="BE207" i="2" s="1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T203" i="2"/>
  <c r="T202" i="2" s="1"/>
  <c r="R203" i="2"/>
  <c r="R202" i="2" s="1"/>
  <c r="P203" i="2"/>
  <c r="P202" i="2" s="1"/>
  <c r="BK203" i="2"/>
  <c r="J203" i="2"/>
  <c r="BE203" i="2" s="1"/>
  <c r="BI199" i="2"/>
  <c r="BH199" i="2"/>
  <c r="BG199" i="2"/>
  <c r="BF199" i="2"/>
  <c r="T199" i="2"/>
  <c r="R199" i="2"/>
  <c r="P199" i="2"/>
  <c r="BK199" i="2"/>
  <c r="J199" i="2"/>
  <c r="BE199" i="2" s="1"/>
  <c r="BI196" i="2"/>
  <c r="BH196" i="2"/>
  <c r="BG196" i="2"/>
  <c r="BF196" i="2"/>
  <c r="BE196" i="2"/>
  <c r="T196" i="2"/>
  <c r="R196" i="2"/>
  <c r="P196" i="2"/>
  <c r="BK196" i="2"/>
  <c r="J196" i="2"/>
  <c r="BI192" i="2"/>
  <c r="BH192" i="2"/>
  <c r="BG192" i="2"/>
  <c r="BF192" i="2"/>
  <c r="T192" i="2"/>
  <c r="R192" i="2"/>
  <c r="P192" i="2"/>
  <c r="BK192" i="2"/>
  <c r="J192" i="2"/>
  <c r="BE192" i="2" s="1"/>
  <c r="BI189" i="2"/>
  <c r="BH189" i="2"/>
  <c r="BG189" i="2"/>
  <c r="BF189" i="2"/>
  <c r="BE189" i="2"/>
  <c r="T189" i="2"/>
  <c r="R189" i="2"/>
  <c r="P189" i="2"/>
  <c r="BK189" i="2"/>
  <c r="J189" i="2"/>
  <c r="BI186" i="2"/>
  <c r="BH186" i="2"/>
  <c r="BG186" i="2"/>
  <c r="BF186" i="2"/>
  <c r="BE186" i="2"/>
  <c r="T186" i="2"/>
  <c r="R186" i="2"/>
  <c r="P186" i="2"/>
  <c r="BK186" i="2"/>
  <c r="J186" i="2"/>
  <c r="BI184" i="2"/>
  <c r="BH184" i="2"/>
  <c r="BG184" i="2"/>
  <c r="BF184" i="2"/>
  <c r="BE184" i="2"/>
  <c r="T184" i="2"/>
  <c r="R184" i="2"/>
  <c r="P184" i="2"/>
  <c r="BK184" i="2"/>
  <c r="J184" i="2"/>
  <c r="BI180" i="2"/>
  <c r="BH180" i="2"/>
  <c r="BG180" i="2"/>
  <c r="BF180" i="2"/>
  <c r="BE180" i="2"/>
  <c r="T180" i="2"/>
  <c r="R180" i="2"/>
  <c r="P180" i="2"/>
  <c r="BK180" i="2"/>
  <c r="J180" i="2"/>
  <c r="BI178" i="2"/>
  <c r="BH178" i="2"/>
  <c r="BG178" i="2"/>
  <c r="BF178" i="2"/>
  <c r="BE178" i="2"/>
  <c r="T178" i="2"/>
  <c r="R178" i="2"/>
  <c r="P178" i="2"/>
  <c r="BK178" i="2"/>
  <c r="J178" i="2"/>
  <c r="BI176" i="2"/>
  <c r="BH176" i="2"/>
  <c r="BG176" i="2"/>
  <c r="BF176" i="2"/>
  <c r="BE176" i="2"/>
  <c r="T176" i="2"/>
  <c r="R176" i="2"/>
  <c r="P176" i="2"/>
  <c r="BK176" i="2"/>
  <c r="J176" i="2"/>
  <c r="BI174" i="2"/>
  <c r="BH174" i="2"/>
  <c r="BG174" i="2"/>
  <c r="BF174" i="2"/>
  <c r="BE174" i="2"/>
  <c r="T174" i="2"/>
  <c r="R174" i="2"/>
  <c r="P174" i="2"/>
  <c r="BK174" i="2"/>
  <c r="J174" i="2"/>
  <c r="BI172" i="2"/>
  <c r="BH172" i="2"/>
  <c r="BG172" i="2"/>
  <c r="BF172" i="2"/>
  <c r="BE172" i="2"/>
  <c r="T172" i="2"/>
  <c r="R172" i="2"/>
  <c r="P172" i="2"/>
  <c r="BK172" i="2"/>
  <c r="J172" i="2"/>
  <c r="BI170" i="2"/>
  <c r="BH170" i="2"/>
  <c r="BG170" i="2"/>
  <c r="BF170" i="2"/>
  <c r="BE170" i="2"/>
  <c r="T170" i="2"/>
  <c r="R170" i="2"/>
  <c r="P170" i="2"/>
  <c r="BK170" i="2"/>
  <c r="J170" i="2"/>
  <c r="BI168" i="2"/>
  <c r="BH168" i="2"/>
  <c r="BG168" i="2"/>
  <c r="BF168" i="2"/>
  <c r="BE168" i="2"/>
  <c r="T168" i="2"/>
  <c r="R168" i="2"/>
  <c r="P168" i="2"/>
  <c r="BK168" i="2"/>
  <c r="J168" i="2"/>
  <c r="BI166" i="2"/>
  <c r="BH166" i="2"/>
  <c r="BG166" i="2"/>
  <c r="BF166" i="2"/>
  <c r="BE166" i="2"/>
  <c r="T166" i="2"/>
  <c r="R166" i="2"/>
  <c r="P166" i="2"/>
  <c r="BK166" i="2"/>
  <c r="J166" i="2"/>
  <c r="BI164" i="2"/>
  <c r="BH164" i="2"/>
  <c r="BG164" i="2"/>
  <c r="BF164" i="2"/>
  <c r="BE164" i="2"/>
  <c r="T164" i="2"/>
  <c r="R164" i="2"/>
  <c r="P164" i="2"/>
  <c r="BK164" i="2"/>
  <c r="J164" i="2"/>
  <c r="BI161" i="2"/>
  <c r="BH161" i="2"/>
  <c r="BG161" i="2"/>
  <c r="BF161" i="2"/>
  <c r="BE161" i="2"/>
  <c r="T161" i="2"/>
  <c r="R161" i="2"/>
  <c r="P161" i="2"/>
  <c r="BK161" i="2"/>
  <c r="J161" i="2"/>
  <c r="BI159" i="2"/>
  <c r="BH159" i="2"/>
  <c r="BG159" i="2"/>
  <c r="BF159" i="2"/>
  <c r="BE159" i="2"/>
  <c r="T159" i="2"/>
  <c r="R159" i="2"/>
  <c r="P159" i="2"/>
  <c r="BK159" i="2"/>
  <c r="J159" i="2"/>
  <c r="BI157" i="2"/>
  <c r="BH157" i="2"/>
  <c r="BG157" i="2"/>
  <c r="BF157" i="2"/>
  <c r="BE157" i="2"/>
  <c r="T157" i="2"/>
  <c r="R157" i="2"/>
  <c r="P157" i="2"/>
  <c r="BK157" i="2"/>
  <c r="J157" i="2"/>
  <c r="BI152" i="2"/>
  <c r="BH152" i="2"/>
  <c r="BG152" i="2"/>
  <c r="BF152" i="2"/>
  <c r="BE152" i="2"/>
  <c r="T152" i="2"/>
  <c r="R152" i="2"/>
  <c r="P152" i="2"/>
  <c r="BK152" i="2"/>
  <c r="J152" i="2"/>
  <c r="BI147" i="2"/>
  <c r="BH147" i="2"/>
  <c r="BG147" i="2"/>
  <c r="BF147" i="2"/>
  <c r="BE147" i="2"/>
  <c r="T147" i="2"/>
  <c r="R147" i="2"/>
  <c r="P147" i="2"/>
  <c r="BK147" i="2"/>
  <c r="J147" i="2"/>
  <c r="BI143" i="2"/>
  <c r="BH143" i="2"/>
  <c r="BG143" i="2"/>
  <c r="BF143" i="2"/>
  <c r="BE143" i="2"/>
  <c r="T143" i="2"/>
  <c r="R143" i="2"/>
  <c r="P143" i="2"/>
  <c r="BK143" i="2"/>
  <c r="J143" i="2"/>
  <c r="BI138" i="2"/>
  <c r="BH138" i="2"/>
  <c r="BG138" i="2"/>
  <c r="BF138" i="2"/>
  <c r="BE138" i="2"/>
  <c r="T138" i="2"/>
  <c r="T137" i="2" s="1"/>
  <c r="R138" i="2"/>
  <c r="P138" i="2"/>
  <c r="P137" i="2" s="1"/>
  <c r="BK138" i="2"/>
  <c r="BK137" i="2" s="1"/>
  <c r="J137" i="2" s="1"/>
  <c r="J60" i="2" s="1"/>
  <c r="J138" i="2"/>
  <c r="BI135" i="2"/>
  <c r="BH135" i="2"/>
  <c r="BG135" i="2"/>
  <c r="BF135" i="2"/>
  <c r="T135" i="2"/>
  <c r="R135" i="2"/>
  <c r="P135" i="2"/>
  <c r="BK135" i="2"/>
  <c r="J135" i="2"/>
  <c r="BE135" i="2" s="1"/>
  <c r="BI131" i="2"/>
  <c r="BH131" i="2"/>
  <c r="BG131" i="2"/>
  <c r="BF131" i="2"/>
  <c r="T131" i="2"/>
  <c r="R131" i="2"/>
  <c r="P131" i="2"/>
  <c r="BK131" i="2"/>
  <c r="J131" i="2"/>
  <c r="BE131" i="2" s="1"/>
  <c r="BI127" i="2"/>
  <c r="BH127" i="2"/>
  <c r="BG127" i="2"/>
  <c r="BF127" i="2"/>
  <c r="T127" i="2"/>
  <c r="R127" i="2"/>
  <c r="P127" i="2"/>
  <c r="BK127" i="2"/>
  <c r="J127" i="2"/>
  <c r="BE127" i="2" s="1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T120" i="2"/>
  <c r="R120" i="2"/>
  <c r="P120" i="2"/>
  <c r="BK120" i="2"/>
  <c r="J120" i="2"/>
  <c r="BE120" i="2" s="1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P114" i="2"/>
  <c r="BK114" i="2"/>
  <c r="J114" i="2"/>
  <c r="BE114" i="2" s="1"/>
  <c r="BI109" i="2"/>
  <c r="BH109" i="2"/>
  <c r="BG109" i="2"/>
  <c r="BF109" i="2"/>
  <c r="T109" i="2"/>
  <c r="R109" i="2"/>
  <c r="P109" i="2"/>
  <c r="BK109" i="2"/>
  <c r="J109" i="2"/>
  <c r="BE109" i="2" s="1"/>
  <c r="BI106" i="2"/>
  <c r="BH106" i="2"/>
  <c r="BG106" i="2"/>
  <c r="BF106" i="2"/>
  <c r="T106" i="2"/>
  <c r="R106" i="2"/>
  <c r="R105" i="2" s="1"/>
  <c r="P106" i="2"/>
  <c r="P105" i="2" s="1"/>
  <c r="BK106" i="2"/>
  <c r="BK105" i="2" s="1"/>
  <c r="J105" i="2" s="1"/>
  <c r="J59" i="2" s="1"/>
  <c r="J106" i="2"/>
  <c r="BE106" i="2" s="1"/>
  <c r="BI103" i="2"/>
  <c r="BH103" i="2"/>
  <c r="BG103" i="2"/>
  <c r="BF103" i="2"/>
  <c r="BE103" i="2"/>
  <c r="T103" i="2"/>
  <c r="R103" i="2"/>
  <c r="P103" i="2"/>
  <c r="BK103" i="2"/>
  <c r="J103" i="2"/>
  <c r="BI102" i="2"/>
  <c r="BH102" i="2"/>
  <c r="BG102" i="2"/>
  <c r="BF102" i="2"/>
  <c r="BE102" i="2"/>
  <c r="T102" i="2"/>
  <c r="R102" i="2"/>
  <c r="P102" i="2"/>
  <c r="BK102" i="2"/>
  <c r="J102" i="2"/>
  <c r="BI101" i="2"/>
  <c r="BH101" i="2"/>
  <c r="BG101" i="2"/>
  <c r="BF101" i="2"/>
  <c r="BE101" i="2"/>
  <c r="T101" i="2"/>
  <c r="R101" i="2"/>
  <c r="P101" i="2"/>
  <c r="BK101" i="2"/>
  <c r="J101" i="2"/>
  <c r="BI100" i="2"/>
  <c r="BH100" i="2"/>
  <c r="BG100" i="2"/>
  <c r="BF100" i="2"/>
  <c r="BE100" i="2"/>
  <c r="T100" i="2"/>
  <c r="R100" i="2"/>
  <c r="P100" i="2"/>
  <c r="BK100" i="2"/>
  <c r="J100" i="2"/>
  <c r="BI96" i="2"/>
  <c r="BH96" i="2"/>
  <c r="BG96" i="2"/>
  <c r="BF96" i="2"/>
  <c r="BE96" i="2"/>
  <c r="T96" i="2"/>
  <c r="R96" i="2"/>
  <c r="P96" i="2"/>
  <c r="BK96" i="2"/>
  <c r="J96" i="2"/>
  <c r="BI94" i="2"/>
  <c r="BH94" i="2"/>
  <c r="BG94" i="2"/>
  <c r="BF94" i="2"/>
  <c r="BE94" i="2"/>
  <c r="T94" i="2"/>
  <c r="R94" i="2"/>
  <c r="P94" i="2"/>
  <c r="BK94" i="2"/>
  <c r="J94" i="2"/>
  <c r="BI90" i="2"/>
  <c r="BH90" i="2"/>
  <c r="BG90" i="2"/>
  <c r="BF90" i="2"/>
  <c r="BE90" i="2"/>
  <c r="T90" i="2"/>
  <c r="R90" i="2"/>
  <c r="P90" i="2"/>
  <c r="BK90" i="2"/>
  <c r="J90" i="2"/>
  <c r="BI87" i="2"/>
  <c r="BH87" i="2"/>
  <c r="BG87" i="2"/>
  <c r="BF87" i="2"/>
  <c r="BE87" i="2"/>
  <c r="T87" i="2"/>
  <c r="R87" i="2"/>
  <c r="P87" i="2"/>
  <c r="BK87" i="2"/>
  <c r="J87" i="2"/>
  <c r="BI85" i="2"/>
  <c r="F34" i="2" s="1"/>
  <c r="BD52" i="1" s="1"/>
  <c r="BD51" i="1" s="1"/>
  <c r="W30" i="1" s="1"/>
  <c r="BH85" i="2"/>
  <c r="F33" i="2" s="1"/>
  <c r="BC52" i="1" s="1"/>
  <c r="BC51" i="1" s="1"/>
  <c r="BG85" i="2"/>
  <c r="BF85" i="2"/>
  <c r="BE85" i="2"/>
  <c r="T85" i="2"/>
  <c r="T84" i="2" s="1"/>
  <c r="R85" i="2"/>
  <c r="P85" i="2"/>
  <c r="P84" i="2" s="1"/>
  <c r="P83" i="2" s="1"/>
  <c r="P82" i="2" s="1"/>
  <c r="AU52" i="1" s="1"/>
  <c r="BK85" i="2"/>
  <c r="BK84" i="2" s="1"/>
  <c r="J85" i="2"/>
  <c r="F79" i="2"/>
  <c r="F76" i="2"/>
  <c r="E74" i="2"/>
  <c r="F49" i="2"/>
  <c r="E47" i="2"/>
  <c r="J21" i="2"/>
  <c r="E21" i="2"/>
  <c r="J78" i="2" s="1"/>
  <c r="J20" i="2"/>
  <c r="J18" i="2"/>
  <c r="E18" i="2"/>
  <c r="F52" i="2" s="1"/>
  <c r="J17" i="2"/>
  <c r="J15" i="2"/>
  <c r="E15" i="2"/>
  <c r="J14" i="2"/>
  <c r="J12" i="2"/>
  <c r="E7" i="2"/>
  <c r="E72" i="2" s="1"/>
  <c r="AS51" i="1"/>
  <c r="AT58" i="1"/>
  <c r="L47" i="1"/>
  <c r="AM46" i="1"/>
  <c r="L46" i="1"/>
  <c r="AM44" i="1"/>
  <c r="L44" i="1"/>
  <c r="L42" i="1"/>
  <c r="L41" i="1"/>
  <c r="J30" i="2" l="1"/>
  <c r="AV52" i="1" s="1"/>
  <c r="F30" i="2"/>
  <c r="AZ52" i="1" s="1"/>
  <c r="J86" i="3"/>
  <c r="J58" i="3" s="1"/>
  <c r="BK85" i="3"/>
  <c r="BK222" i="3"/>
  <c r="J222" i="3" s="1"/>
  <c r="J63" i="3" s="1"/>
  <c r="J223" i="3"/>
  <c r="J64" i="3" s="1"/>
  <c r="F78" i="2"/>
  <c r="F51" i="2"/>
  <c r="J31" i="2"/>
  <c r="AW52" i="1" s="1"/>
  <c r="T105" i="2"/>
  <c r="J30" i="4"/>
  <c r="AV54" i="1" s="1"/>
  <c r="AT54" i="1" s="1"/>
  <c r="F30" i="4"/>
  <c r="AZ54" i="1" s="1"/>
  <c r="J84" i="2"/>
  <c r="J58" i="2" s="1"/>
  <c r="BK83" i="2"/>
  <c r="R84" i="2"/>
  <c r="R83" i="2" s="1"/>
  <c r="R82" i="2" s="1"/>
  <c r="F32" i="2"/>
  <c r="BB52" i="1" s="1"/>
  <c r="R137" i="2"/>
  <c r="J82" i="4"/>
  <c r="J58" i="4" s="1"/>
  <c r="J49" i="2"/>
  <c r="J76" i="2"/>
  <c r="J51" i="2"/>
  <c r="T83" i="2"/>
  <c r="T82" i="2" s="1"/>
  <c r="W29" i="1"/>
  <c r="AY51" i="1"/>
  <c r="E45" i="2"/>
  <c r="J51" i="3"/>
  <c r="F81" i="3"/>
  <c r="J30" i="3"/>
  <c r="AV53" i="1" s="1"/>
  <c r="AT53" i="1" s="1"/>
  <c r="E45" i="4"/>
  <c r="R86" i="5"/>
  <c r="R85" i="5" s="1"/>
  <c r="R84" i="5" s="1"/>
  <c r="F32" i="5"/>
  <c r="BB55" i="1" s="1"/>
  <c r="R162" i="5"/>
  <c r="T198" i="5"/>
  <c r="BK230" i="5"/>
  <c r="J230" i="5" s="1"/>
  <c r="J62" i="5" s="1"/>
  <c r="R230" i="5"/>
  <c r="F31" i="3"/>
  <c r="BA53" i="1" s="1"/>
  <c r="E45" i="5"/>
  <c r="T85" i="5"/>
  <c r="T84" i="5" s="1"/>
  <c r="F31" i="2"/>
  <c r="BA52" i="1" s="1"/>
  <c r="F80" i="3"/>
  <c r="J74" i="4"/>
  <c r="P82" i="4"/>
  <c r="P81" i="4" s="1"/>
  <c r="P80" i="4" s="1"/>
  <c r="AU54" i="1" s="1"/>
  <c r="J31" i="4"/>
  <c r="AW54" i="1" s="1"/>
  <c r="F31" i="4"/>
  <c r="BA54" i="1" s="1"/>
  <c r="J86" i="5"/>
  <c r="J58" i="5" s="1"/>
  <c r="J30" i="5"/>
  <c r="AV55" i="1" s="1"/>
  <c r="AT55" i="1" s="1"/>
  <c r="F30" i="5"/>
  <c r="AZ55" i="1" s="1"/>
  <c r="J30" i="6"/>
  <c r="AV56" i="1" s="1"/>
  <c r="AT56" i="1" s="1"/>
  <c r="F30" i="6"/>
  <c r="AZ56" i="1" s="1"/>
  <c r="F32" i="4"/>
  <c r="BB54" i="1" s="1"/>
  <c r="BK120" i="4"/>
  <c r="J120" i="4" s="1"/>
  <c r="J60" i="4" s="1"/>
  <c r="J49" i="5"/>
  <c r="J78" i="5"/>
  <c r="J86" i="6"/>
  <c r="J58" i="6" s="1"/>
  <c r="BK85" i="6"/>
  <c r="F31" i="5"/>
  <c r="BA55" i="1" s="1"/>
  <c r="J74" i="7"/>
  <c r="J49" i="7"/>
  <c r="BK83" i="8"/>
  <c r="J84" i="8"/>
  <c r="J58" i="8" s="1"/>
  <c r="BK112" i="8"/>
  <c r="J112" i="8" s="1"/>
  <c r="J61" i="8" s="1"/>
  <c r="J113" i="8"/>
  <c r="J62" i="8" s="1"/>
  <c r="BK82" i="10"/>
  <c r="J83" i="10"/>
  <c r="J58" i="10" s="1"/>
  <c r="J78" i="6"/>
  <c r="J31" i="6"/>
  <c r="AW56" i="1" s="1"/>
  <c r="R81" i="7"/>
  <c r="R80" i="7" s="1"/>
  <c r="J81" i="9"/>
  <c r="J58" i="9" s="1"/>
  <c r="BK80" i="9"/>
  <c r="J30" i="9"/>
  <c r="AV59" i="1" s="1"/>
  <c r="AT59" i="1" s="1"/>
  <c r="E74" i="6"/>
  <c r="R187" i="6"/>
  <c r="R85" i="6" s="1"/>
  <c r="R84" i="6" s="1"/>
  <c r="P209" i="6"/>
  <c r="P85" i="6" s="1"/>
  <c r="P84" i="6" s="1"/>
  <c r="AU56" i="1" s="1"/>
  <c r="BK230" i="6"/>
  <c r="E45" i="7"/>
  <c r="J51" i="7"/>
  <c r="T81" i="7"/>
  <c r="T80" i="7" s="1"/>
  <c r="R83" i="8"/>
  <c r="R82" i="8" s="1"/>
  <c r="R82" i="10"/>
  <c r="R81" i="10" s="1"/>
  <c r="P225" i="6"/>
  <c r="BK81" i="7"/>
  <c r="J82" i="7"/>
  <c r="J58" i="7" s="1"/>
  <c r="J30" i="7"/>
  <c r="AV57" i="1" s="1"/>
  <c r="AT57" i="1" s="1"/>
  <c r="F30" i="7"/>
  <c r="AZ57" i="1" s="1"/>
  <c r="T83" i="8"/>
  <c r="T82" i="8" s="1"/>
  <c r="R80" i="9"/>
  <c r="R79" i="9" s="1"/>
  <c r="J30" i="10"/>
  <c r="AV60" i="1" s="1"/>
  <c r="AT60" i="1" s="1"/>
  <c r="F30" i="10"/>
  <c r="AZ60" i="1" s="1"/>
  <c r="T82" i="10"/>
  <c r="T81" i="10" s="1"/>
  <c r="J31" i="7"/>
  <c r="AW57" i="1" s="1"/>
  <c r="F52" i="8"/>
  <c r="J76" i="8"/>
  <c r="F31" i="8"/>
  <c r="BA58" i="1" s="1"/>
  <c r="J49" i="9"/>
  <c r="E69" i="9"/>
  <c r="F75" i="9"/>
  <c r="F30" i="9"/>
  <c r="AZ59" i="1" s="1"/>
  <c r="J49" i="10"/>
  <c r="F77" i="10"/>
  <c r="F31" i="10"/>
  <c r="BA60" i="1" s="1"/>
  <c r="F78" i="8"/>
  <c r="J75" i="9"/>
  <c r="J78" i="8"/>
  <c r="F30" i="8"/>
  <c r="AZ58" i="1" s="1"/>
  <c r="F76" i="9"/>
  <c r="F31" i="9"/>
  <c r="BA59" i="1" s="1"/>
  <c r="F78" i="10"/>
  <c r="AU51" i="1" l="1"/>
  <c r="BK81" i="4"/>
  <c r="BK229" i="6"/>
  <c r="J229" i="6" s="1"/>
  <c r="J63" i="6" s="1"/>
  <c r="J230" i="6"/>
  <c r="J64" i="6" s="1"/>
  <c r="BA51" i="1"/>
  <c r="J83" i="2"/>
  <c r="J57" i="2" s="1"/>
  <c r="BK82" i="2"/>
  <c r="J82" i="2" s="1"/>
  <c r="J85" i="6"/>
  <c r="J57" i="6" s="1"/>
  <c r="BK84" i="6"/>
  <c r="J84" i="6" s="1"/>
  <c r="BK84" i="3"/>
  <c r="J84" i="3" s="1"/>
  <c r="J85" i="3"/>
  <c r="J57" i="3" s="1"/>
  <c r="J81" i="7"/>
  <c r="J57" i="7" s="1"/>
  <c r="BK80" i="7"/>
  <c r="J80" i="7" s="1"/>
  <c r="J80" i="9"/>
  <c r="J57" i="9" s="1"/>
  <c r="BK79" i="9"/>
  <c r="J79" i="9" s="1"/>
  <c r="AZ51" i="1"/>
  <c r="BK81" i="10"/>
  <c r="J81" i="10" s="1"/>
  <c r="J82" i="10"/>
  <c r="J57" i="10" s="1"/>
  <c r="BK82" i="8"/>
  <c r="J82" i="8" s="1"/>
  <c r="J83" i="8"/>
  <c r="J57" i="8" s="1"/>
  <c r="BK85" i="5"/>
  <c r="BB51" i="1"/>
  <c r="AT52" i="1"/>
  <c r="W26" i="1" l="1"/>
  <c r="AV51" i="1"/>
  <c r="J56" i="8"/>
  <c r="J27" i="8"/>
  <c r="J27" i="9"/>
  <c r="J56" i="9"/>
  <c r="J27" i="2"/>
  <c r="J56" i="2"/>
  <c r="AX51" i="1"/>
  <c r="W28" i="1"/>
  <c r="J56" i="3"/>
  <c r="J27" i="3"/>
  <c r="BK80" i="4"/>
  <c r="J80" i="4" s="1"/>
  <c r="J81" i="4"/>
  <c r="J57" i="4" s="1"/>
  <c r="BK84" i="5"/>
  <c r="J84" i="5" s="1"/>
  <c r="J85" i="5"/>
  <c r="J57" i="5" s="1"/>
  <c r="J56" i="10"/>
  <c r="J27" i="10"/>
  <c r="J56" i="7"/>
  <c r="J27" i="7"/>
  <c r="J27" i="6"/>
  <c r="J56" i="6"/>
  <c r="AW51" i="1"/>
  <c r="AK27" i="1" s="1"/>
  <c r="W27" i="1"/>
  <c r="J36" i="2" l="1"/>
  <c r="AG52" i="1"/>
  <c r="J36" i="6"/>
  <c r="AG56" i="1"/>
  <c r="AN56" i="1" s="1"/>
  <c r="AG57" i="1"/>
  <c r="AN57" i="1" s="1"/>
  <c r="J36" i="7"/>
  <c r="J36" i="3"/>
  <c r="AG53" i="1"/>
  <c r="AN53" i="1" s="1"/>
  <c r="AG58" i="1"/>
  <c r="AN58" i="1" s="1"/>
  <c r="J36" i="8"/>
  <c r="J56" i="5"/>
  <c r="J27" i="5"/>
  <c r="AG60" i="1"/>
  <c r="AN60" i="1" s="1"/>
  <c r="J36" i="10"/>
  <c r="AK26" i="1"/>
  <c r="AT51" i="1"/>
  <c r="J56" i="4"/>
  <c r="J27" i="4"/>
  <c r="AG59" i="1"/>
  <c r="AN59" i="1" s="1"/>
  <c r="J36" i="9"/>
  <c r="AG55" i="1" l="1"/>
  <c r="AN55" i="1" s="1"/>
  <c r="J36" i="5"/>
  <c r="J36" i="4"/>
  <c r="AG54" i="1"/>
  <c r="AN54" i="1" s="1"/>
  <c r="AG51" i="1"/>
  <c r="AN52" i="1"/>
  <c r="AK23" i="1" l="1"/>
  <c r="AK32" i="1" s="1"/>
  <c r="AN51" i="1"/>
</calcChain>
</file>

<file path=xl/sharedStrings.xml><?xml version="1.0" encoding="utf-8"?>
<sst xmlns="http://schemas.openxmlformats.org/spreadsheetml/2006/main" count="12528" uniqueCount="1609">
  <si>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</si>
  <si>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</si>
  <si>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</si>
  <si>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</si>
  <si>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</si>
  <si>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</si>
  <si>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</si>
  <si>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{33f06f3a-1168-48d0-8ebc-bffadbf49a4f}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</si>
  <si>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</si>
  <si>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</si>
  <si>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</si>
  <si>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</si>
  <si>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</si>
  <si>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</si>
  <si>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</si>
  <si>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</si>
  <si>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7125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</si>
  <si>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</si>
  <si>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</si>
  <si>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SPZ MOŠNOV – AUTOBUSOVÉ ZASTÁVKY MOBIS, BEHR</t>
  </si>
  <si>
    <t>0,1</t>
  </si>
  <si>
    <t>KSO:</t>
  </si>
  <si>
    <t>822 29</t>
  </si>
  <si>
    <t>CC-CZ:</t>
  </si>
  <si>
    <t/>
  </si>
  <si>
    <t>1</t>
  </si>
  <si>
    <t>Místo:</t>
  </si>
  <si>
    <t>Mošnov</t>
  </si>
  <si>
    <t>Datum:</t>
  </si>
  <si>
    <t>5. 2. 2017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</si>
  <si>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</si>
  <si>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</si>
  <si>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</si>
  <si>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</si>
  <si>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</si>
  <si>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</si>
  <si>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</si>
  <si>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</si>
  <si>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</si>
  <si>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Tebodin Czech Republic, s.r.o.</t>
  </si>
  <si>
    <t>True</t>
  </si>
  <si>
    <t>Poznámka:</t>
  </si>
  <si>
    <t>Soupis prací je sestaven za využití položek Cenové soustavy ÚRS 2016 01.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Položky R bez příznaku "Cenová soustava" jsou kalkulovány individuálně dle nabídkových dodavatelských cen včetně směrné přirážky pořizovacích nákladů._x000D__x000D_
Zhotovitel prohlašuje, že podmínky a rozsah poptávky (výkresové a textové části a soupisu výkonů) podrobně prostudoval, že jsou mu zcela jasné a jednoznačné a tím bere na vědomí, že na veškeré nároky, které vyplynou dodatečně, z důvodu nepochopení či nerespektování těchto podmínek, nebude brán zřetel._x000D__x000D_
Zpracovatel nabídky prověřil specifikace a výměry uvedené v soupisu výkonů  s vlastní poptávkou. V případě zjištěných rozdílů na tyto písemně upozornil v nabídce.  Následné změny výměr v průběhu realizace nebudou akceptovány. _x000D__x000D_
Zpracoval: Ing. Pavol Lipták, Ing. Jaroslav Šedina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</si>
  <si>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</si>
  <si>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</si>
  <si>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</si>
  <si>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</si>
  <si>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</si>
  <si>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</si>
  <si>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</si>
  <si>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</si>
  <si>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</si>
  <si>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</si>
  <si>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</si>
  <si>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</si>
  <si>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</si>
  <si>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</si>
  <si>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</si>
  <si>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</si>
  <si>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</si>
  <si>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</si>
  <si>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</si>
  <si>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</si>
  <si>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</si>
  <si>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</si>
  <si>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</si>
  <si>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</si>
  <si>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</si>
  <si>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</si>
  <si>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</si>
  <si>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</si>
  <si>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</si>
  <si>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</si>
  <si>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</si>
  <si>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</si>
  <si>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</si>
  <si>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</si>
  <si>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</si>
  <si>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</si>
  <si>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</si>
  <si>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</si>
  <si>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</si>
  <si>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</si>
  <si>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AUTOBUSOVÉ ZASTÁVKY - MOŠNOV, PZ BEHR</t>
  </si>
  <si>
    <t>STA</t>
  </si>
  <si>
    <t>{2b490074-f234-4a68-b9ba-da8ff9abad2f}</t>
  </si>
  <si>
    <t>2</t>
  </si>
  <si>
    <t>SO 102</t>
  </si>
  <si>
    <t>ÚPRAVA STEZEK PRO CHODCE A CYKLISTY, PZ BEHR</t>
  </si>
  <si>
    <t>{7a0f71f7-ac7d-4e4a-9603-0affffca1779}</t>
  </si>
  <si>
    <t>SO 103</t>
  </si>
  <si>
    <t>DOPRAVNÍ ZNAČENÍ, PZ BEHR</t>
  </si>
  <si>
    <t>{75dfa2b9-f0bb-42d2-a8e5-8065c9d94817}</t>
  </si>
  <si>
    <t>SO 104</t>
  </si>
  <si>
    <t>AUTOBUSOVÉ ZASTÁVKY - MOŠNOV, PZ MOBIS</t>
  </si>
  <si>
    <t>{d5b2549f-496f-4b57-b3d7-1c39fcfa145c}</t>
  </si>
  <si>
    <t>SO 105</t>
  </si>
  <si>
    <t>ÚPRAVA STEZEK PRO CHODCE A CYKLISTY, PZ MOBIS</t>
  </si>
  <si>
    <t>{7b342e37-df85-4607-80c4-e018e9854369}</t>
  </si>
  <si>
    <t>SO 106</t>
  </si>
  <si>
    <t>DOPRAVNÍ ZNAČENÍ, PZ MOBIS</t>
  </si>
  <si>
    <t>{623cc0c6-c5dc-4ac1-86bc-14fc73ed6696}</t>
  </si>
  <si>
    <t>SO 107</t>
  </si>
  <si>
    <t>ZASTÁVKOVÉ PŘÍSTŘEŠKY</t>
  </si>
  <si>
    <t>{e0542763-4a74-4bd0-9e89-0fb04dcce6e9}</t>
  </si>
  <si>
    <t>SO 108</t>
  </si>
  <si>
    <t>OSVĚTLENÍ</t>
  </si>
  <si>
    <t>{b3be6a90-ea98-41bd-a4d0-6222d3212ea7}</t>
  </si>
  <si>
    <t>828 75</t>
  </si>
  <si>
    <t>VON</t>
  </si>
  <si>
    <t>Vedlejší a ostatní náklady stavby</t>
  </si>
  <si>
    <t>{07a2d577-6e02-4f99-a5f2-8b68ed584d3c}</t>
  </si>
  <si>
    <t>1) Krycí list soupisu</t>
  </si>
  <si>
    <t>2) Rekapitulace</t>
  </si>
  <si>
    <t>3) Soupis prací</t>
  </si>
  <si>
    <t>Zpět na list:</t>
  </si>
  <si>
    <t>Rekapitulace stavby</t>
  </si>
  <si>
    <t>CB</t>
  </si>
  <si>
    <t>CB kryt</t>
  </si>
  <si>
    <t>83</t>
  </si>
  <si>
    <t>dem_oprava_krytu</t>
  </si>
  <si>
    <t>pruh vozovky oprava</t>
  </si>
  <si>
    <t>61,5</t>
  </si>
  <si>
    <t>KRYCÍ LIST SOUPISU</t>
  </si>
  <si>
    <t>dem_sil_obrub</t>
  </si>
  <si>
    <t>vytržení_silničních_obrubníků</t>
  </si>
  <si>
    <t>123</t>
  </si>
  <si>
    <t>demkostky</t>
  </si>
  <si>
    <t>demontáž přídlažby</t>
  </si>
  <si>
    <t>12,3</t>
  </si>
  <si>
    <t>komurkova</t>
  </si>
  <si>
    <t>spára pro komůrkovou zálivku</t>
  </si>
  <si>
    <t>35,7</t>
  </si>
  <si>
    <t>odkop</t>
  </si>
  <si>
    <t>odkopávky</t>
  </si>
  <si>
    <t>151,825</t>
  </si>
  <si>
    <t>Objekt:</t>
  </si>
  <si>
    <t>opravalozna</t>
  </si>
  <si>
    <t>opravny pruh ložná vrstva</t>
  </si>
  <si>
    <t>49,2</t>
  </si>
  <si>
    <t>SO 101 - AUTOBUSOVÉ ZASTÁVKY - MOŠNOV, PZ BEHR</t>
  </si>
  <si>
    <t>opravaobrusna</t>
  </si>
  <si>
    <t>opravný pruh obrusná vrstva</t>
  </si>
  <si>
    <t>příčné</t>
  </si>
  <si>
    <t>příčné smršťovací</t>
  </si>
  <si>
    <t>13,75</t>
  </si>
  <si>
    <t>suť</t>
  </si>
  <si>
    <t>asf. suť</t>
  </si>
  <si>
    <t>15,744</t>
  </si>
  <si>
    <t>vyb_hmoty</t>
  </si>
  <si>
    <t>vybourané_hmoty</t>
  </si>
  <si>
    <t>25,722</t>
  </si>
  <si>
    <t>a) veškeré položky na přípomoce, lešení, přesuny hmot a suti, uložení suti na skládku, dopravu, montáž, zpevněné montážní plochy, atd... jsou zahrnuty v jednotlivých jednotkových cenách_x000D__x000D_
b) součásti prací jsou veškeré zkoušky, potřebná měření, inspekce, uvedení zařízení do provozu, zaškolení obsluhy, provozní řády, manuály a revize v Českém jazyce. Za komplexní vyzkoušení se považuje bezporuchový provoz po dobu minimálně 96 hod._x000D__x000D_
c) součástí dodávky je zpracování veškeré dílenské dokumentace a podkladů pro dokumentaci skutečného provedení_x000D__x000D_
d) součástí dodávky je kompletní dokladová část díla nutná k získání kolaudačního souhlasu stavby_x000D__x000D_
e)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 a trvalé značení komponent, zařízení a potrubní  závěsy,_x000D__x000D_
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republice._x000D__x000D_
f) součástí dodávky jsou veškerá geodetická měření jako například vytyčení konstrukcí, kontrolní měření, zaměření skutečného stavu apod._x000D__x000D_
g) součástí dodávky jsou i náklady na případně  opatření související s ochranou stávajících sítí, komunikací či staveb_x000D__x000D_
h) součástí jednotkových cen jsou i vícenáklady související s výstavbou v zimním období, průběžný úklid staveniště a přilehlých komunikací, likvidaci odpadů, dočasná dopravní omezení atd.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</si>
  <si>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</si>
  <si>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</si>
  <si>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</si>
  <si>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</si>
  <si>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</si>
  <si>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</si>
  <si>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</si>
  <si>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</si>
  <si>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</si>
  <si>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</si>
  <si>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</si>
  <si>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</si>
  <si>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</si>
  <si>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</si>
  <si>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</si>
  <si>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</si>
  <si>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</si>
  <si>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</si>
  <si>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</si>
  <si>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</si>
  <si>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</si>
  <si>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</si>
  <si>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</si>
  <si>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</si>
  <si>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</si>
  <si>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</si>
  <si>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</si>
  <si>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</si>
  <si>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</si>
  <si>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</si>
  <si>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113106162</t>
  </si>
  <si>
    <t>Rozebrání dlažeb vozovek pl do 50 m2 z drobných kostek do lože ze živice</t>
  </si>
  <si>
    <t>m2</t>
  </si>
  <si>
    <t>CS ÚRS 2016 01</t>
  </si>
  <si>
    <t>4</t>
  </si>
  <si>
    <t>-1446416658</t>
  </si>
  <si>
    <t>VV</t>
  </si>
  <si>
    <t>"podél vytržených obrub" 123*0,1</t>
  </si>
  <si>
    <t>23</t>
  </si>
  <si>
    <t>113154114</t>
  </si>
  <si>
    <t>Frézování živičného krytu tl 100 mm pruh š 0,5 m pl do 500 m2 bez překážek v trase</t>
  </si>
  <si>
    <t>1943813016</t>
  </si>
  <si>
    <t>PP</t>
  </si>
  <si>
    <t xml:space="preserve">oprava krytu
</t>
  </si>
  <si>
    <t>"oprava krytu" 123*0,5</t>
  </si>
  <si>
    <t>113201112</t>
  </si>
  <si>
    <t>Vytrhání obrub silničních ležatých</t>
  </si>
  <si>
    <t>m</t>
  </si>
  <si>
    <t>-1258163241</t>
  </si>
  <si>
    <t>"u zastávky na jízdném pruhu" 35 + "v místě přechodu" 6</t>
  </si>
  <si>
    <t>"u zastávky v zálivu" 82</t>
  </si>
  <si>
    <t>Součet</t>
  </si>
  <si>
    <t>42</t>
  </si>
  <si>
    <t>121101103</t>
  </si>
  <si>
    <t>Sejmutí ornice s přemístěním na vzdálenost do 250 m</t>
  </si>
  <si>
    <t>m3</t>
  </si>
  <si>
    <t>-1912002827</t>
  </si>
  <si>
    <t>180*0,1</t>
  </si>
  <si>
    <t>43</t>
  </si>
  <si>
    <t>122201102</t>
  </si>
  <si>
    <t>Odkopávky a prokopávky nezapažené v hornině tř. 3 objem do 1000 m3</t>
  </si>
  <si>
    <t>-2023521285</t>
  </si>
  <si>
    <t>"výkop pro konstrukční vrstvy a obruby na straně záilivu" 110</t>
  </si>
  <si>
    <t>"výkop pro sanaci neúnosného podloží zálivu" 167,3*0,25</t>
  </si>
  <si>
    <t>44</t>
  </si>
  <si>
    <t>122201109</t>
  </si>
  <si>
    <t>Příplatek za lepivost u odkopávek v hornině tř. 1 až 3</t>
  </si>
  <si>
    <t>370087159</t>
  </si>
  <si>
    <t>46</t>
  </si>
  <si>
    <t>162701105</t>
  </si>
  <si>
    <t>Vodorovné přemístění do 10000 m výkopku/sypaniny z horniny tř. 1 až 4</t>
  </si>
  <si>
    <t>-975798003</t>
  </si>
  <si>
    <t>45</t>
  </si>
  <si>
    <t>167101102</t>
  </si>
  <si>
    <t>Nakládání výkopku z hornin tř. 1 až 4 přes 100 m3</t>
  </si>
  <si>
    <t>-962186005</t>
  </si>
  <si>
    <t>57</t>
  </si>
  <si>
    <t>171201211</t>
  </si>
  <si>
    <t>Poplatek za uložení odpadu ze sypaniny na skládce (skládkovné)</t>
  </si>
  <si>
    <t>t</t>
  </si>
  <si>
    <t>130482314</t>
  </si>
  <si>
    <t>odkop*2,0</t>
  </si>
  <si>
    <t>5</t>
  </si>
  <si>
    <t>Komunikace pozemní</t>
  </si>
  <si>
    <t>18</t>
  </si>
  <si>
    <t>564831111</t>
  </si>
  <si>
    <t>Podklad ze štěrkodrtě ŠD tl 100 mm</t>
  </si>
  <si>
    <t>-55266134</t>
  </si>
  <si>
    <t>pod obrubníky a přídlažbu ,šířka 0,55m</t>
  </si>
  <si>
    <t>"lože silničních obrubníků a přídlažby" 55*0,55</t>
  </si>
  <si>
    <t>19</t>
  </si>
  <si>
    <t>564871111</t>
  </si>
  <si>
    <t>Podklad ze štěrkodrtě ŠD tl 250 mm</t>
  </si>
  <si>
    <t>1061565719</t>
  </si>
  <si>
    <t>"podkladní vrstva autobusový zálivu, autocad" 167,3</t>
  </si>
  <si>
    <t>"lože HK obrubníků, šířka 0,7m" 68*0,7</t>
  </si>
  <si>
    <t>"rezerva na sanaci v případě neúnosného podloží zálivu" 167,3</t>
  </si>
  <si>
    <t>40</t>
  </si>
  <si>
    <t>565135111</t>
  </si>
  <si>
    <t>Asfaltový beton vrstva podkladní ACP 16 (obalované kamenivo OKS) tl 50 mm š do 3 m</t>
  </si>
  <si>
    <t>-1811269025</t>
  </si>
  <si>
    <t>"D0-N-3-III-PIII-autocad" 100,6</t>
  </si>
  <si>
    <t>27</t>
  </si>
  <si>
    <t>567122114</t>
  </si>
  <si>
    <t>Podklad ze směsi stmelené cementem SC C 8/10 (KSC I) tl 150 mm</t>
  </si>
  <si>
    <t>-325944711</t>
  </si>
  <si>
    <t>"D0-T-1-III-PIII-autocad" 83</t>
  </si>
  <si>
    <t>28</t>
  </si>
  <si>
    <t>567142113</t>
  </si>
  <si>
    <t>Podklad ze směsi stmelené cementem SC C 8/10 (KSC I) tl 230 mm</t>
  </si>
  <si>
    <t>31161294</t>
  </si>
  <si>
    <t>41</t>
  </si>
  <si>
    <t>573111113</t>
  </si>
  <si>
    <t>Postřik živičný infiltrační s posypem z asfaltu množství 1,5 kg/m2</t>
  </si>
  <si>
    <t>1777558894</t>
  </si>
  <si>
    <t>26</t>
  </si>
  <si>
    <t>573211111</t>
  </si>
  <si>
    <t>Postřik živičný spojovací z asfaltu v množství do 0,70 kg/m2</t>
  </si>
  <si>
    <t>474287016</t>
  </si>
  <si>
    <t>"D0-N-3-III-PIII-autocad" 84,3 "pro obrusnou vrstvu"</t>
  </si>
  <si>
    <t>"D0-N-3-III-PIII-autocad" 100,6 "pro ložnou vrstvu"</t>
  </si>
  <si>
    <t>opravaobrusna+opravalozna</t>
  </si>
  <si>
    <t>Mezisoučet</t>
  </si>
  <si>
    <t>3</t>
  </si>
  <si>
    <t>24</t>
  </si>
  <si>
    <t>576133311</t>
  </si>
  <si>
    <t>Asfaltový koberec mastixový SMA 16 (AKMH) tl 40 mm š do 3 m</t>
  </si>
  <si>
    <t>951313424</t>
  </si>
  <si>
    <t>"D0-N-3-III-PIII-autocad" 84,3</t>
  </si>
  <si>
    <t>"oprava pruhu" 61,50</t>
  </si>
  <si>
    <t>25</t>
  </si>
  <si>
    <t>577155132</t>
  </si>
  <si>
    <t>Asfaltový beton vrstva ložní ACL 16 (ABH) tl 60 mm š do 3 m z modifikovaného asfaltu</t>
  </si>
  <si>
    <t>2040749040</t>
  </si>
  <si>
    <t>"oprava pruhu" 61,5*0,8</t>
  </si>
  <si>
    <t>29</t>
  </si>
  <si>
    <t>581141112</t>
  </si>
  <si>
    <t>Kryt cementobetonový vozovek skupiny CB I tl 230 mm</t>
  </si>
  <si>
    <t>224968775</t>
  </si>
  <si>
    <t>9</t>
  </si>
  <si>
    <t>Ostatní konstrukce a práce, bourání</t>
  </si>
  <si>
    <t>916111123</t>
  </si>
  <si>
    <t>Osazení obruby z drobných kostek s boční opěrou do lože z betonu prostého</t>
  </si>
  <si>
    <t>-1082255310</t>
  </si>
  <si>
    <t>"zařazovací pruh" 18,4</t>
  </si>
  <si>
    <t>"vyřazovací pruh+přechod" 33,6</t>
  </si>
  <si>
    <t>"přecho pravá strana" 6</t>
  </si>
  <si>
    <t>pridlazba</t>
  </si>
  <si>
    <t>49</t>
  </si>
  <si>
    <t>M</t>
  </si>
  <si>
    <t>583801100</t>
  </si>
  <si>
    <t>kostka dlažební drobná, žula, I.jakost, velikost 10 cm</t>
  </si>
  <si>
    <t>8</t>
  </si>
  <si>
    <t>498395090</t>
  </si>
  <si>
    <t>"potřebné množství" 58*0,1/5</t>
  </si>
  <si>
    <t>"vyčištěné kostky" -58*0,1/5</t>
  </si>
  <si>
    <t>11</t>
  </si>
  <si>
    <t>916131213</t>
  </si>
  <si>
    <t>Osazení silničního obrubníku betonového stojatého s boční opěrou do lože z betonu prostého</t>
  </si>
  <si>
    <t>-1888274997</t>
  </si>
  <si>
    <t>"přechod vpravo"6</t>
  </si>
  <si>
    <t>"zařazovací pruh" 17</t>
  </si>
  <si>
    <t>"přehod vlevo+vyřazovací  pruh" 32</t>
  </si>
  <si>
    <t>12</t>
  </si>
  <si>
    <t>592174600</t>
  </si>
  <si>
    <t>obrubník betonový chodníkový ABO 2-15 100x15x25 cm</t>
  </si>
  <si>
    <t>kus</t>
  </si>
  <si>
    <t>-223432746</t>
  </si>
  <si>
    <t>"potřebné množství" 43</t>
  </si>
  <si>
    <t>"vyčištěné obrubníky" -43</t>
  </si>
  <si>
    <t>0*1,01 'Přepočtené koeficientem množství</t>
  </si>
  <si>
    <t>13</t>
  </si>
  <si>
    <t>592174950</t>
  </si>
  <si>
    <t>obrubník betonový silniční nájezdový ABO 012-19 100x15x15 cm</t>
  </si>
  <si>
    <t>717786001</t>
  </si>
  <si>
    <t>8*1,01 'Přepočtené koeficientem množství</t>
  </si>
  <si>
    <t>14</t>
  </si>
  <si>
    <t>592174690</t>
  </si>
  <si>
    <t>obrubník betonový silniční přechodový L + P Standard 100x15x15-25 cm</t>
  </si>
  <si>
    <t>1812749207</t>
  </si>
  <si>
    <t>4*1,01 'Přepočtené koeficientem množství</t>
  </si>
  <si>
    <t>916431111</t>
  </si>
  <si>
    <t>Osazení bezbariérového betonového obrubníku do betonového lože tl 250 mm C30/37 XF3</t>
  </si>
  <si>
    <t>-867565595</t>
  </si>
  <si>
    <t>bet. lože C25/30 XF3 - 0,2m3/m</t>
  </si>
  <si>
    <t>68</t>
  </si>
  <si>
    <t>6</t>
  </si>
  <si>
    <t>592175400</t>
  </si>
  <si>
    <t>obrubník HK přímý 40x33x100 cm šedý</t>
  </si>
  <si>
    <t>1254494945</t>
  </si>
  <si>
    <t>60*1,01 'Přepočtené koeficientem množství</t>
  </si>
  <si>
    <t>7</t>
  </si>
  <si>
    <t>592175410</t>
  </si>
  <si>
    <t>obrubník HK náběhový pravý 40x33-31x100 cm šedý</t>
  </si>
  <si>
    <t>-1417283200</t>
  </si>
  <si>
    <t>2*1,01 'Přepočtené koeficientem množství</t>
  </si>
  <si>
    <t>592175420</t>
  </si>
  <si>
    <t>obrubník HK náběhový levý 40x31-33x100 cm šedý</t>
  </si>
  <si>
    <t>-177626963</t>
  </si>
  <si>
    <t>592175380</t>
  </si>
  <si>
    <t>obrubník HK přechodový pravý 40x31-H25x100 cm šedý</t>
  </si>
  <si>
    <t>136282467</t>
  </si>
  <si>
    <t>592175390</t>
  </si>
  <si>
    <t>obrubník HK přechodový levý 40xH25-31x100 cm šedý</t>
  </si>
  <si>
    <t>614266889</t>
  </si>
  <si>
    <t>31</t>
  </si>
  <si>
    <t>919111113</t>
  </si>
  <si>
    <t>Řezání dilatačních spár š 4 mm hl do 90 mm příčných nebo podélných v čerstvém CB krytu</t>
  </si>
  <si>
    <t>258107673</t>
  </si>
  <si>
    <t>"bus pruh" 5*2,75</t>
  </si>
  <si>
    <t>34</t>
  </si>
  <si>
    <t>919111213</t>
  </si>
  <si>
    <t>Řezání spár pro vytvoření komůrky š 10 mm hl 25 mm pro těsnící zálivku v CB krytu</t>
  </si>
  <si>
    <t>1315071658</t>
  </si>
  <si>
    <t>38</t>
  </si>
  <si>
    <t>919112114</t>
  </si>
  <si>
    <t>Řezání dilatačních spár š 4 mm hl do 100 mm příčných nebo podélných v živičném krytu</t>
  </si>
  <si>
    <t>-1257448383</t>
  </si>
  <si>
    <t>"po obvodu CB krytu" 30,2+2*2,75</t>
  </si>
  <si>
    <t>39</t>
  </si>
  <si>
    <t>919122112</t>
  </si>
  <si>
    <t>Těsnění spár zálivkou za tepla pro komůrky š 10 mm hl 25 mm s těsnicím profilem</t>
  </si>
  <si>
    <t>1042982077</t>
  </si>
  <si>
    <t>62</t>
  </si>
  <si>
    <t>919131111</t>
  </si>
  <si>
    <t>Vyztužení dilatačních spár kluznými trny D 25 mm dl 500 mm v CB krytu</t>
  </si>
  <si>
    <t>-19476945</t>
  </si>
  <si>
    <t>"10 ks/příčná spára" 10*5</t>
  </si>
  <si>
    <t>30</t>
  </si>
  <si>
    <t>919716111</t>
  </si>
  <si>
    <t>Výztuž cementobetonového krytu ze svařovaných sítí KARI hmotnosti do 7,5 kg/m2</t>
  </si>
  <si>
    <t>-2121232017</t>
  </si>
  <si>
    <t>"výztuž CB krytu z KARI sítí 150x150x6 - 3,3kg/m2 "CB*0,003033*2 "přepočteně koeficientem 1,1"</t>
  </si>
  <si>
    <t>0,503*1,1 'Přepočtené koeficientem množství</t>
  </si>
  <si>
    <t>61</t>
  </si>
  <si>
    <t>919726124</t>
  </si>
  <si>
    <t>Geotextilie pro ochranu, separaci a filtraci netkaná měrná hmotnost do 800 g/m2</t>
  </si>
  <si>
    <t>433711656</t>
  </si>
  <si>
    <t>"ochrana vrstvy KSC v CB krytu" 83</t>
  </si>
  <si>
    <t>83*1,1 'Přepočtené koeficientem množství</t>
  </si>
  <si>
    <t>22</t>
  </si>
  <si>
    <t>919735112</t>
  </si>
  <si>
    <t>Řezání stávajícího živičného krytu hl do 100 mm</t>
  </si>
  <si>
    <t>1135949360</t>
  </si>
  <si>
    <t>"oprava komunikace-pruh podél zastávky na jízdném pruhu+podél přechodu" 35+6</t>
  </si>
  <si>
    <t>"oprava komunikac-pruh podél autobusového zálivu" 82</t>
  </si>
  <si>
    <t>979024443</t>
  </si>
  <si>
    <t>Očištění vybouraných obrubníků a krajníků silničních</t>
  </si>
  <si>
    <t>802615949</t>
  </si>
  <si>
    <t>60% vytržených obrubníků</t>
  </si>
  <si>
    <t>"očištění obrubníků pro novou pokládku" 43</t>
  </si>
  <si>
    <t>979071122</t>
  </si>
  <si>
    <t>Očištění dlažebních kostek drobných s původním spárováním živičnou směsí nebo MC</t>
  </si>
  <si>
    <t>-251931397</t>
  </si>
  <si>
    <t>80% vytržených kostek</t>
  </si>
  <si>
    <t>"očištění kostek pro spětnou pokládku" 58*0,1</t>
  </si>
  <si>
    <t>997</t>
  </si>
  <si>
    <t>Přesun sutě</t>
  </si>
  <si>
    <t>51</t>
  </si>
  <si>
    <t>997221551</t>
  </si>
  <si>
    <t>Vodorovná doprava suti ze sypkých materiálů do 1 km</t>
  </si>
  <si>
    <t>-779155099</t>
  </si>
  <si>
    <t>52</t>
  </si>
  <si>
    <t>997221559</t>
  </si>
  <si>
    <t>Příplatek ZKD 1 km u vodorovné dopravy suti ze sypkých materiálů</t>
  </si>
  <si>
    <t>1339459496</t>
  </si>
  <si>
    <t>"uvažováno celkem 10 km" suť*9</t>
  </si>
  <si>
    <t>53</t>
  </si>
  <si>
    <t>997221571</t>
  </si>
  <si>
    <t>Vodorovná doprava vybouraných hmot do 1 km</t>
  </si>
  <si>
    <t>-829320060</t>
  </si>
  <si>
    <t>54</t>
  </si>
  <si>
    <t>997221579</t>
  </si>
  <si>
    <t>Příplatek ZKD 1 km u vodorovné dopravy vybouraných hmot</t>
  </si>
  <si>
    <t>1215596821</t>
  </si>
  <si>
    <t>"uvažováno celkem 10 km" vyb_hmoty*9</t>
  </si>
  <si>
    <t>50</t>
  </si>
  <si>
    <t>997221611</t>
  </si>
  <si>
    <t>Nakládání suti na dopravní prostředky pro vodorovnou dopravu</t>
  </si>
  <si>
    <t>-295627397</t>
  </si>
  <si>
    <t>dem_oprava_krytu*0,256</t>
  </si>
  <si>
    <t>47</t>
  </si>
  <si>
    <t>997221612</t>
  </si>
  <si>
    <t>Nakládání vybouraných hmot na dopravní prostředky pro vodorovnou dopravu</t>
  </si>
  <si>
    <t>-1830639220</t>
  </si>
  <si>
    <t>"drobné kostky" demkostky*0,388 - "očištěné kostky"pridlazba*0,1*0,388</t>
  </si>
  <si>
    <t>"vyoubrané obrubniky" dem_sil_obrub*0,29 - "očištěné obrubníky" 43*0,29</t>
  </si>
  <si>
    <t>55</t>
  </si>
  <si>
    <t>997221815</t>
  </si>
  <si>
    <t>Poplatek za uložení betonového odpadu na skládce (skládkovné)</t>
  </si>
  <si>
    <t>-1582129296</t>
  </si>
  <si>
    <t>56</t>
  </si>
  <si>
    <t>997221845</t>
  </si>
  <si>
    <t>Poplatek za uložení odpadu z asfaltových povrchů na skládce (skládkovné)</t>
  </si>
  <si>
    <t>1336483334</t>
  </si>
  <si>
    <t>998</t>
  </si>
  <si>
    <t>Přesun hmot</t>
  </si>
  <si>
    <t>58</t>
  </si>
  <si>
    <t>998225111</t>
  </si>
  <si>
    <t>Přesun hmot pro pozemní komunikace s krytem z kamene, monolitickým betonovým nebo živičným</t>
  </si>
  <si>
    <t>-1703437055</t>
  </si>
  <si>
    <t>59</t>
  </si>
  <si>
    <t>998225194</t>
  </si>
  <si>
    <t>Příplatek k přesunu hmot pro pozemní komunikace s krytem z kamene, živičným, betonovým do 5000 m</t>
  </si>
  <si>
    <t>803141755</t>
  </si>
  <si>
    <t>60</t>
  </si>
  <si>
    <t>998225195</t>
  </si>
  <si>
    <t>Příplatek k přesunu hmot pro pozemní komunikace s krytem z kamene, živičným, betonovým ZKD 5000 m</t>
  </si>
  <si>
    <t>1776432008</t>
  </si>
  <si>
    <t>demcyklo</t>
  </si>
  <si>
    <t>demontáž cyklostezky</t>
  </si>
  <si>
    <t>85,5</t>
  </si>
  <si>
    <t>demchodnik</t>
  </si>
  <si>
    <t>demontáž chodníku</t>
  </si>
  <si>
    <t>72,36</t>
  </si>
  <si>
    <t>výkopek pro chodník</t>
  </si>
  <si>
    <t>25,252</t>
  </si>
  <si>
    <t>vybourané_pref</t>
  </si>
  <si>
    <t>betonové prvky na skládku</t>
  </si>
  <si>
    <t>18,452</t>
  </si>
  <si>
    <t>výkop_patky</t>
  </si>
  <si>
    <t>výkop pro patky</t>
  </si>
  <si>
    <t>1,3</t>
  </si>
  <si>
    <t>výkopek</t>
  </si>
  <si>
    <t>26,552</t>
  </si>
  <si>
    <t>SO 102 - ÚPRAVA STEZEK PRO CHODCE A CYKLISTY, PZ BEHR</t>
  </si>
  <si>
    <t>PSV - Práce a dodávky PSV</t>
  </si>
  <si>
    <t xml:space="preserve">    767 - Konstrukce zámečnické</t>
  </si>
  <si>
    <t>111201101</t>
  </si>
  <si>
    <t>Odstranění křovin a stromů průměru kmene do 100 mm i s kořeny z celkové plochy do 1000 m2</t>
  </si>
  <si>
    <t>-1958457377</t>
  </si>
  <si>
    <t>111251111</t>
  </si>
  <si>
    <t>Drcení ořezaných větví průměru do 10 cm</t>
  </si>
  <si>
    <t>2020109093</t>
  </si>
  <si>
    <t>112101101</t>
  </si>
  <si>
    <t>Kácení stromů listnatých D kmene do 300 mm</t>
  </si>
  <si>
    <t>-1017419877</t>
  </si>
  <si>
    <t>112201101</t>
  </si>
  <si>
    <t>Odstranění pařezů D do 300 mm</t>
  </si>
  <si>
    <t>1194756514</t>
  </si>
  <si>
    <t>113106121</t>
  </si>
  <si>
    <t>Rozebrání dlažeb komunikací pro pěší z betonových nebo kamenných dlaždic</t>
  </si>
  <si>
    <t>-1618269537</t>
  </si>
  <si>
    <t>"rozebrání pásu pro cyklisty" 34,2*2,5</t>
  </si>
  <si>
    <t>113106123</t>
  </si>
  <si>
    <t>Rozebrání dlažeb komunikací pro pěší ze zámkových dlaždic</t>
  </si>
  <si>
    <t>-567346467</t>
  </si>
  <si>
    <t>"rozebrání pásu pro chodce u zastávky" 34,2*1,8</t>
  </si>
  <si>
    <t>"rozebrání pásu pro chodce u přechodu" 6*1,8</t>
  </si>
  <si>
    <t>113107111</t>
  </si>
  <si>
    <t>Odstranění podkladu pl do 50 m2 z kameniva těženého tl 100 mm</t>
  </si>
  <si>
    <t>-322035719</t>
  </si>
  <si>
    <t>"odstranění pískového lože chodníku" demchodnik*0,04</t>
  </si>
  <si>
    <t>"odstranění pískového lože cyklostezky" demcyklo*0,04</t>
  </si>
  <si>
    <t>113202111</t>
  </si>
  <si>
    <t>Vytrhání obrub krajníků obrubníků stojatých</t>
  </si>
  <si>
    <t>-1338113592</t>
  </si>
  <si>
    <t>"obrubníku mezi pruhem pro chodce a pruhem pro cyklisty" 34,2</t>
  </si>
  <si>
    <t>"obrubníku vně pruhu pro cyklisty" 34,2</t>
  </si>
  <si>
    <t>-981638618</t>
  </si>
  <si>
    <t>196*0,1</t>
  </si>
  <si>
    <t>122201101</t>
  </si>
  <si>
    <t>Odkopávky a prokopávky nezapažené v hornině tř. 3 objem do 100 m3</t>
  </si>
  <si>
    <t>-372906757</t>
  </si>
  <si>
    <t>"odkopávky pro chodník k zastávce v zálivu" 22</t>
  </si>
  <si>
    <t>"odkopávky chodníku u přechodu" 6*0,25*0,8</t>
  </si>
  <si>
    <t>"odkopávky pro nový obrubník u cyklostezky" 34,2*0,06</t>
  </si>
  <si>
    <t>497381600</t>
  </si>
  <si>
    <t>130001101</t>
  </si>
  <si>
    <t>Příplatek za ztížení vykopávky v blízkosti podzemního vedení</t>
  </si>
  <si>
    <t>-169768114</t>
  </si>
  <si>
    <t>133202011</t>
  </si>
  <si>
    <t>Hloubení šachet ručním nebo pneum nářadím v soudržných horninách tř. 3, plocha výkopu do 4 m2</t>
  </si>
  <si>
    <t>43034186</t>
  </si>
  <si>
    <t>"ruční výkop pro patky zábradlí" 13*0,2*0,5</t>
  </si>
  <si>
    <t>162301401</t>
  </si>
  <si>
    <t>Vodorovné přemístění větví stromů listnatých do 5 km D kmene do 300 mm</t>
  </si>
  <si>
    <t>-1784042210</t>
  </si>
  <si>
    <t>162301411</t>
  </si>
  <si>
    <t>Vodorovné přemístění kmenů stromů listnatých do 5 km D kmene do 300 mm</t>
  </si>
  <si>
    <t>1006535551</t>
  </si>
  <si>
    <t>162301421</t>
  </si>
  <si>
    <t>Vodorovné přemístění pařezů do 5 km D do 300 mm</t>
  </si>
  <si>
    <t>-1621297347</t>
  </si>
  <si>
    <t>444917501</t>
  </si>
  <si>
    <t>odkopávky+výkop_patky</t>
  </si>
  <si>
    <t>2130609895</t>
  </si>
  <si>
    <t>171101111</t>
  </si>
  <si>
    <t>Uložení sypaniny z hornin nesoudržných sypkých s vlhkostí l(d) 0,9 v aktivní zóně z nakupovaných materiálu</t>
  </si>
  <si>
    <t>688694134</t>
  </si>
  <si>
    <t>"z nakupovaných materiálu" 34</t>
  </si>
  <si>
    <t>901470604</t>
  </si>
  <si>
    <t>výkopek*2,0</t>
  </si>
  <si>
    <t>181301102</t>
  </si>
  <si>
    <t>Rozprostření ornice tl vrstvy do 150 mm pl do 500 m2 v rovině nebo ve svahu do 1:5</t>
  </si>
  <si>
    <t>-1497421729</t>
  </si>
  <si>
    <t>35</t>
  </si>
  <si>
    <t>181411131</t>
  </si>
  <si>
    <t>Založení parkového trávníku výsevem plochy do 1000 m2 v rovině a ve svahu do 1:5</t>
  </si>
  <si>
    <t>-439522512</t>
  </si>
  <si>
    <t>36</t>
  </si>
  <si>
    <t>181411132</t>
  </si>
  <si>
    <t>Založení parkového trávníku výsevem plochy do 1000 m2 ve svahu do 1:2</t>
  </si>
  <si>
    <t>-260067919</t>
  </si>
  <si>
    <t>182201101</t>
  </si>
  <si>
    <t>Svahování násypů</t>
  </si>
  <si>
    <t>985882669</t>
  </si>
  <si>
    <t>182301122</t>
  </si>
  <si>
    <t>Rozprostření ornice pl do 500 m2 ve svahu přes 1:5 tl vrstvy do 150 mm</t>
  </si>
  <si>
    <t>1620851728</t>
  </si>
  <si>
    <t>37</t>
  </si>
  <si>
    <t>005724100</t>
  </si>
  <si>
    <t>osivo směs travní parková</t>
  </si>
  <si>
    <t>kg</t>
  </si>
  <si>
    <t>1658713258</t>
  </si>
  <si>
    <t>(75+10)*3/100</t>
  </si>
  <si>
    <t>564861111</t>
  </si>
  <si>
    <t>Podklad ze štěrkodrtě ŠD tl 200 mm</t>
  </si>
  <si>
    <t>-1799292374</t>
  </si>
  <si>
    <t>"rampová část chodník u přechodu" 6*0,8</t>
  </si>
  <si>
    <t>"nástupní plocha zastávky a chodník v autobusovém zálivu" 125,6</t>
  </si>
  <si>
    <t>-1497075850</t>
  </si>
  <si>
    <t>"hutněný zásyp za prefabrikátem nástupní hrany v bezpečnostním odstupu tl. celkem 500mm" 0,4*34*2</t>
  </si>
  <si>
    <t>17</t>
  </si>
  <si>
    <t>596211111</t>
  </si>
  <si>
    <t>Kladení zámkové dlažby komunikací pro pěší tl 60 mm skupiny A pl do 100 m2</t>
  </si>
  <si>
    <t>1895080915</t>
  </si>
  <si>
    <t>"zámková dlažba nástupní plochy zastávky u jízdného pruhu" "pro zpětnou pokládku" 54,3</t>
  </si>
  <si>
    <t>"zámková dlažba chodníku u přechodu" 7,6</t>
  </si>
  <si>
    <t>592450380</t>
  </si>
  <si>
    <t>dlažba zámková H-PROFIL HBB 20x16,5x6 cm přírodní</t>
  </si>
  <si>
    <t>409440383</t>
  </si>
  <si>
    <t>"potřebné množství" 61,9</t>
  </si>
  <si>
    <t>"zámková dlažba očištěná" -61,9</t>
  </si>
  <si>
    <t>20</t>
  </si>
  <si>
    <t>596811121</t>
  </si>
  <si>
    <t>Kladení betonové dlažby komunikací pro pěší do lože z kameniva vel do 0,09 m2 plochy do 100 m2</t>
  </si>
  <si>
    <t>-2123761918</t>
  </si>
  <si>
    <t>"signální pás u označníku zastávky na jízdném pruhu" 0,8*1,6</t>
  </si>
  <si>
    <t>"signální pás u označníku zastávky v autobusovém zálivu" 0,8*1,7</t>
  </si>
  <si>
    <t>"signální a varovný pás přechodu vpravo" 3,2</t>
  </si>
  <si>
    <t>"signální a varovný pás přechodu vlevo" 3,2</t>
  </si>
  <si>
    <t>"pás pro cyklisty barva červená" 2,5 * 34,2</t>
  </si>
  <si>
    <t>"kontrasný pás nástupních hran barva žlutá nebo červená" 0,3*30*2</t>
  </si>
  <si>
    <t>"chodník a nástupní plocha zastávky v autobusovém zálivu-autocad" 112,1</t>
  </si>
  <si>
    <t>592452670</t>
  </si>
  <si>
    <t>dlažba BEST-KLASIKO pro nevidomé 20 x 10 x 6 cm barevná</t>
  </si>
  <si>
    <t>-1860028021</t>
  </si>
  <si>
    <t>9,04*1,02 'Přepočtené koeficientem množství</t>
  </si>
  <si>
    <t>592453080</t>
  </si>
  <si>
    <t>dlažba BEST-KLASIKO 20 x 10 x 6 cm přírodní - šedá</t>
  </si>
  <si>
    <t>1064575064</t>
  </si>
  <si>
    <t>112,1*1,02 'Přepočtené koeficientem množství</t>
  </si>
  <si>
    <t>592453080z</t>
  </si>
  <si>
    <t>dlažba BEST-KLASIKO 20 x 10 x 6 cm přírodní - žlutá</t>
  </si>
  <si>
    <t>316697771</t>
  </si>
  <si>
    <t>18*1,02 'Přepočtené koeficientem množství</t>
  </si>
  <si>
    <t>592453080c</t>
  </si>
  <si>
    <t>dlažba BEST-KLASIKO 20 x 10 x 6 cm přírodní - červená</t>
  </si>
  <si>
    <t>-1122942951</t>
  </si>
  <si>
    <t>"vyčištěná betonová dlažba z pásu pro cyklisty" -51,3</t>
  </si>
  <si>
    <t>34,2*1,02 'Přepočtené koeficientem množství</t>
  </si>
  <si>
    <t>275314116</t>
  </si>
  <si>
    <t>Beton základových patek prostý C 25/30 XA2</t>
  </si>
  <si>
    <t>-1841676817</t>
  </si>
  <si>
    <t>"patky zábradlí" 0,13*0,6*13</t>
  </si>
  <si>
    <t>275314116-1</t>
  </si>
  <si>
    <t>Bědnění patek - polyethylen DN400 dl. 0,6m</t>
  </si>
  <si>
    <t>ks</t>
  </si>
  <si>
    <t>-1387793510</t>
  </si>
  <si>
    <t>911121111</t>
  </si>
  <si>
    <t>Montáž zábradlí ocelového přichyceného vruty do betonového podkladu</t>
  </si>
  <si>
    <t>-1250749102</t>
  </si>
  <si>
    <t>916231213</t>
  </si>
  <si>
    <t>Osazení chodníkového obrubníku betonového stojatého s boční opěrou do lože z betonu prostého</t>
  </si>
  <si>
    <t>-1174569551</t>
  </si>
  <si>
    <t>"obrubník vně pásu pro cyklisty" 34,2</t>
  </si>
  <si>
    <t>"obrubník vně chodníku a nástupiště u zálivu" 67,4</t>
  </si>
  <si>
    <t>16</t>
  </si>
  <si>
    <t>592174090</t>
  </si>
  <si>
    <t>obrubník betonový chodníkový ABO 16-10 100x8x25 cm</t>
  </si>
  <si>
    <t>-1667330781</t>
  </si>
  <si>
    <t>"potřebné množství" 101,60</t>
  </si>
  <si>
    <t>"vyčištěné obruníky" -34,20</t>
  </si>
  <si>
    <t>979024442</t>
  </si>
  <si>
    <t>Očištění vybouraných obrubníků a krajníků chodníkových</t>
  </si>
  <si>
    <t>183798430</t>
  </si>
  <si>
    <t>"pro zpětnou pokládku - 50% vybouraných" 34,2</t>
  </si>
  <si>
    <t>979054441</t>
  </si>
  <si>
    <t>Očištění vybouraných z desek nebo dlaždic s původním spárováním z kameniva těženého</t>
  </si>
  <si>
    <t>128622891</t>
  </si>
  <si>
    <t>"očištění betonových dlaždic pásu pro cyklisty-60%" 34,2*2,5*0,6</t>
  </si>
  <si>
    <t>979054451</t>
  </si>
  <si>
    <t>Očištění vybouraných zámkových dlaždic s původním spárováním z kameniva těženého</t>
  </si>
  <si>
    <t>-1183686847</t>
  </si>
  <si>
    <t>"očištění zámkové dlažby přírodní - pásu pro chodce pro zpětnou pokládku" 61,9</t>
  </si>
  <si>
    <t>19719016</t>
  </si>
  <si>
    <t>1971573626</t>
  </si>
  <si>
    <t>"uvažováno celkem 10 km" vybourané_pref*9</t>
  </si>
  <si>
    <t>-278228842</t>
  </si>
  <si>
    <t>"zámková dlažba" 72,36*0,26 - "zámková dlažba očištěná pro zpětnou pokládku" 61,9*0,26</t>
  </si>
  <si>
    <t>"betonová dlažba" 85,5*0,255 - "betonová dlažba očištěná pro zpětnou pokládku" 51,3*0,255</t>
  </si>
  <si>
    <t>"vybourané obrubniky celkem" 68,4*0,205 - "očištěné pro zpětnou pokládku" 34,2*0,205</t>
  </si>
  <si>
    <t>-80782128</t>
  </si>
  <si>
    <t>998223011</t>
  </si>
  <si>
    <t>Přesun hmot pro pozemní komunikace s krytem dlážděným</t>
  </si>
  <si>
    <t>1715055455</t>
  </si>
  <si>
    <t>998223094</t>
  </si>
  <si>
    <t>Příplatek k přesunu hmot pro pozemní komunikace s krytem dlážděným za zvětšený přesun do 5000 m</t>
  </si>
  <si>
    <t>1513157221</t>
  </si>
  <si>
    <t>48</t>
  </si>
  <si>
    <t>998223095</t>
  </si>
  <si>
    <t>Příplatek k přesunu hmot pro pozemní komunikace s krytem dlážděným za zvětšený přesun ZKD 5000 m</t>
  </si>
  <si>
    <t>-40878755</t>
  </si>
  <si>
    <t>PSV</t>
  </si>
  <si>
    <t>Práce a dodávky PSV</t>
  </si>
  <si>
    <t>767</t>
  </si>
  <si>
    <t>Konstrukce zámečnické</t>
  </si>
  <si>
    <t>76</t>
  </si>
  <si>
    <t>767161123</t>
  </si>
  <si>
    <t>Montáž zábradlí rovného z trubek do ocelové konstrukce hmotnosti do 20 kg</t>
  </si>
  <si>
    <t>-2002688244</t>
  </si>
  <si>
    <t>67</t>
  </si>
  <si>
    <t>135151200</t>
  </si>
  <si>
    <t>ocel široká jakost S235JR 200x10 mm</t>
  </si>
  <si>
    <t>1590250718</t>
  </si>
  <si>
    <t>"patní plech 13ks, 0,2x0,2, stratné 8%" 13*0,2*0,0157</t>
  </si>
  <si>
    <t>0,041*1,08 'Přepočtené koeficientem množství</t>
  </si>
  <si>
    <t>14110931</t>
  </si>
  <si>
    <t>trubka bezešvá hladká kruhová 11353; svařitelnost zaručená; vnější průměr 25,0 mm; tloušťka stěny 2,6 mm</t>
  </si>
  <si>
    <t>-1271425637</t>
  </si>
  <si>
    <t>"sloupek 12ks *0,6m, stratné 8%" 12*0,6</t>
  </si>
  <si>
    <t>7,2*1,08 'Přepočtené koeficientem množství</t>
  </si>
  <si>
    <t>69</t>
  </si>
  <si>
    <t>140110120</t>
  </si>
  <si>
    <t>trubka ocelová bezešvá hladká jakost 11 353, 28 x 3,0 mm</t>
  </si>
  <si>
    <t>62185999</t>
  </si>
  <si>
    <t>"dilatační trubka 12 ks * 0,1m, stratné 8%" 12*0,1</t>
  </si>
  <si>
    <t>1,2*1,08 'Přepočtené koeficientem množství</t>
  </si>
  <si>
    <t>71</t>
  </si>
  <si>
    <t>140150220</t>
  </si>
  <si>
    <t>trubka ocelová bezešvá přesná jakost 11 353, 35 x 3,0 mm</t>
  </si>
  <si>
    <t>32</t>
  </si>
  <si>
    <t>-149210328</t>
  </si>
  <si>
    <t>"dilatační trubka 6ks * 0,1m, stratné 8%" 6*0,1</t>
  </si>
  <si>
    <t>0,6*1,08 'Přepočtené koeficientem množství</t>
  </si>
  <si>
    <t>63</t>
  </si>
  <si>
    <t>14111046</t>
  </si>
  <si>
    <t>trubka bezešvá hladká kruhová 11353; svařitelnost zaručená; vnější průměr 38,0 mm; tloušťka stěny 3,2 mm</t>
  </si>
  <si>
    <t>-1467396453</t>
  </si>
  <si>
    <t>"dolní madlo 6ks * 2,455m, stratné 8%" 6*2,455</t>
  </si>
  <si>
    <t>"dolní madlo 6ks * 0,158m, stratné 8%" 6*0,158</t>
  </si>
  <si>
    <t>"dolní madlo 6ks * 2,278m, stratné 8%" 6*2,278</t>
  </si>
  <si>
    <t>"vodící madlo 1 ks * 2,96m, stratné 8%" 1*2,96</t>
  </si>
  <si>
    <t>"vodící madlo 5 ks * 4,98m, stratné 8%" 5*4,98</t>
  </si>
  <si>
    <t>"vodící madlo 1 ks * 2,58m, stratné 8%" 1*2,58</t>
  </si>
  <si>
    <t>59,786*1,08 'Přepočtené koeficientem množství</t>
  </si>
  <si>
    <t>70</t>
  </si>
  <si>
    <t>140110200</t>
  </si>
  <si>
    <t>trubka ocelová bezešvá hladká jakost 11 353, 44,5 x 3,2 mm</t>
  </si>
  <si>
    <t>1148352317</t>
  </si>
  <si>
    <t>"sloupek 13 ks * 1,380m, stratné 8%" 13*1,38</t>
  </si>
  <si>
    <t>"horní madlo s koncem dl. 3,93m, stratné 8%" 1*3,93</t>
  </si>
  <si>
    <t>"horní madlo 5 ks * 4,98m, stratné 8%" 5*4,98</t>
  </si>
  <si>
    <t>"horní madlo s koncem dl. 3,55m, stratné 8%" 1*3,55</t>
  </si>
  <si>
    <t>50,32*1,08 'Přepočtené koeficientem množství</t>
  </si>
  <si>
    <t>77</t>
  </si>
  <si>
    <t>767881112</t>
  </si>
  <si>
    <t>Montáž sloupků záchytného systému do žb chemickou kotvou</t>
  </si>
  <si>
    <t>1467835253</t>
  </si>
  <si>
    <t>72</t>
  </si>
  <si>
    <t>767995114</t>
  </si>
  <si>
    <t>Montáž atypických zámečnických konstrukcí hmotnosti do 50 kg</t>
  </si>
  <si>
    <t>-708757692</t>
  </si>
  <si>
    <t>0,423*1000 'Přepočtené koeficientem množství</t>
  </si>
  <si>
    <t>74</t>
  </si>
  <si>
    <t>783314101</t>
  </si>
  <si>
    <t>Základní jednonásobný syntetický nátěr zámečnických konstrukcí</t>
  </si>
  <si>
    <t>-1114954884</t>
  </si>
  <si>
    <t>"dle TZ , tab. prvky zábradlí"14,86</t>
  </si>
  <si>
    <t>75</t>
  </si>
  <si>
    <t>783317101</t>
  </si>
  <si>
    <t>Krycí jednonásobný syntetický standardní nátěr zámečnických konstrukcí</t>
  </si>
  <si>
    <t>-1406582808</t>
  </si>
  <si>
    <t>"dle TZ tab. prvky zábradlí ve dvou vrstvách" 2*14,86</t>
  </si>
  <si>
    <t>SO 103 - DOPRAVNÍ ZNAČENÍ, PZ BEHR</t>
  </si>
  <si>
    <t>914111111</t>
  </si>
  <si>
    <t>Montáž svislé dopravní značky do velikosti 1 m2 objímkami na sloupek nebo konzolu</t>
  </si>
  <si>
    <t>1959191544</t>
  </si>
  <si>
    <t>404442310</t>
  </si>
  <si>
    <t>značka svislá reflexní AL- NK 500 x 500 mm</t>
  </si>
  <si>
    <t>881496262</t>
  </si>
  <si>
    <t>404442570</t>
  </si>
  <si>
    <t>značka svislá reflexní AL- NK 500 x 700 mm</t>
  </si>
  <si>
    <t>2105920213</t>
  </si>
  <si>
    <t>404452350</t>
  </si>
  <si>
    <t>sloupek Al 60 - 350</t>
  </si>
  <si>
    <t>2051392512</t>
  </si>
  <si>
    <t>914511111</t>
  </si>
  <si>
    <t>Montáž sloupku dopravních značek délky do 3,5 m s betonovým základem</t>
  </si>
  <si>
    <t>-1410999205</t>
  </si>
  <si>
    <t>404452560</t>
  </si>
  <si>
    <t>upínací svorka na sloupek US 60</t>
  </si>
  <si>
    <t>1961509019</t>
  </si>
  <si>
    <t>914511112</t>
  </si>
  <si>
    <t>Montáž sloupku dopravních značek délky do 3,5 m s betonovým základem a patkou</t>
  </si>
  <si>
    <t>846356250</t>
  </si>
  <si>
    <t>915211111</t>
  </si>
  <si>
    <t>Vodorovné dopravní značení bílým plastem dělící čáry souvislé šířky 125 mm</t>
  </si>
  <si>
    <t>-668780296</t>
  </si>
  <si>
    <t>"V1 (0,125)" 2*50</t>
  </si>
  <si>
    <t>915211115</t>
  </si>
  <si>
    <t>Vodorovné dopravní značení žlutým plastem dělící čáry souvislé šířky 125 mm</t>
  </si>
  <si>
    <t>-2129105627</t>
  </si>
  <si>
    <t>"V11a - čára podélná" 30*2</t>
  </si>
  <si>
    <t>"V11a - čáry příčné" 4*2,75*2</t>
  </si>
  <si>
    <t>"V11a - čáry šikmé" (10*3,52 + 2*3,72)*2</t>
  </si>
  <si>
    <t>915221111</t>
  </si>
  <si>
    <t>Vodorovné dopravní značení bílým plastem vodící čáry šířky 250 mm</t>
  </si>
  <si>
    <t>87732321</t>
  </si>
  <si>
    <t>"V4 (0,25)" 30</t>
  </si>
  <si>
    <t>"V4 (0,5/0,5/0,25)" 15+25</t>
  </si>
  <si>
    <t>915231115</t>
  </si>
  <si>
    <t>Vodorovné dopravní značení žlutým plastem přechody pro chodce, šipky, symboly</t>
  </si>
  <si>
    <t>1884300885</t>
  </si>
  <si>
    <t>"V11a - 2x text BUS" 2*1,5*2</t>
  </si>
  <si>
    <t>915321111</t>
  </si>
  <si>
    <t>Předformátované vodorovné dopravní značení přechod pro chodce</t>
  </si>
  <si>
    <t>250424703</t>
  </si>
  <si>
    <t>"V7 (4,00)" 12,1</t>
  </si>
  <si>
    <t>915321115</t>
  </si>
  <si>
    <t>Předformátované vodorovné dopravní značení vodící pás pro slabozraké</t>
  </si>
  <si>
    <t>1067256957</t>
  </si>
  <si>
    <t>915611111</t>
  </si>
  <si>
    <t>Předznačení vodorovného liniového značení</t>
  </si>
  <si>
    <t>429744203</t>
  </si>
  <si>
    <t>915621111</t>
  </si>
  <si>
    <t>Předznačení vodorovného plošného značení</t>
  </si>
  <si>
    <t>1848002008</t>
  </si>
  <si>
    <t>966006211</t>
  </si>
  <si>
    <t>Odstranění svislých dopravních značek ze sloupů, sloupků nebo konzol</t>
  </si>
  <si>
    <t>-1470712674</t>
  </si>
  <si>
    <t>-271826105</t>
  </si>
  <si>
    <t>-1588187716</t>
  </si>
  <si>
    <t>-1081856908</t>
  </si>
  <si>
    <t>166</t>
  </si>
  <si>
    <t>169,5</t>
  </si>
  <si>
    <t>15,6</t>
  </si>
  <si>
    <t>frez_krytu_100</t>
  </si>
  <si>
    <t>44,85</t>
  </si>
  <si>
    <t>frez_krytu_20</t>
  </si>
  <si>
    <t>frézování krytu tl. 20 mm</t>
  </si>
  <si>
    <t>276,12</t>
  </si>
  <si>
    <t>71,4</t>
  </si>
  <si>
    <t>271,65</t>
  </si>
  <si>
    <t>SO 104 - AUTOBUSOVÉ ZASTÁVKY - MOŠNOV, PZ MOBIS</t>
  </si>
  <si>
    <t>27,5</t>
  </si>
  <si>
    <t>32,743</t>
  </si>
  <si>
    <t>38,978</t>
  </si>
  <si>
    <t>Zem_UV</t>
  </si>
  <si>
    <t>27,6</t>
  </si>
  <si>
    <t>suť_VH</t>
  </si>
  <si>
    <t>2,556</t>
  </si>
  <si>
    <t xml:space="preserve">    4 - Vodorovné konstrukce</t>
  </si>
  <si>
    <t xml:space="preserve">    8 - Trubní vedení</t>
  </si>
  <si>
    <t>"obrubník pruhu směr letiště" 76*0,1</t>
  </si>
  <si>
    <t>"obrubník pruhu směr Příbor" 80*0,1</t>
  </si>
  <si>
    <t>113106241</t>
  </si>
  <si>
    <t>Rozebrání vozovek ze silničních dílců</t>
  </si>
  <si>
    <t>1534740261</t>
  </si>
  <si>
    <t>"betonová přídlažba obruby u VIP vjezdu" 0,25*13</t>
  </si>
  <si>
    <t>"oprava krytu pruhu u zastávky směr letiště" 78,5*0,5</t>
  </si>
  <si>
    <t>"oprava krytu pruhu u zastávky směr Příbor" 11,2*0,5</t>
  </si>
  <si>
    <t>113154121</t>
  </si>
  <si>
    <t>Frézování živičného krytu tl 30 mm pruh š 1 m pl do 500 m2 bez překážek v trase</t>
  </si>
  <si>
    <t>371435657</t>
  </si>
  <si>
    <t>"jízdný pruh směr Příbor, šířka 3,9m" 70,8*3,9</t>
  </si>
  <si>
    <t>"obrubník pruhu směr letiště" 76</t>
  </si>
  <si>
    <t>"obrubník pruhu směr Příbor" 78</t>
  </si>
  <si>
    <t>"pravá obruba u vjezdu VIP" 15,5</t>
  </si>
  <si>
    <t>"v rámci objektu na parcele 1290/1-ZPF" 117*0,26</t>
  </si>
  <si>
    <t>"v rámci objektu na parcele 1467/6" 117*0,1</t>
  </si>
  <si>
    <t>"výkop pro konstrukční vrstvy a obruby na straně záilivu směr letiště" 57</t>
  </si>
  <si>
    <t>"výkop pro konstrukční vrstvy a obruby na straně záilivu směr Příbor" 133</t>
  </si>
  <si>
    <t>"výkop pro sanaci neúnosného podloží zálivu směr letiště" 162,6*0,25</t>
  </si>
  <si>
    <t>"výkop pro sanaci neúnosného podloží zálivu směr Příbor" 164,0*0,25</t>
  </si>
  <si>
    <t>130901121</t>
  </si>
  <si>
    <t>Bourání kcí v hloubených vykopávkách ze zdiva z betonu prostého ručně</t>
  </si>
  <si>
    <t>CS ÚRS 2017 01</t>
  </si>
  <si>
    <t>1237925104</t>
  </si>
  <si>
    <t>Bourání konstrukcí v hloubených vykopávkách - ručně z betonu prostého neprokládaného</t>
  </si>
  <si>
    <t>"bourání 3ks vpustí" 0,3*3</t>
  </si>
  <si>
    <t>131201201</t>
  </si>
  <si>
    <t>Hloubení jam zapažených v hornině tř. 3 objemu do 100 m3</t>
  </si>
  <si>
    <t>-335117271</t>
  </si>
  <si>
    <t>Hloubení zapažených jam a zářezů s urovnáním dna do předepsaného profilu a spádu v hornině tř. 3 do 100 m3</t>
  </si>
  <si>
    <t>jeden výkop společný pro odstranění UV, novou UV a přípojku</t>
  </si>
  <si>
    <t>"UV, 3 ks" 2*2*2,3*3</t>
  </si>
  <si>
    <t>131201209</t>
  </si>
  <si>
    <t>Příplatek za lepivost u hloubení jam zapažených v hornině tř. 3</t>
  </si>
  <si>
    <t>328904641</t>
  </si>
  <si>
    <t>Hloubení zapažených jam a zářezů s urovnáním dna do předepsaného profilu a spádu Příplatek k cenám za lepivost horniny tř. 3</t>
  </si>
  <si>
    <t>151101102</t>
  </si>
  <si>
    <t>Zřízení příložného pažení a rozepření stěn rýh hl do 4 m</t>
  </si>
  <si>
    <t>-1457556079</t>
  </si>
  <si>
    <t>Zřízení pažení a rozepření stěn rýh pro podzemní vedení pro všechny šířky rýhy příložné pro jakoukoliv mezerovitost, hloubky do 4 m</t>
  </si>
  <si>
    <t>"UV, 3 ks" (2+2+2+2)*2,3*3</t>
  </si>
  <si>
    <t>151101112</t>
  </si>
  <si>
    <t>Odstranění příložného pažení a rozepření stěn rýh hl do 4 m</t>
  </si>
  <si>
    <t>-1232439119</t>
  </si>
  <si>
    <t>Odstranění pažení a rozepření stěn rýh pro podzemní vedení s uložením materiálu na vzdálenost do 3 m od kraje výkopu příložné, hloubky přes 2 do 4 m</t>
  </si>
  <si>
    <t>161101101</t>
  </si>
  <si>
    <t>Svislé přemístění výkopku z horniny tř. 1 až 4 hl výkopu do 2,5 m</t>
  </si>
  <si>
    <t>-2138150331</t>
  </si>
  <si>
    <t>Svislé přemístění výkopku bez naložení do dopravní nádoby avšak s vyprázdněním dopravní nádoby na hromadu nebo do dopravního prostředku z horniny tř. 1 až 4, při hloubce výkopu přes 1 do 2,5 m</t>
  </si>
  <si>
    <t>odkop+Zem_UV</t>
  </si>
  <si>
    <t>"výkopek" odkop+Zem_UV</t>
  </si>
  <si>
    <t>(odkop+Zem_UV)*2,0</t>
  </si>
  <si>
    <t>174101101</t>
  </si>
  <si>
    <t>Zásyp jam, šachet rýh nebo kolem objektů sypaninou se zhutněním</t>
  </si>
  <si>
    <t>960829967</t>
  </si>
  <si>
    <t>Zásyp sypaninou z jakékoliv horniny s uložením výkopku ve vrstvách se zhutněním jam, šachet, rýh nebo kolem objektů v těchto vykopávkách</t>
  </si>
  <si>
    <t>Zem_UV-2*2*(0,15+0,1)*3-0,75*3-0,8*2*(0,1+0,16+0,3)*3</t>
  </si>
  <si>
    <t>583441710</t>
  </si>
  <si>
    <t>štěrkodrť frakce 0-32</t>
  </si>
  <si>
    <t>597477356</t>
  </si>
  <si>
    <t>19,662*2 'Přepočtené koeficientem množství</t>
  </si>
  <si>
    <t>175111101</t>
  </si>
  <si>
    <t>Obsypání potrubí ručně sypaninou bez prohození, uloženou do 3 m</t>
  </si>
  <si>
    <t>199854567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</si>
  <si>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</si>
  <si>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0,8*2*(0,1+0,16+0,3)*3</t>
  </si>
  <si>
    <t>583373020</t>
  </si>
  <si>
    <t>štěrkopísek frakce 0-16</t>
  </si>
  <si>
    <t>1523750711</t>
  </si>
  <si>
    <t>2,688*2 'Přepočtené koeficientem množství</t>
  </si>
  <si>
    <t>Vodorovné konstrukce</t>
  </si>
  <si>
    <t>451573111</t>
  </si>
  <si>
    <t>Lože pod potrubí otevřený výkop ze štěrkopísku</t>
  </si>
  <si>
    <t>182405747</t>
  </si>
  <si>
    <t>Lože pod potrubí, stoky a drobné objekty v otevřeném výkopu z písku a štěrkopísku do 63 mm</t>
  </si>
  <si>
    <t>"UV, 3 ks" 2*2*0,15*3</t>
  </si>
  <si>
    <t>452311131</t>
  </si>
  <si>
    <t>Podkladní desky z betonu prostého tř. C 12/15 otevřený výkop</t>
  </si>
  <si>
    <t>1044269935</t>
  </si>
  <si>
    <t>Podkladní a zajišťovací konstrukce z betonu prostého v otevřeném výkopu desky pod potrubí, stoky a drobné objekty z betonu tř. C 12/15</t>
  </si>
  <si>
    <t>"UV, 3 ks" 2*2*0,1*3</t>
  </si>
  <si>
    <t>"lože silničních obrubníků a přídlažby" 102,1*0,55</t>
  </si>
  <si>
    <t>"podkladní vrstva zálivu směr letiště-autocad" 162,6</t>
  </si>
  <si>
    <t>"podkladní vrstva zálivu směr Příbor-autocad" 164</t>
  </si>
  <si>
    <t>"lože HK obrubníků, šířka 0,7m" 68,72*0,7</t>
  </si>
  <si>
    <t>"rezerva na sanaci v případě neúnosného podloží zálivu směr letiště" 162,4</t>
  </si>
  <si>
    <t>"rezerva na sanaci v případě neúnosného podloží zálivu směr Příbor" 164</t>
  </si>
  <si>
    <t>"D0-N-3-III-PIII- záliv směr letiště_autocad" 86,4</t>
  </si>
  <si>
    <t>"D0-N-3-III-PIII- záliv směr Příbor_autocad" 88</t>
  </si>
  <si>
    <t>"D0-T-1-III-PIII-autocad" 83*2</t>
  </si>
  <si>
    <t>"D0-N-3-III-PIII-autocad" 174,4</t>
  </si>
  <si>
    <t>"D0-N-3-III-PIII-" 238,6 "pro obrusnou vrstvu"</t>
  </si>
  <si>
    <t>"D0-N-3-III-PIII" 174,4 "pro ložnou vrstvu"</t>
  </si>
  <si>
    <t>"D0-N-3-III-PIII-záliv směr letiště" 86,4 + "oprava pruhu" 78,5*0,5</t>
  </si>
  <si>
    <t>"D0-N-3-III-PIII-záliv směr Příbor" 88 + "oprava pruhu" 82*0,5 + 70,8*3,9</t>
  </si>
  <si>
    <t>"D0-N-3-III-PIII-záliv směr letiště" 86,4 + "oprava pruhu" 78,5*0,4</t>
  </si>
  <si>
    <t>"D0-N-3-III-PIII-záliv směr Příbor" 88 + "oprava pruhu" 82*0,4</t>
  </si>
  <si>
    <t>33</t>
  </si>
  <si>
    <t>83*2</t>
  </si>
  <si>
    <t>Trubní vedení</t>
  </si>
  <si>
    <t>871313121R</t>
  </si>
  <si>
    <t>Montáž kanalizačního potrubí z PVC těsněné gumovým kroužkem otevřený výkop sklon do 20 % DN 160 vč. tvarovek</t>
  </si>
  <si>
    <t>-474672301</t>
  </si>
  <si>
    <t>Montáž kanalizačního potrubí z plastů z tvrdého PVC těsněných gumovým kroužkem v otevřeném výkopu ve sklonu do 20 % DN 160</t>
  </si>
  <si>
    <t>286114600</t>
  </si>
  <si>
    <t>trubka kanalizace plastová KGEM-160x1000 mm SN8</t>
  </si>
  <si>
    <t>134334157</t>
  </si>
  <si>
    <t>trubka kanalizační plastová PVC KG DN 160x1000 mm SN 8</t>
  </si>
  <si>
    <t>"prořez 3%" 10*1,03+0,7</t>
  </si>
  <si>
    <t>877355122R</t>
  </si>
  <si>
    <t>Montáž navrtávací odbočné tvarovky na potrubí z kanalizačních trub z PVC DN 200</t>
  </si>
  <si>
    <t>774775392</t>
  </si>
  <si>
    <t>Montáž nalepovací odbočné tvarovky na potrubí z kanalizačních trub z PVC DN 200</t>
  </si>
  <si>
    <t>R2</t>
  </si>
  <si>
    <t>navrtávací hrdlová odbočka DN 160</t>
  </si>
  <si>
    <t>708336681</t>
  </si>
  <si>
    <t>895941311</t>
  </si>
  <si>
    <t>Zřízení vpusti kanalizační uliční z betonových dílců typ UVB-50, vč. těsnění</t>
  </si>
  <si>
    <t>1063817487</t>
  </si>
  <si>
    <t>Zřízení vpusti kanalizační uliční z betonových dílců typ UVB-50</t>
  </si>
  <si>
    <t>592238500R</t>
  </si>
  <si>
    <t>dno betonové pro uliční vpusť s výtokovým otvorem TBV-Q 450/300/2a</t>
  </si>
  <si>
    <t>-147408966</t>
  </si>
  <si>
    <t>dno betonové pro uliční vpusť s výtokovým otvorem 45x33x5 cm</t>
  </si>
  <si>
    <t>592238570</t>
  </si>
  <si>
    <t>skruž betonová pro uliční vpusť horní TBV-Q 450/295/5b, 45x29,5x5 cm</t>
  </si>
  <si>
    <t>-1691256288</t>
  </si>
  <si>
    <t>skruž betonová pro uliční vpusť horní 45 x 29,5 x 5 cm</t>
  </si>
  <si>
    <t>592238580</t>
  </si>
  <si>
    <t>skruž betonová pro uliční vpusť horní TBV-Q 450/570/5d, 45x57x5 cm</t>
  </si>
  <si>
    <t>-1822815613</t>
  </si>
  <si>
    <t>skruž betonová pro uliční vpusť horní 45 x 57 x 5 cm</t>
  </si>
  <si>
    <t>R1</t>
  </si>
  <si>
    <t>skruž středová TBV-Q450/57/6d</t>
  </si>
  <si>
    <t>823304219</t>
  </si>
  <si>
    <t>592238540</t>
  </si>
  <si>
    <t>skruž betonová pro uliční vpusťs výtokovým otvorem PVC TBV-Q 450/350/3a, 45x35x5 cm</t>
  </si>
  <si>
    <t>331671774</t>
  </si>
  <si>
    <t>skruž betonová pro uliční vpusť s výtokovým otvorem PVC, 45x35x5 cm</t>
  </si>
  <si>
    <t>592238640</t>
  </si>
  <si>
    <t>prstenec betonový pro uliční vpusť vyrovnávací TBV-Q 390/60/10a, 39x6x13 cm</t>
  </si>
  <si>
    <t>371195162</t>
  </si>
  <si>
    <t>prstenec betonový pro uliční vpusť vyrovnávací 39 x 6 x 13 cm</t>
  </si>
  <si>
    <t>899202211</t>
  </si>
  <si>
    <t>Demontáž mříží litinových včetně rámů hmotnosti přes 50 do 100 kg</t>
  </si>
  <si>
    <t>-1550234777</t>
  </si>
  <si>
    <t>Demontáž mříží litinových včetně rámů, hmotnosti jednotlivě přes 50 do 100 Kg</t>
  </si>
  <si>
    <t>899203111</t>
  </si>
  <si>
    <t>Osazení mříží litinových včetně rámů a košů na bahno hmotnosti nad 100 do 150 kg</t>
  </si>
  <si>
    <t>1542606777</t>
  </si>
  <si>
    <t>Osazení mříží litinových včetně rámů a košů na bahno hmotnosti jednotlivě přes 100 do 150 kg</t>
  </si>
  <si>
    <t>592238780</t>
  </si>
  <si>
    <t>mříž M1 D400 DIN 19583-13, 500/500 mm</t>
  </si>
  <si>
    <t>1047085549</t>
  </si>
  <si>
    <t>mříž vtoková pro uliční vpusti 500/500 mm</t>
  </si>
  <si>
    <t>592238740</t>
  </si>
  <si>
    <t>koš pozink. C3 DIN 4052, vysoký, pro rám 500/300</t>
  </si>
  <si>
    <t>1399210124</t>
  </si>
  <si>
    <t>koš vysoký pro uliční vpusti, žárově zinkovaný plech,pro rám 500/300</t>
  </si>
  <si>
    <t>916111113</t>
  </si>
  <si>
    <t>Osazení obruby z velkých kostek s boční opěrou do lože z betonu prostého</t>
  </si>
  <si>
    <t>-558256095</t>
  </si>
  <si>
    <t>"betonová přídlažba obruby u VIP vjezdu" 0,25*13 "z očištěné betonové přídlažby"</t>
  </si>
  <si>
    <t>"zast. směr letiště" 23,5 + 25,1</t>
  </si>
  <si>
    <t>"zast. směr Příbor" 31,8 + 16,5</t>
  </si>
  <si>
    <t>"zastávka směr letiště" 34,9 + 23,1</t>
  </si>
  <si>
    <t>"zastávka směr Příbor" 29,9 + 14,2</t>
  </si>
  <si>
    <t>"potřebné množství" 90,1</t>
  </si>
  <si>
    <t>"vyčištěné obrubníky" -90,1</t>
  </si>
  <si>
    <t>"obruba u přechodu" 2*4</t>
  </si>
  <si>
    <t>"obrubníky u přechodu" 2*1 + 2*1</t>
  </si>
  <si>
    <t>"nástupní hrana směr letiště" 34,36</t>
  </si>
  <si>
    <t>"nástupní hrana směr Příbor" 34,36</t>
  </si>
  <si>
    <t>592175401</t>
  </si>
  <si>
    <t>obrubník HK - oblouk  40x33 -13 stupňů - šedý</t>
  </si>
  <si>
    <t>1141785013</t>
  </si>
  <si>
    <t>"bus pruh" 5*2,75*2</t>
  </si>
  <si>
    <t>64</t>
  </si>
  <si>
    <t>65</t>
  </si>
  <si>
    <t>"po obvodu CB krytu" (30,2+2*2,75)*2</t>
  </si>
  <si>
    <t>66</t>
  </si>
  <si>
    <t>-127164722</t>
  </si>
  <si>
    <t>"10 ks/příčná spára" 10*5*2</t>
  </si>
  <si>
    <t>"výztuž CB krytu z KARI sítí 150x150x6 - 3,3kg/m2 "CB*0,003033*2 "přepočteně koeficientem 1,1"*2</t>
  </si>
  <si>
    <t>2,014*1,1 'Přepočtené koeficientem množství</t>
  </si>
  <si>
    <t>1303322596</t>
  </si>
  <si>
    <t>"ochrana vrstvy KSC v CB_1 krytu" 83*2</t>
  </si>
  <si>
    <t>166*1,1 'Přepočtené koeficientem množství</t>
  </si>
  <si>
    <t>"oprava komunikace - pruh u zálivu směr letiště" 78,5</t>
  </si>
  <si>
    <t>"oprava komuinkace - pruh u zálivu směr Příbo včetně příčných řezů" 89,8</t>
  </si>
  <si>
    <t>977151125</t>
  </si>
  <si>
    <t>Jádrové vrty diamantovými korunkami do D 200 mm do stavebních materiálů</t>
  </si>
  <si>
    <t>2031612733</t>
  </si>
  <si>
    <t>Jádrové vrty diamantovými korunkami do stavebních materiálů (železobetonu, betonu, cihel, obkladů, dlažeb, kamene) průměru přes 180 do 200 mm</t>
  </si>
  <si>
    <t>"UV" 0,05</t>
  </si>
  <si>
    <t>"očištění obrubníků pro novou pokládku" 90,1</t>
  </si>
  <si>
    <t>73</t>
  </si>
  <si>
    <t>979071112</t>
  </si>
  <si>
    <t>Očištění dlažebních kostek velkých s původním spárováním živičnou směsí nebo MC</t>
  </si>
  <si>
    <t>1519450995</t>
  </si>
  <si>
    <t>"očištění kostek pro spětnou pokládku" 96,9*0,1</t>
  </si>
  <si>
    <t>997013501</t>
  </si>
  <si>
    <t>Odvoz suti a vybouraných hmot na skládku nebo meziskládku do 1 km se složením</t>
  </si>
  <si>
    <t>29891104</t>
  </si>
  <si>
    <t>Odvoz suti a vybouraných hmot na skládku nebo meziskládku se složením, na vzdálenost do 1 km</t>
  </si>
  <si>
    <t>odvoz na skládku</t>
  </si>
  <si>
    <t>odvoz demontovaných mříží a poklopů</t>
  </si>
  <si>
    <t>0,3</t>
  </si>
  <si>
    <t>"bourání UV" 2,5*0,9</t>
  </si>
  <si>
    <t>"jádrová navrtávka" 0,006</t>
  </si>
  <si>
    <t>997013509</t>
  </si>
  <si>
    <t>Příplatek k odvozu suti a vybouraných hmot na skládku ZKD 1 km přes 1 km</t>
  </si>
  <si>
    <t>381731269</t>
  </si>
  <si>
    <t>Odvoz suti a vybouraných hmot na skládku nebo meziskládku se složením, na vzdálenost Příplatek k ceně za každý další i započatý 1 km přes 1 km</t>
  </si>
  <si>
    <t>"uvažováno celkem 10 km" suť_VH*10</t>
  </si>
  <si>
    <t>78</t>
  </si>
  <si>
    <t>79</t>
  </si>
  <si>
    <t>80</t>
  </si>
  <si>
    <t>81</t>
  </si>
  <si>
    <t>frez_krytu_100*0,256+frez_krytu_20*0,077</t>
  </si>
  <si>
    <t>82</t>
  </si>
  <si>
    <t>"VH" 2,5*0,9+0,006</t>
  </si>
  <si>
    <t>84</t>
  </si>
  <si>
    <t>85</t>
  </si>
  <si>
    <t>86</t>
  </si>
  <si>
    <t>87</t>
  </si>
  <si>
    <t>89,5</t>
  </si>
  <si>
    <t>73,2</t>
  </si>
  <si>
    <t>výkopy pro chodníky</t>
  </si>
  <si>
    <t>9,1</t>
  </si>
  <si>
    <t>51,915</t>
  </si>
  <si>
    <t>1,2</t>
  </si>
  <si>
    <t>10,3</t>
  </si>
  <si>
    <t>SO 105 - ÚPRAVA STEZEK PRO CHODCE A CYKLISTY, PZ MOBIS</t>
  </si>
  <si>
    <t>"rozebrání pásu pro cyklisty" 35,8*2,5</t>
  </si>
  <si>
    <t>"rozebrání pásu pro chodce" 35,8*2</t>
  </si>
  <si>
    <t>"rozebrání pásu pro chodce pro signální pás"  0,8*2</t>
  </si>
  <si>
    <t>"obrubníku mezi pruhem pro chodce a pruhem pro cyklisty" 35,8</t>
  </si>
  <si>
    <t>"obrubníku vně pruhu pro cyklisty" 35,8</t>
  </si>
  <si>
    <t>204318011</t>
  </si>
  <si>
    <t>"v rámci objektu na parcele 1290/1-ZPF" 414*0,26</t>
  </si>
  <si>
    <t>"v rámci objektu na parcele 1467/6" 13,1*0,1</t>
  </si>
  <si>
    <t>"v rámci objektu na parcele 1290/2-ZPF" 22,2*0,26</t>
  </si>
  <si>
    <t>613964278</t>
  </si>
  <si>
    <t>"chodník a nástupiště na straně zálivu zastávky směr letiště" 4,8</t>
  </si>
  <si>
    <t>"chodník u přechodu na vzdál. straně od závodu" 2,8</t>
  </si>
  <si>
    <t>"pruh rozšíření cyklostezky mimo ornici" 1,5</t>
  </si>
  <si>
    <t>"ruční výkop pro patky zábradlí" 12*0,2*0,5</t>
  </si>
  <si>
    <t>"násyp z nakupovaných materiálu pro chodník a nástupiště zastávky směr letiště" 192</t>
  </si>
  <si>
    <t>(80+128,8)*3/100</t>
  </si>
  <si>
    <t>184401111</t>
  </si>
  <si>
    <t>Příprava dřevin k přesazení bez výměny půdy s vyhnojením s balem D do 0,8 m v rovině a svahu do 1:5</t>
  </si>
  <si>
    <t>95095516</t>
  </si>
  <si>
    <t>184502114</t>
  </si>
  <si>
    <t>Vyzvednutí dřeviny k přesazení s balem D do 0,8 m v rovině a svahu do 1:5</t>
  </si>
  <si>
    <t>97131714</t>
  </si>
  <si>
    <t>184801121</t>
  </si>
  <si>
    <t>Ošetřování vysazených dřevin soliterních v rovině a svahu do 1:5</t>
  </si>
  <si>
    <t>-796639013</t>
  </si>
  <si>
    <t>"chodník u přechodu na straně vzdálenější od přechodu" 4*3,2</t>
  </si>
  <si>
    <t>"chodník do závodu a nástupní plocha zastávky směr letiště" 265</t>
  </si>
  <si>
    <t>"nástupiště v místě patky přístřešku" 1,5*4,7</t>
  </si>
  <si>
    <t>"pruh cyklostezky v zeleném pásu" 24,8</t>
  </si>
  <si>
    <t>243443660</t>
  </si>
  <si>
    <t>"hutněný zásyp za prefabrikátem nástupní hrany v bezpečnostním odstupu tl. celkem 500mm" 0,4*33,7*2</t>
  </si>
  <si>
    <t>"zámková dlažba nástupní plochy zastávky směr Příbor" 71,90</t>
  </si>
  <si>
    <t>"potřebné množství" 71,9</t>
  </si>
  <si>
    <t>"zámková dlažba očištěná" -43,920</t>
  </si>
  <si>
    <t>"signální pás u označníku zastávky směr Příbor" 0,8*1,8</t>
  </si>
  <si>
    <t>"signální pás u označníku zastávkysměr letiště" 0,8*2,0</t>
  </si>
  <si>
    <t>"signální a varovný pás přechodu na straně vzdálenější od závodu" 5,5</t>
  </si>
  <si>
    <t>"signální a varovný pás přechodu na straně u závodu" 6,1</t>
  </si>
  <si>
    <t>"pás pro cyklisty barva červená" 90,83</t>
  </si>
  <si>
    <t>"chodník u přechodu na straně vzdálenější od závodu" 8,8</t>
  </si>
  <si>
    <t>"nástupní plocha zastávky směr letiště a chodník do závodu" 248,3</t>
  </si>
  <si>
    <t>14,64*1,02 'Přepočtené koeficientem množství</t>
  </si>
  <si>
    <t>257,1*1,02 'Přepočtené koeficientem množství</t>
  </si>
  <si>
    <t>"vyčištěná betonová dlažba z pásu pro cyklisty" -53,7</t>
  </si>
  <si>
    <t>37,13*1,02 'Přepočtené koeficientem množství</t>
  </si>
  <si>
    <t>"patky zábradlí" 0,13*0,6*12</t>
  </si>
  <si>
    <t>"obrubník vně pásu pro cyklisty" 35,9</t>
  </si>
  <si>
    <t>"obrubník vně chodníku k vstupu do závodu a vně nástupiště u zálivu směr letiště" 67,3</t>
  </si>
  <si>
    <t>"u přechodu na straně u závodu a vnitřní straně chodníku do závodu" 11,2+17,7</t>
  </si>
  <si>
    <t>"chodník u přechodu na straně vzdálenější od závudu" 2*3,2</t>
  </si>
  <si>
    <t>"chodník v místě napojení na nástupní hranu u zastávky směr Příbor" 0,9 + 1,2</t>
  </si>
  <si>
    <t>"potřebné množství" 140,60</t>
  </si>
  <si>
    <t>"vyčištěné obruníky" -35,8</t>
  </si>
  <si>
    <t>"pro zpětnou pokládku - 50% vybouraných" 71,6*0,5</t>
  </si>
  <si>
    <t>"očištění betonových dlaždic pásu pro cyklisty-60%" 35,8*2,5*0,6</t>
  </si>
  <si>
    <t>"očištění zámkové dlažby přírodní - pásu pro chodce pro zpětnou pokládku-60%" 0,6*73,20</t>
  </si>
  <si>
    <t>"zámková dlažba" 72,36*0,26 - "zámková dlažba očištěná pro zpětnou pokládku" 43,920*0,26</t>
  </si>
  <si>
    <t>"50% vybouraných obrubníků" 71,6*0,5</t>
  </si>
  <si>
    <t>-1920915529</t>
  </si>
  <si>
    <t>26,6</t>
  </si>
  <si>
    <t>-386402789</t>
  </si>
  <si>
    <t>"patní plech 12 ks, 0,2x0,2m, stratné 8%" 12*0,2*0,0157</t>
  </si>
  <si>
    <t>0,038*1,08 'Přepočtené koeficientem množství</t>
  </si>
  <si>
    <t>1294746931</t>
  </si>
  <si>
    <t>"sloupek 10ks *0,6m, stratné 8%" 10*0,6</t>
  </si>
  <si>
    <t>6*1,08 'Přepočtené koeficientem množství</t>
  </si>
  <si>
    <t>-1909710760</t>
  </si>
  <si>
    <t>"dilatační trubka 8 ks * 0,1m, stratné 8%" 8*0,1</t>
  </si>
  <si>
    <t>0,8*1,08 'Přepočtené koeficientem množství</t>
  </si>
  <si>
    <t>-246491144</t>
  </si>
  <si>
    <t>"dilatační trubka 4ks * 0,1m, stratné 8%" 4*0,1</t>
  </si>
  <si>
    <t>0,4*1,08 'Přepočtené koeficientem množství</t>
  </si>
  <si>
    <t>1314386591</t>
  </si>
  <si>
    <t>"dolní madlo 4ks * 0,158m, stratné 8%" 4*0,158</t>
  </si>
  <si>
    <t>"dolní madlo 4ks * 2,278m, stratné 8%" 4*2,278</t>
  </si>
  <si>
    <t>"vodící madlo 2 ks * 3,058m, stratné 8%" 2*3,058</t>
  </si>
  <si>
    <t>"vodící madlo 4 ks * 4,98m, stratné 8%" 4*4,98</t>
  </si>
  <si>
    <t>50,51*1,08 'Přepočtené koeficientem množství</t>
  </si>
  <si>
    <t>1835163641</t>
  </si>
  <si>
    <t>"sloupek 12 ks * 1,380m, stratné 8%" 12*1,38</t>
  </si>
  <si>
    <t>"horní madlo s koncem 2 ks * 6,05m, stratné 8%" 2*6,05</t>
  </si>
  <si>
    <t>"horní madlo 2 ks * 4,98m, stratné 8%" 2*4,98</t>
  </si>
  <si>
    <t>"horní madlo s koncem 2ks * 3,93m, stratné 8%" 2*3,93</t>
  </si>
  <si>
    <t>46,48*1,08 'Přepočtené koeficientem množství</t>
  </si>
  <si>
    <t>1190144730</t>
  </si>
  <si>
    <t>-1441588340</t>
  </si>
  <si>
    <t>0,375*1000 'Přepočtené koeficientem množství</t>
  </si>
  <si>
    <t>-1478208239</t>
  </si>
  <si>
    <t>"dle TZ , tab. prvky zábradlí"13,59</t>
  </si>
  <si>
    <t>-177669004</t>
  </si>
  <si>
    <t>"dle TZ tab. prvky zábradlí ve dvou vrstvách" 2*13,59</t>
  </si>
  <si>
    <t>SO 106 - DOPRAVNÍ ZNAČENÍ, PZ MOBIS</t>
  </si>
  <si>
    <t>"V2b (3/1,5/0,125)" 1*30</t>
  </si>
  <si>
    <t>"V1 (0,125)" 1*70+1*20</t>
  </si>
  <si>
    <t>"V4 (0,25)" 2*30+1*5</t>
  </si>
  <si>
    <t>"V4 (0,5/0,5/0,25)" 2*15+2*25</t>
  </si>
  <si>
    <t>"V2b (1,5/1,5/0,25)"1*30</t>
  </si>
  <si>
    <t>10,239</t>
  </si>
  <si>
    <t>pás</t>
  </si>
  <si>
    <t>5,19</t>
  </si>
  <si>
    <t>štěrkopísek</t>
  </si>
  <si>
    <t>zásyp</t>
  </si>
  <si>
    <t>4,049</t>
  </si>
  <si>
    <t>SO 107 - ZASTÁVKOVÉ PŘÍSTŘEŠKY</t>
  </si>
  <si>
    <t xml:space="preserve">    2 - Zakládání</t>
  </si>
  <si>
    <t>-25391920</t>
  </si>
  <si>
    <t>"výkop pro základ přístřešku zastávky směr letiště" 0,8*1,8*4,83</t>
  </si>
  <si>
    <t>"výkop pro základ přístrešku zastávky směr Příbor" 0,8*0,85*4,83</t>
  </si>
  <si>
    <t>-1637745255</t>
  </si>
  <si>
    <t>-1785735150</t>
  </si>
  <si>
    <t>odkop-zásyp</t>
  </si>
  <si>
    <t>-1632985042</t>
  </si>
  <si>
    <t>1126943023</t>
  </si>
  <si>
    <t>(odkop-zásyp)*2</t>
  </si>
  <si>
    <t>-1803277820</t>
  </si>
  <si>
    <t>"zásy kolem zák. pásu" odkop-štěrkopísek-pás</t>
  </si>
  <si>
    <t>Zakládání</t>
  </si>
  <si>
    <t>271572211</t>
  </si>
  <si>
    <t>Podsyp pod základové konstrukce se zhutněním z netříděného štěrkopísku</t>
  </si>
  <si>
    <t>1286219557</t>
  </si>
  <si>
    <t>"základový pás přístřešku směr letiště" 6*0,1</t>
  </si>
  <si>
    <t>"základový pás přístřešku směr Příbor" 4*0,1</t>
  </si>
  <si>
    <t>274313711</t>
  </si>
  <si>
    <t>Základové pásy z betonu tř. C 20/25</t>
  </si>
  <si>
    <t>-372810709</t>
  </si>
  <si>
    <t>"základový pás přístřešku směr Příbor" 2,36</t>
  </si>
  <si>
    <t>"základový pás přístřešku směr letiště" 2,83</t>
  </si>
  <si>
    <t>998001011</t>
  </si>
  <si>
    <t>Přesun hmot pro piloty nebo podzemní stěny betonované na místě</t>
  </si>
  <si>
    <t>1318045901</t>
  </si>
  <si>
    <t>76702</t>
  </si>
  <si>
    <t>Montáž a dodávka zastávkového přístřešku jako např. GEOMERE GE300</t>
  </si>
  <si>
    <t>soubor</t>
  </si>
  <si>
    <t>683093833</t>
  </si>
  <si>
    <t>Zastávkový přístřešek s rovnou skleněnou střechou, krytá plocha 7 m2 (1,7 × 4,2 m)
dodávka, montáž, kotvení, doprava přístřešku a montážní čety</t>
  </si>
  <si>
    <t>76701</t>
  </si>
  <si>
    <t>Montáž a dodávka zastávkového přístřešku jako např. GEOMERE GE310</t>
  </si>
  <si>
    <t>644637371</t>
  </si>
  <si>
    <t>998767101</t>
  </si>
  <si>
    <t>Přesun hmot tonážní pro zámečnické konstrukce v objektech v do 6 m</t>
  </si>
  <si>
    <t>-1142445367</t>
  </si>
  <si>
    <t>SO 108 - OSVĚTLENÍ</t>
  </si>
  <si>
    <t>HSV - HSV</t>
  </si>
  <si>
    <t xml:space="preserve">    01 - Veřejné osvětlení - Zastávka BEHR</t>
  </si>
  <si>
    <t xml:space="preserve">    02 - Veřejné osvětlení - Zastávka MOBIS</t>
  </si>
  <si>
    <t>01</t>
  </si>
  <si>
    <t>Veřejné osvětlení - Zastávka BEHR</t>
  </si>
  <si>
    <t>1.1</t>
  </si>
  <si>
    <t>Stožár PDZ 6-159/133/89, žárový zinek</t>
  </si>
  <si>
    <t>948037725</t>
  </si>
  <si>
    <t>1.2</t>
  </si>
  <si>
    <t>Výložník PDV-1-2000, žárový zinek</t>
  </si>
  <si>
    <t>-2071444411</t>
  </si>
  <si>
    <t>1.3</t>
  </si>
  <si>
    <t>LED DP-R1 6400/46-48W CW CLO IP66</t>
  </si>
  <si>
    <t>-522965697</t>
  </si>
  <si>
    <t>1.4</t>
  </si>
  <si>
    <t>Svorkovnice SV.16.6.4</t>
  </si>
  <si>
    <t>1340148365</t>
  </si>
  <si>
    <t>1.5</t>
  </si>
  <si>
    <t>Pojistka 10A</t>
  </si>
  <si>
    <t>1814837104</t>
  </si>
  <si>
    <t>1.6</t>
  </si>
  <si>
    <t>Kabel AYKY 4x25mm2</t>
  </si>
  <si>
    <t>1409169889</t>
  </si>
  <si>
    <t>1.7</t>
  </si>
  <si>
    <t>Zemnící pásek FeZn 30/4, 1kg/m</t>
  </si>
  <si>
    <t>-1381355716</t>
  </si>
  <si>
    <t>1.8</t>
  </si>
  <si>
    <t>Protlak pod vozovkou D120-NEŘÍZENÝ</t>
  </si>
  <si>
    <t>-1620562977</t>
  </si>
  <si>
    <t>1.9</t>
  </si>
  <si>
    <t>Hloubení nastupu pro protlak 1600x2000, šířka 1m,tř.3 nástupní, cílová</t>
  </si>
  <si>
    <t>1429005307</t>
  </si>
  <si>
    <t>1.10</t>
  </si>
  <si>
    <t>Zához nástupu pro protlak</t>
  </si>
  <si>
    <t>-1604263674</t>
  </si>
  <si>
    <t>1.11</t>
  </si>
  <si>
    <t>Trubka korugovaná ohebná, rudá , 63</t>
  </si>
  <si>
    <t>-1403625319</t>
  </si>
  <si>
    <t>1.12</t>
  </si>
  <si>
    <t>Trubka pevná PWC prům 110mm</t>
  </si>
  <si>
    <t>1962051386</t>
  </si>
  <si>
    <t>1.13</t>
  </si>
  <si>
    <t>Zatažení trubky PWC  do protlaku</t>
  </si>
  <si>
    <t>-970847079</t>
  </si>
  <si>
    <t>1.14</t>
  </si>
  <si>
    <t>Zatěsnění protlaku PUR pěnou vč. práce</t>
  </si>
  <si>
    <t>-1684949415</t>
  </si>
  <si>
    <t>1.15</t>
  </si>
  <si>
    <t>Strojní hloubení výkopu pro sloup VO (2ks)-hloubka 1,2m</t>
  </si>
  <si>
    <t>-850588327</t>
  </si>
  <si>
    <t>1.16</t>
  </si>
  <si>
    <t>Betonáž pro sloup VO(2ks )C12/15</t>
  </si>
  <si>
    <t>-742770419</t>
  </si>
  <si>
    <t>1.17</t>
  </si>
  <si>
    <t>Zához výkopu pro sloup VO(2ks)</t>
  </si>
  <si>
    <t>414680757</t>
  </si>
  <si>
    <t>1.18</t>
  </si>
  <si>
    <t>Naložení a odvoz zeminy z výkopu pro sloup VO (2ks)</t>
  </si>
  <si>
    <t>378239359</t>
  </si>
  <si>
    <t>1.19</t>
  </si>
  <si>
    <t>Hloubení rýh zeminy Tř 3. 500x800mm pro kabel -zastávka BEHR(10M)</t>
  </si>
  <si>
    <t>-349609407</t>
  </si>
  <si>
    <t>1.20</t>
  </si>
  <si>
    <t>Zához výkopu kabel -zastávka BEHR</t>
  </si>
  <si>
    <t>-1772082318</t>
  </si>
  <si>
    <t>1.21</t>
  </si>
  <si>
    <t>Písek pro kabel - zastávka BEHR</t>
  </si>
  <si>
    <t>2051018110</t>
  </si>
  <si>
    <t>1.22</t>
  </si>
  <si>
    <t>Naložení a odvoz zeminy z výkopu pro kabel  -zastávka BEHR</t>
  </si>
  <si>
    <t>-1815237058</t>
  </si>
  <si>
    <t>1.23</t>
  </si>
  <si>
    <t>Folie výstražná s bleskem 330x0,4 - červená</t>
  </si>
  <si>
    <t>-1221861259</t>
  </si>
  <si>
    <t>1.24</t>
  </si>
  <si>
    <t>Tažení kabelu do 25mm2</t>
  </si>
  <si>
    <t>332006228</t>
  </si>
  <si>
    <t>1.25</t>
  </si>
  <si>
    <t>Zapojení kabelu</t>
  </si>
  <si>
    <t>-1313690583</t>
  </si>
  <si>
    <t>1.26</t>
  </si>
  <si>
    <t>Spojka kabelu 25mm2, vč práce</t>
  </si>
  <si>
    <t>1243322536</t>
  </si>
  <si>
    <t>1.27</t>
  </si>
  <si>
    <t>Odvoz na skládku (cca 25 km)</t>
  </si>
  <si>
    <t>km</t>
  </si>
  <si>
    <t>1133667029</t>
  </si>
  <si>
    <t>1.28</t>
  </si>
  <si>
    <t>Uskladnění zeminy na skládce</t>
  </si>
  <si>
    <t>973166973</t>
  </si>
  <si>
    <t>1.29</t>
  </si>
  <si>
    <t>Svorka SR2b</t>
  </si>
  <si>
    <t>1564891527</t>
  </si>
  <si>
    <t>1.30</t>
  </si>
  <si>
    <t>Montáž svítidel</t>
  </si>
  <si>
    <t>240275955</t>
  </si>
  <si>
    <t>1.31</t>
  </si>
  <si>
    <t>Montážní plošina</t>
  </si>
  <si>
    <t>h</t>
  </si>
  <si>
    <t>-429238896</t>
  </si>
  <si>
    <t>1.32</t>
  </si>
  <si>
    <t>Demontáž svítidel</t>
  </si>
  <si>
    <t>-1276378358</t>
  </si>
  <si>
    <t>1.33</t>
  </si>
  <si>
    <t>Likvidace sloupů VO a demontovaného materiálu</t>
  </si>
  <si>
    <t>729403818</t>
  </si>
  <si>
    <t>1.34</t>
  </si>
  <si>
    <t>Revize</t>
  </si>
  <si>
    <t>1774612386</t>
  </si>
  <si>
    <t>02</t>
  </si>
  <si>
    <t>Veřejné osvětlení - Zastávka MOBIS</t>
  </si>
  <si>
    <t>2.1</t>
  </si>
  <si>
    <t>2003469458</t>
  </si>
  <si>
    <t>2.2</t>
  </si>
  <si>
    <t>Výložník PDV -1 -2000, žárový zinek</t>
  </si>
  <si>
    <t>120079265</t>
  </si>
  <si>
    <t>2.3</t>
  </si>
  <si>
    <t>1083558572</t>
  </si>
  <si>
    <t>2.4</t>
  </si>
  <si>
    <t>-1281328557</t>
  </si>
  <si>
    <t>2.5</t>
  </si>
  <si>
    <t>219370484</t>
  </si>
  <si>
    <t>2.6</t>
  </si>
  <si>
    <t>-1395169563</t>
  </si>
  <si>
    <t>2.7</t>
  </si>
  <si>
    <t>1523003016</t>
  </si>
  <si>
    <t>2.8</t>
  </si>
  <si>
    <t>725743074</t>
  </si>
  <si>
    <t>2.9</t>
  </si>
  <si>
    <t>Strojní hloubení výkopu pro sloup VO (3ks)-hloubka 1,2m</t>
  </si>
  <si>
    <t>-1195709602</t>
  </si>
  <si>
    <t>2.10</t>
  </si>
  <si>
    <t>Betonáž pro sloup VO(3ks´)C12/15</t>
  </si>
  <si>
    <t>-833056220</t>
  </si>
  <si>
    <t>2.11</t>
  </si>
  <si>
    <t>Zához výkopu pro sloup VO(3ks)</t>
  </si>
  <si>
    <t>1224402969</t>
  </si>
  <si>
    <t>2.12</t>
  </si>
  <si>
    <t>Naložení a odvoz zeminy z výkopu pro sloup VO (3ks)</t>
  </si>
  <si>
    <t>465923979</t>
  </si>
  <si>
    <t>2.13</t>
  </si>
  <si>
    <t>Hloubení rýh zeminy Tř 3. 500x800mm pro kabel -zasávka MOBIS(77m)</t>
  </si>
  <si>
    <t>-1880236840</t>
  </si>
  <si>
    <t>2.14</t>
  </si>
  <si>
    <t>Zához výkopu kabel -zastávka MOBIS</t>
  </si>
  <si>
    <t>1686282369</t>
  </si>
  <si>
    <t>2.15</t>
  </si>
  <si>
    <t>Písek pro kabel - zastávka MOBIS</t>
  </si>
  <si>
    <t>2131214970</t>
  </si>
  <si>
    <t>2.16</t>
  </si>
  <si>
    <t>Naložení a odvoz zeminy z výkopu pro kabel  -zastávka MOBIS</t>
  </si>
  <si>
    <t>-1749131038</t>
  </si>
  <si>
    <t>2.17</t>
  </si>
  <si>
    <t>1632405355</t>
  </si>
  <si>
    <t>2.18</t>
  </si>
  <si>
    <t>-1250392990</t>
  </si>
  <si>
    <t>2.19</t>
  </si>
  <si>
    <t>-874564528</t>
  </si>
  <si>
    <t>2.20</t>
  </si>
  <si>
    <t>-1255078797</t>
  </si>
  <si>
    <t>2.21</t>
  </si>
  <si>
    <t>-1935119295</t>
  </si>
  <si>
    <t>2.22</t>
  </si>
  <si>
    <t>2020204667</t>
  </si>
  <si>
    <t>2.23</t>
  </si>
  <si>
    <t>-2033828776</t>
  </si>
  <si>
    <t>2.24</t>
  </si>
  <si>
    <t>Demontáž a opětovná montáž svítidel</t>
  </si>
  <si>
    <t>214230216</t>
  </si>
  <si>
    <t>2.25</t>
  </si>
  <si>
    <t>1181352035</t>
  </si>
  <si>
    <t>2.26</t>
  </si>
  <si>
    <t>-59906176</t>
  </si>
  <si>
    <t>2.27</t>
  </si>
  <si>
    <t>-1645743532</t>
  </si>
  <si>
    <t>2.28</t>
  </si>
  <si>
    <t>1848194837</t>
  </si>
  <si>
    <t>2.29</t>
  </si>
  <si>
    <t>-941990878</t>
  </si>
  <si>
    <t>VON - Vedlejší a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</si>
  <si>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</si>
  <si>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</si>
  <si>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</si>
  <si>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</si>
  <si>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</si>
  <si>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</si>
  <si>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</si>
  <si>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</si>
  <si>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</si>
  <si>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</si>
  <si>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 - Geodetické práce při provádění stavby</t>
  </si>
  <si>
    <t>Kč</t>
  </si>
  <si>
    <t>1024</t>
  </si>
  <si>
    <t>-193729828</t>
  </si>
  <si>
    <t>Hlavní tituly průvodních činností a nákladů průzkumné, geodetické a projektové práce geodetické práce</t>
  </si>
  <si>
    <t>012002000R</t>
  </si>
  <si>
    <t xml:space="preserve">Geodetické práce - Vytýčení stávajících inženýrských sítí </t>
  </si>
  <si>
    <t>1763223986</t>
  </si>
  <si>
    <t>VRN3</t>
  </si>
  <si>
    <t>Zařízení staveniště</t>
  </si>
  <si>
    <t>030001000</t>
  </si>
  <si>
    <t>1356661423</t>
  </si>
  <si>
    <t>Základní rozdělení průvodních činností a nákladů zařízení staveniště</t>
  </si>
  <si>
    <t>090001000</t>
  </si>
  <si>
    <t xml:space="preserve">Ostatní náklady - Označení stavby – billboard </t>
  </si>
  <si>
    <t>1298281175</t>
  </si>
  <si>
    <t>Základní rozdělení průvodních činností a nákladů ostatní náklady</t>
  </si>
  <si>
    <t>VRN4</t>
  </si>
  <si>
    <t>Inženýrská činnost</t>
  </si>
  <si>
    <t>043002000</t>
  </si>
  <si>
    <t>Zkoušky a ostatní měření - Zkoušky únosnosti podloží</t>
  </si>
  <si>
    <t>171022564</t>
  </si>
  <si>
    <t>Hlavní tituly průvodních činností a nákladů inženýrská činnost zkoušky a ostatní měření</t>
  </si>
  <si>
    <t>049002000</t>
  </si>
  <si>
    <t>Ostatní inženýrská činnost - Dokumentace skutečného provedení</t>
  </si>
  <si>
    <t>-1871538653</t>
  </si>
  <si>
    <t>Hlavní tituly průvodních činností a nákladů inženýrská činnost ostatní inženýrská činnost</t>
  </si>
  <si>
    <t>042002000</t>
  </si>
  <si>
    <t xml:space="preserve">Posudky - Aktualizace vyjádření správců inž.sítí </t>
  </si>
  <si>
    <t>147448021</t>
  </si>
  <si>
    <t>Hlavní tituly průvodních činností a nákladů inženýrská činnost posudky</t>
  </si>
  <si>
    <t>VRN7</t>
  </si>
  <si>
    <t>Provozní vlivy</t>
  </si>
  <si>
    <t>072002000</t>
  </si>
  <si>
    <t>Silniční provoz - Dočasné dopravní značení</t>
  </si>
  <si>
    <t>…</t>
  </si>
  <si>
    <t>-97120836</t>
  </si>
  <si>
    <t>Hlavní tituly průvodních činností a nákladů provozní vlivy silniční provoz</t>
  </si>
  <si>
    <t>079002000</t>
  </si>
  <si>
    <t>Ostatní provozní vlivy - Údržba komunikací v době výstavby</t>
  </si>
  <si>
    <t>1412689082</t>
  </si>
  <si>
    <t>Hlavní tituly průvodních činností a nákladů provozní vlivy ostatní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</si>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</sst>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0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5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1" fillId="0" borderId="28" xfId="0" applyFont="1" applyBorder="1" applyAlignment="1" applyProtection="1">
      <alignment horizontal="center" vertical="center"/>
    </xf>
    <xf numFmtId="49" fontId="41" fillId="0" borderId="28" xfId="0" applyNumberFormat="1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center" vertical="center" wrapText="1"/>
    </xf>
    <xf numFmtId="167" fontId="41" fillId="0" borderId="28" xfId="0" applyNumberFormat="1" applyFont="1" applyBorder="1" applyAlignment="1" applyProtection="1">
      <alignment vertical="center"/>
    </xf>
    <xf numFmtId="4" fontId="41" fillId="4" borderId="28" xfId="0" applyNumberFormat="1" applyFont="1" applyFill="1" applyBorder="1" applyAlignment="1" applyProtection="1">
      <alignment vertical="center"/>
      <protection locked="0"/>
    </xf>
    <xf numFmtId="4" fontId="41" fillId="0" borderId="28" xfId="0" applyNumberFormat="1" applyFont="1" applyBorder="1" applyAlignment="1" applyProtection="1">
      <alignment vertical="center"/>
    </xf>
    <xf numFmtId="0" fontId="41" fillId="0" borderId="5" xfId="0" applyFont="1" applyBorder="1" applyAlignment="1">
      <alignment vertical="center"/>
    </xf>
    <xf numFmtId="0" fontId="41" fillId="4" borderId="2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3" fillId="0" borderId="29" xfId="0" applyFont="1" applyBorder="1" applyAlignment="1" applyProtection="1">
      <alignment vertical="center" wrapText="1"/>
      <protection locked="0"/>
    </xf>
    <xf numFmtId="0" fontId="43" fillId="0" borderId="30" xfId="0" applyFont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vertical="center" wrapText="1"/>
      <protection locked="0"/>
    </xf>
    <xf numFmtId="0" fontId="43" fillId="0" borderId="35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8" fillId="0" borderId="32" xfId="0" applyFont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6" fillId="0" borderId="1" xfId="0" applyFont="1" applyBorder="1" applyAlignment="1" applyProtection="1">
      <alignment horizontal="center" vertical="top"/>
      <protection locked="0"/>
    </xf>
    <xf numFmtId="0" fontId="46" fillId="0" borderId="35" xfId="0" applyFont="1" applyBorder="1" applyAlignment="1" applyProtection="1">
      <alignment horizontal="left" vertical="center"/>
      <protection locked="0"/>
    </xf>
    <xf numFmtId="0" fontId="46" fillId="0" borderId="3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8" fillId="0" borderId="34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43" fillId="0" borderId="33" xfId="0" applyFont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vertical="top"/>
      <protection locked="0"/>
    </xf>
    <xf numFmtId="0" fontId="43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6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65" t="s">
        <v>16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29"/>
      <c r="AQ5" s="31"/>
      <c r="BE5" s="36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7" t="s">
        <v>19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29"/>
      <c r="AQ6" s="31"/>
      <c r="BE6" s="364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64"/>
      <c r="BS7" s="24" t="s">
        <v>25</v>
      </c>
    </row>
    <row r="8" spans="1:74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64"/>
      <c r="BS8" s="24" t="s">
        <v>30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64"/>
      <c r="BS9" s="24" t="s">
        <v>31</v>
      </c>
    </row>
    <row r="10" spans="1:74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24</v>
      </c>
      <c r="AO10" s="29"/>
      <c r="AP10" s="29"/>
      <c r="AQ10" s="31"/>
      <c r="BE10" s="364"/>
      <c r="BS10" s="24" t="s">
        <v>20</v>
      </c>
    </row>
    <row r="11" spans="1:74" ht="18.399999999999999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24</v>
      </c>
      <c r="AO11" s="29"/>
      <c r="AP11" s="29"/>
      <c r="AQ11" s="31"/>
      <c r="BE11" s="364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64"/>
      <c r="BS12" s="24" t="s">
        <v>20</v>
      </c>
    </row>
    <row r="13" spans="1:74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37</v>
      </c>
      <c r="AO13" s="29"/>
      <c r="AP13" s="29"/>
      <c r="AQ13" s="31"/>
      <c r="BE13" s="364"/>
      <c r="BS13" s="24" t="s">
        <v>20</v>
      </c>
    </row>
    <row r="14" spans="1:74">
      <c r="B14" s="28"/>
      <c r="C14" s="29"/>
      <c r="D14" s="29"/>
      <c r="E14" s="368" t="s">
        <v>37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" t="s">
        <v>35</v>
      </c>
      <c r="AL14" s="29"/>
      <c r="AM14" s="29"/>
      <c r="AN14" s="39" t="s">
        <v>37</v>
      </c>
      <c r="AO14" s="29"/>
      <c r="AP14" s="29"/>
      <c r="AQ14" s="31"/>
      <c r="BE14" s="364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64"/>
      <c r="BS15" s="24" t="s">
        <v>6</v>
      </c>
    </row>
    <row r="16" spans="1:74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24</v>
      </c>
      <c r="AO16" s="29"/>
      <c r="AP16" s="29"/>
      <c r="AQ16" s="31"/>
      <c r="BE16" s="364"/>
      <c r="BS16" s="24" t="s">
        <v>6</v>
      </c>
    </row>
    <row r="17" spans="2:71" ht="18.399999999999999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24</v>
      </c>
      <c r="AO17" s="29"/>
      <c r="AP17" s="29"/>
      <c r="AQ17" s="31"/>
      <c r="BE17" s="364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64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64"/>
      <c r="BS19" s="24" t="s">
        <v>8</v>
      </c>
    </row>
    <row r="20" spans="2:71" ht="148.5" customHeight="1">
      <c r="B20" s="28"/>
      <c r="C20" s="29"/>
      <c r="D20" s="29"/>
      <c r="E20" s="370" t="s">
        <v>42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9"/>
      <c r="AP20" s="29"/>
      <c r="AQ20" s="31"/>
      <c r="BE20" s="36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6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64"/>
    </row>
    <row r="23" spans="2:71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1">
        <f>ROUND(AG51,2)</f>
        <v>0</v>
      </c>
      <c r="AL23" s="372"/>
      <c r="AM23" s="372"/>
      <c r="AN23" s="372"/>
      <c r="AO23" s="372"/>
      <c r="AP23" s="42"/>
      <c r="AQ23" s="45"/>
      <c r="BE23" s="36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6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3" t="s">
        <v>44</v>
      </c>
      <c r="M25" s="373"/>
      <c r="N25" s="373"/>
      <c r="O25" s="373"/>
      <c r="P25" s="42"/>
      <c r="Q25" s="42"/>
      <c r="R25" s="42"/>
      <c r="S25" s="42"/>
      <c r="T25" s="42"/>
      <c r="U25" s="42"/>
      <c r="V25" s="42"/>
      <c r="W25" s="373" t="s">
        <v>45</v>
      </c>
      <c r="X25" s="373"/>
      <c r="Y25" s="373"/>
      <c r="Z25" s="373"/>
      <c r="AA25" s="373"/>
      <c r="AB25" s="373"/>
      <c r="AC25" s="373"/>
      <c r="AD25" s="373"/>
      <c r="AE25" s="373"/>
      <c r="AF25" s="42"/>
      <c r="AG25" s="42"/>
      <c r="AH25" s="42"/>
      <c r="AI25" s="42"/>
      <c r="AJ25" s="42"/>
      <c r="AK25" s="373" t="s">
        <v>46</v>
      </c>
      <c r="AL25" s="373"/>
      <c r="AM25" s="373"/>
      <c r="AN25" s="373"/>
      <c r="AO25" s="373"/>
      <c r="AP25" s="42"/>
      <c r="AQ25" s="45"/>
      <c r="BE25" s="364"/>
    </row>
    <row r="26" spans="2:71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74">
        <v>0.21</v>
      </c>
      <c r="M26" s="375"/>
      <c r="N26" s="375"/>
      <c r="O26" s="375"/>
      <c r="P26" s="48"/>
      <c r="Q26" s="48"/>
      <c r="R26" s="48"/>
      <c r="S26" s="48"/>
      <c r="T26" s="48"/>
      <c r="U26" s="48"/>
      <c r="V26" s="48"/>
      <c r="W26" s="376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8"/>
      <c r="AG26" s="48"/>
      <c r="AH26" s="48"/>
      <c r="AI26" s="48"/>
      <c r="AJ26" s="48"/>
      <c r="AK26" s="376">
        <f>ROUND(AV51,2)</f>
        <v>0</v>
      </c>
      <c r="AL26" s="375"/>
      <c r="AM26" s="375"/>
      <c r="AN26" s="375"/>
      <c r="AO26" s="375"/>
      <c r="AP26" s="48"/>
      <c r="AQ26" s="50"/>
      <c r="BE26" s="364"/>
    </row>
    <row r="27" spans="2:71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74">
        <v>0.15</v>
      </c>
      <c r="M27" s="375"/>
      <c r="N27" s="375"/>
      <c r="O27" s="375"/>
      <c r="P27" s="48"/>
      <c r="Q27" s="48"/>
      <c r="R27" s="48"/>
      <c r="S27" s="48"/>
      <c r="T27" s="48"/>
      <c r="U27" s="48"/>
      <c r="V27" s="48"/>
      <c r="W27" s="376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8"/>
      <c r="AG27" s="48"/>
      <c r="AH27" s="48"/>
      <c r="AI27" s="48"/>
      <c r="AJ27" s="48"/>
      <c r="AK27" s="376">
        <f>ROUND(AW51,2)</f>
        <v>0</v>
      </c>
      <c r="AL27" s="375"/>
      <c r="AM27" s="375"/>
      <c r="AN27" s="375"/>
      <c r="AO27" s="375"/>
      <c r="AP27" s="48"/>
      <c r="AQ27" s="50"/>
      <c r="BE27" s="364"/>
    </row>
    <row r="28" spans="2:71" s="2" customFormat="1" ht="14.45" hidden="1" customHeight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74">
        <v>0.21</v>
      </c>
      <c r="M28" s="375"/>
      <c r="N28" s="375"/>
      <c r="O28" s="375"/>
      <c r="P28" s="48"/>
      <c r="Q28" s="48"/>
      <c r="R28" s="48"/>
      <c r="S28" s="48"/>
      <c r="T28" s="48"/>
      <c r="U28" s="48"/>
      <c r="V28" s="48"/>
      <c r="W28" s="376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8"/>
      <c r="AG28" s="48"/>
      <c r="AH28" s="48"/>
      <c r="AI28" s="48"/>
      <c r="AJ28" s="48"/>
      <c r="AK28" s="376">
        <v>0</v>
      </c>
      <c r="AL28" s="375"/>
      <c r="AM28" s="375"/>
      <c r="AN28" s="375"/>
      <c r="AO28" s="375"/>
      <c r="AP28" s="48"/>
      <c r="AQ28" s="50"/>
      <c r="BE28" s="364"/>
    </row>
    <row r="29" spans="2:71" s="2" customFormat="1" ht="14.45" hidden="1" customHeight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74">
        <v>0.15</v>
      </c>
      <c r="M29" s="375"/>
      <c r="N29" s="375"/>
      <c r="O29" s="375"/>
      <c r="P29" s="48"/>
      <c r="Q29" s="48"/>
      <c r="R29" s="48"/>
      <c r="S29" s="48"/>
      <c r="T29" s="48"/>
      <c r="U29" s="48"/>
      <c r="V29" s="48"/>
      <c r="W29" s="376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8"/>
      <c r="AG29" s="48"/>
      <c r="AH29" s="48"/>
      <c r="AI29" s="48"/>
      <c r="AJ29" s="48"/>
      <c r="AK29" s="376">
        <v>0</v>
      </c>
      <c r="AL29" s="375"/>
      <c r="AM29" s="375"/>
      <c r="AN29" s="375"/>
      <c r="AO29" s="375"/>
      <c r="AP29" s="48"/>
      <c r="AQ29" s="50"/>
      <c r="BE29" s="364"/>
    </row>
    <row r="30" spans="2:71" s="2" customFormat="1" ht="14.45" hidden="1" customHeight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74">
        <v>0</v>
      </c>
      <c r="M30" s="375"/>
      <c r="N30" s="375"/>
      <c r="O30" s="375"/>
      <c r="P30" s="48"/>
      <c r="Q30" s="48"/>
      <c r="R30" s="48"/>
      <c r="S30" s="48"/>
      <c r="T30" s="48"/>
      <c r="U30" s="48"/>
      <c r="V30" s="48"/>
      <c r="W30" s="376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8"/>
      <c r="AG30" s="48"/>
      <c r="AH30" s="48"/>
      <c r="AI30" s="48"/>
      <c r="AJ30" s="48"/>
      <c r="AK30" s="376">
        <v>0</v>
      </c>
      <c r="AL30" s="375"/>
      <c r="AM30" s="375"/>
      <c r="AN30" s="375"/>
      <c r="AO30" s="375"/>
      <c r="AP30" s="48"/>
      <c r="AQ30" s="50"/>
      <c r="BE30" s="36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64"/>
    </row>
    <row r="32" spans="2:71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77" t="s">
        <v>55</v>
      </c>
      <c r="Y32" s="378"/>
      <c r="Z32" s="378"/>
      <c r="AA32" s="378"/>
      <c r="AB32" s="378"/>
      <c r="AC32" s="53"/>
      <c r="AD32" s="53"/>
      <c r="AE32" s="53"/>
      <c r="AF32" s="53"/>
      <c r="AG32" s="53"/>
      <c r="AH32" s="53"/>
      <c r="AI32" s="53"/>
      <c r="AJ32" s="53"/>
      <c r="AK32" s="379">
        <f>SUM(AK23:AK30)</f>
        <v>0</v>
      </c>
      <c r="AL32" s="378"/>
      <c r="AM32" s="378"/>
      <c r="AN32" s="378"/>
      <c r="AO32" s="380"/>
      <c r="AP32" s="51"/>
      <c r="AQ32" s="55"/>
      <c r="BE32" s="36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7125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81" t="str">
        <f>K6</f>
        <v>SPZ MOŠNOV – AUTOBUSOVÉ ZASTÁVKY MOBIS, BEHR</v>
      </c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Mošnov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83" t="str">
        <f>IF(AN8= "","",AN8)</f>
        <v>5. 2. 2017</v>
      </c>
      <c r="AN44" s="38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84" t="str">
        <f>IF(E17="","",E17)</f>
        <v>Tebodin Czech Republic, s.r.o.</v>
      </c>
      <c r="AN46" s="384"/>
      <c r="AO46" s="384"/>
      <c r="AP46" s="384"/>
      <c r="AQ46" s="63"/>
      <c r="AR46" s="61"/>
      <c r="AS46" s="385" t="s">
        <v>57</v>
      </c>
      <c r="AT46" s="38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7"/>
      <c r="AT47" s="38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9"/>
      <c r="AT48" s="39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91" t="s">
        <v>58</v>
      </c>
      <c r="D49" s="392"/>
      <c r="E49" s="392"/>
      <c r="F49" s="392"/>
      <c r="G49" s="392"/>
      <c r="H49" s="79"/>
      <c r="I49" s="393" t="s">
        <v>59</v>
      </c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4" t="s">
        <v>60</v>
      </c>
      <c r="AH49" s="392"/>
      <c r="AI49" s="392"/>
      <c r="AJ49" s="392"/>
      <c r="AK49" s="392"/>
      <c r="AL49" s="392"/>
      <c r="AM49" s="392"/>
      <c r="AN49" s="393" t="s">
        <v>61</v>
      </c>
      <c r="AO49" s="392"/>
      <c r="AP49" s="392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8">
        <f>ROUND(SUM(AG52:AG60),2)</f>
        <v>0</v>
      </c>
      <c r="AH51" s="398"/>
      <c r="AI51" s="398"/>
      <c r="AJ51" s="398"/>
      <c r="AK51" s="398"/>
      <c r="AL51" s="398"/>
      <c r="AM51" s="398"/>
      <c r="AN51" s="399">
        <f t="shared" ref="AN51:AN60" si="0">SUM(AG51,AT51)</f>
        <v>0</v>
      </c>
      <c r="AO51" s="399"/>
      <c r="AP51" s="399"/>
      <c r="AQ51" s="89" t="s">
        <v>24</v>
      </c>
      <c r="AR51" s="71"/>
      <c r="AS51" s="90">
        <f>ROUND(SUM(AS52:AS60),2)</f>
        <v>0</v>
      </c>
      <c r="AT51" s="91">
        <f t="shared" ref="AT51:AT60" si="1">ROUND(SUM(AV51:AW51),2)</f>
        <v>0</v>
      </c>
      <c r="AU51" s="92">
        <f>ROUND(SUM(AU52:AU60),5)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ROUND(SUM(AZ52:AZ60),2)</f>
        <v>0</v>
      </c>
      <c r="BA51" s="91">
        <f>ROUND(SUM(BA52:BA60),2)</f>
        <v>0</v>
      </c>
      <c r="BB51" s="91">
        <f>ROUND(SUM(BB52:BB60),2)</f>
        <v>0</v>
      </c>
      <c r="BC51" s="91">
        <f>ROUND(SUM(BC52:BC60),2)</f>
        <v>0</v>
      </c>
      <c r="BD51" s="93">
        <f>ROUND(SUM(BD52:BD60),2)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22</v>
      </c>
    </row>
    <row r="52" spans="1:91" s="5" customFormat="1" ht="37.5" customHeight="1">
      <c r="A52" s="96" t="s">
        <v>81</v>
      </c>
      <c r="B52" s="97"/>
      <c r="C52" s="98"/>
      <c r="D52" s="397" t="s">
        <v>82</v>
      </c>
      <c r="E52" s="397"/>
      <c r="F52" s="397"/>
      <c r="G52" s="397"/>
      <c r="H52" s="397"/>
      <c r="I52" s="99"/>
      <c r="J52" s="397" t="s">
        <v>83</v>
      </c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5">
        <f>'SO 101 - AUTOBUSOVÉ ZASTÁ...'!J27</f>
        <v>0</v>
      </c>
      <c r="AH52" s="396"/>
      <c r="AI52" s="396"/>
      <c r="AJ52" s="396"/>
      <c r="AK52" s="396"/>
      <c r="AL52" s="396"/>
      <c r="AM52" s="396"/>
      <c r="AN52" s="395">
        <f t="shared" si="0"/>
        <v>0</v>
      </c>
      <c r="AO52" s="396"/>
      <c r="AP52" s="396"/>
      <c r="AQ52" s="100" t="s">
        <v>84</v>
      </c>
      <c r="AR52" s="101"/>
      <c r="AS52" s="102">
        <v>0</v>
      </c>
      <c r="AT52" s="103">
        <f t="shared" si="1"/>
        <v>0</v>
      </c>
      <c r="AU52" s="104">
        <f>'SO 101 - AUTOBUSOVÉ ZASTÁ...'!P82</f>
        <v>0</v>
      </c>
      <c r="AV52" s="103">
        <f>'SO 101 - AUTOBUSOVÉ ZASTÁ...'!J30</f>
        <v>0</v>
      </c>
      <c r="AW52" s="103">
        <f>'SO 101 - AUTOBUSOVÉ ZASTÁ...'!J31</f>
        <v>0</v>
      </c>
      <c r="AX52" s="103">
        <f>'SO 101 - AUTOBUSOVÉ ZASTÁ...'!J32</f>
        <v>0</v>
      </c>
      <c r="AY52" s="103">
        <f>'SO 101 - AUTOBUSOVÉ ZASTÁ...'!J33</f>
        <v>0</v>
      </c>
      <c r="AZ52" s="103">
        <f>'SO 101 - AUTOBUSOVÉ ZASTÁ...'!F30</f>
        <v>0</v>
      </c>
      <c r="BA52" s="103">
        <f>'SO 101 - AUTOBUSOVÉ ZASTÁ...'!F31</f>
        <v>0</v>
      </c>
      <c r="BB52" s="103">
        <f>'SO 101 - AUTOBUSOVÉ ZASTÁ...'!F32</f>
        <v>0</v>
      </c>
      <c r="BC52" s="103">
        <f>'SO 101 - AUTOBUSOVÉ ZASTÁ...'!F33</f>
        <v>0</v>
      </c>
      <c r="BD52" s="105">
        <f>'SO 101 - AUTOBUSOVÉ ZASTÁ...'!F34</f>
        <v>0</v>
      </c>
      <c r="BT52" s="106" t="s">
        <v>25</v>
      </c>
      <c r="BV52" s="106" t="s">
        <v>79</v>
      </c>
      <c r="BW52" s="106" t="s">
        <v>85</v>
      </c>
      <c r="BX52" s="106" t="s">
        <v>7</v>
      </c>
      <c r="CL52" s="106" t="s">
        <v>22</v>
      </c>
      <c r="CM52" s="106" t="s">
        <v>86</v>
      </c>
    </row>
    <row r="53" spans="1:91" s="5" customFormat="1" ht="37.5" customHeight="1">
      <c r="A53" s="96" t="s">
        <v>81</v>
      </c>
      <c r="B53" s="97"/>
      <c r="C53" s="98"/>
      <c r="D53" s="397" t="s">
        <v>87</v>
      </c>
      <c r="E53" s="397"/>
      <c r="F53" s="397"/>
      <c r="G53" s="397"/>
      <c r="H53" s="397"/>
      <c r="I53" s="99"/>
      <c r="J53" s="397" t="s">
        <v>88</v>
      </c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5">
        <f>'SO 102 - ÚPRAVA STEZEK PR...'!J27</f>
        <v>0</v>
      </c>
      <c r="AH53" s="396"/>
      <c r="AI53" s="396"/>
      <c r="AJ53" s="396"/>
      <c r="AK53" s="396"/>
      <c r="AL53" s="396"/>
      <c r="AM53" s="396"/>
      <c r="AN53" s="395">
        <f t="shared" si="0"/>
        <v>0</v>
      </c>
      <c r="AO53" s="396"/>
      <c r="AP53" s="396"/>
      <c r="AQ53" s="100" t="s">
        <v>84</v>
      </c>
      <c r="AR53" s="101"/>
      <c r="AS53" s="102">
        <v>0</v>
      </c>
      <c r="AT53" s="103">
        <f t="shared" si="1"/>
        <v>0</v>
      </c>
      <c r="AU53" s="104">
        <f>'SO 102 - ÚPRAVA STEZEK PR...'!P84</f>
        <v>0</v>
      </c>
      <c r="AV53" s="103">
        <f>'SO 102 - ÚPRAVA STEZEK PR...'!J30</f>
        <v>0</v>
      </c>
      <c r="AW53" s="103">
        <f>'SO 102 - ÚPRAVA STEZEK PR...'!J31</f>
        <v>0</v>
      </c>
      <c r="AX53" s="103">
        <f>'SO 102 - ÚPRAVA STEZEK PR...'!J32</f>
        <v>0</v>
      </c>
      <c r="AY53" s="103">
        <f>'SO 102 - ÚPRAVA STEZEK PR...'!J33</f>
        <v>0</v>
      </c>
      <c r="AZ53" s="103">
        <f>'SO 102 - ÚPRAVA STEZEK PR...'!F30</f>
        <v>0</v>
      </c>
      <c r="BA53" s="103">
        <f>'SO 102 - ÚPRAVA STEZEK PR...'!F31</f>
        <v>0</v>
      </c>
      <c r="BB53" s="103">
        <f>'SO 102 - ÚPRAVA STEZEK PR...'!F32</f>
        <v>0</v>
      </c>
      <c r="BC53" s="103">
        <f>'SO 102 - ÚPRAVA STEZEK PR...'!F33</f>
        <v>0</v>
      </c>
      <c r="BD53" s="105">
        <f>'SO 102 - ÚPRAVA STEZEK PR...'!F34</f>
        <v>0</v>
      </c>
      <c r="BT53" s="106" t="s">
        <v>25</v>
      </c>
      <c r="BV53" s="106" t="s">
        <v>79</v>
      </c>
      <c r="BW53" s="106" t="s">
        <v>89</v>
      </c>
      <c r="BX53" s="106" t="s">
        <v>7</v>
      </c>
      <c r="CL53" s="106" t="s">
        <v>22</v>
      </c>
      <c r="CM53" s="106" t="s">
        <v>86</v>
      </c>
    </row>
    <row r="54" spans="1:91" s="5" customFormat="1" ht="22.5" customHeight="1">
      <c r="A54" s="96" t="s">
        <v>81</v>
      </c>
      <c r="B54" s="97"/>
      <c r="C54" s="98"/>
      <c r="D54" s="397" t="s">
        <v>90</v>
      </c>
      <c r="E54" s="397"/>
      <c r="F54" s="397"/>
      <c r="G54" s="397"/>
      <c r="H54" s="397"/>
      <c r="I54" s="99"/>
      <c r="J54" s="397" t="s">
        <v>91</v>
      </c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5">
        <f>'SO 103 - DOPRAVNÍ ZNAČENÍ...'!J27</f>
        <v>0</v>
      </c>
      <c r="AH54" s="396"/>
      <c r="AI54" s="396"/>
      <c r="AJ54" s="396"/>
      <c r="AK54" s="396"/>
      <c r="AL54" s="396"/>
      <c r="AM54" s="396"/>
      <c r="AN54" s="395">
        <f t="shared" si="0"/>
        <v>0</v>
      </c>
      <c r="AO54" s="396"/>
      <c r="AP54" s="396"/>
      <c r="AQ54" s="100" t="s">
        <v>84</v>
      </c>
      <c r="AR54" s="101"/>
      <c r="AS54" s="102">
        <v>0</v>
      </c>
      <c r="AT54" s="103">
        <f t="shared" si="1"/>
        <v>0</v>
      </c>
      <c r="AU54" s="104">
        <f>'SO 103 - DOPRAVNÍ ZNAČENÍ...'!P80</f>
        <v>0</v>
      </c>
      <c r="AV54" s="103">
        <f>'SO 103 - DOPRAVNÍ ZNAČENÍ...'!J30</f>
        <v>0</v>
      </c>
      <c r="AW54" s="103">
        <f>'SO 103 - DOPRAVNÍ ZNAČENÍ...'!J31</f>
        <v>0</v>
      </c>
      <c r="AX54" s="103">
        <f>'SO 103 - DOPRAVNÍ ZNAČENÍ...'!J32</f>
        <v>0</v>
      </c>
      <c r="AY54" s="103">
        <f>'SO 103 - DOPRAVNÍ ZNAČENÍ...'!J33</f>
        <v>0</v>
      </c>
      <c r="AZ54" s="103">
        <f>'SO 103 - DOPRAVNÍ ZNAČENÍ...'!F30</f>
        <v>0</v>
      </c>
      <c r="BA54" s="103">
        <f>'SO 103 - DOPRAVNÍ ZNAČENÍ...'!F31</f>
        <v>0</v>
      </c>
      <c r="BB54" s="103">
        <f>'SO 103 - DOPRAVNÍ ZNAČENÍ...'!F32</f>
        <v>0</v>
      </c>
      <c r="BC54" s="103">
        <f>'SO 103 - DOPRAVNÍ ZNAČENÍ...'!F33</f>
        <v>0</v>
      </c>
      <c r="BD54" s="105">
        <f>'SO 103 - DOPRAVNÍ ZNAČENÍ...'!F34</f>
        <v>0</v>
      </c>
      <c r="BT54" s="106" t="s">
        <v>25</v>
      </c>
      <c r="BV54" s="106" t="s">
        <v>79</v>
      </c>
      <c r="BW54" s="106" t="s">
        <v>92</v>
      </c>
      <c r="BX54" s="106" t="s">
        <v>7</v>
      </c>
      <c r="CL54" s="106" t="s">
        <v>22</v>
      </c>
      <c r="CM54" s="106" t="s">
        <v>86</v>
      </c>
    </row>
    <row r="55" spans="1:91" s="5" customFormat="1" ht="37.5" customHeight="1">
      <c r="A55" s="96" t="s">
        <v>81</v>
      </c>
      <c r="B55" s="97"/>
      <c r="C55" s="98"/>
      <c r="D55" s="397" t="s">
        <v>93</v>
      </c>
      <c r="E55" s="397"/>
      <c r="F55" s="397"/>
      <c r="G55" s="397"/>
      <c r="H55" s="397"/>
      <c r="I55" s="99"/>
      <c r="J55" s="397" t="s">
        <v>94</v>
      </c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5">
        <f>'SO 104 - AUTOBUSOVÉ ZASTÁ...'!J27</f>
        <v>0</v>
      </c>
      <c r="AH55" s="396"/>
      <c r="AI55" s="396"/>
      <c r="AJ55" s="396"/>
      <c r="AK55" s="396"/>
      <c r="AL55" s="396"/>
      <c r="AM55" s="396"/>
      <c r="AN55" s="395">
        <f t="shared" si="0"/>
        <v>0</v>
      </c>
      <c r="AO55" s="396"/>
      <c r="AP55" s="396"/>
      <c r="AQ55" s="100" t="s">
        <v>84</v>
      </c>
      <c r="AR55" s="101"/>
      <c r="AS55" s="102">
        <v>0</v>
      </c>
      <c r="AT55" s="103">
        <f t="shared" si="1"/>
        <v>0</v>
      </c>
      <c r="AU55" s="104">
        <f>'SO 104 - AUTOBUSOVÉ ZASTÁ...'!P84</f>
        <v>0</v>
      </c>
      <c r="AV55" s="103">
        <f>'SO 104 - AUTOBUSOVÉ ZASTÁ...'!J30</f>
        <v>0</v>
      </c>
      <c r="AW55" s="103">
        <f>'SO 104 - AUTOBUSOVÉ ZASTÁ...'!J31</f>
        <v>0</v>
      </c>
      <c r="AX55" s="103">
        <f>'SO 104 - AUTOBUSOVÉ ZASTÁ...'!J32</f>
        <v>0</v>
      </c>
      <c r="AY55" s="103">
        <f>'SO 104 - AUTOBUSOVÉ ZASTÁ...'!J33</f>
        <v>0</v>
      </c>
      <c r="AZ55" s="103">
        <f>'SO 104 - AUTOBUSOVÉ ZASTÁ...'!F30</f>
        <v>0</v>
      </c>
      <c r="BA55" s="103">
        <f>'SO 104 - AUTOBUSOVÉ ZASTÁ...'!F31</f>
        <v>0</v>
      </c>
      <c r="BB55" s="103">
        <f>'SO 104 - AUTOBUSOVÉ ZASTÁ...'!F32</f>
        <v>0</v>
      </c>
      <c r="BC55" s="103">
        <f>'SO 104 - AUTOBUSOVÉ ZASTÁ...'!F33</f>
        <v>0</v>
      </c>
      <c r="BD55" s="105">
        <f>'SO 104 - AUTOBUSOVÉ ZASTÁ...'!F34</f>
        <v>0</v>
      </c>
      <c r="BT55" s="106" t="s">
        <v>25</v>
      </c>
      <c r="BV55" s="106" t="s">
        <v>79</v>
      </c>
      <c r="BW55" s="106" t="s">
        <v>95</v>
      </c>
      <c r="BX55" s="106" t="s">
        <v>7</v>
      </c>
      <c r="CL55" s="106" t="s">
        <v>22</v>
      </c>
      <c r="CM55" s="106" t="s">
        <v>86</v>
      </c>
    </row>
    <row r="56" spans="1:91" s="5" customFormat="1" ht="37.5" customHeight="1">
      <c r="A56" s="96" t="s">
        <v>81</v>
      </c>
      <c r="B56" s="97"/>
      <c r="C56" s="98"/>
      <c r="D56" s="397" t="s">
        <v>96</v>
      </c>
      <c r="E56" s="397"/>
      <c r="F56" s="397"/>
      <c r="G56" s="397"/>
      <c r="H56" s="397"/>
      <c r="I56" s="99"/>
      <c r="J56" s="397" t="s">
        <v>97</v>
      </c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5">
        <f>'SO 105 - ÚPRAVA STEZEK PR...'!J27</f>
        <v>0</v>
      </c>
      <c r="AH56" s="396"/>
      <c r="AI56" s="396"/>
      <c r="AJ56" s="396"/>
      <c r="AK56" s="396"/>
      <c r="AL56" s="396"/>
      <c r="AM56" s="396"/>
      <c r="AN56" s="395">
        <f t="shared" si="0"/>
        <v>0</v>
      </c>
      <c r="AO56" s="396"/>
      <c r="AP56" s="396"/>
      <c r="AQ56" s="100" t="s">
        <v>84</v>
      </c>
      <c r="AR56" s="101"/>
      <c r="AS56" s="102">
        <v>0</v>
      </c>
      <c r="AT56" s="103">
        <f t="shared" si="1"/>
        <v>0</v>
      </c>
      <c r="AU56" s="104">
        <f>'SO 105 - ÚPRAVA STEZEK PR...'!P84</f>
        <v>0</v>
      </c>
      <c r="AV56" s="103">
        <f>'SO 105 - ÚPRAVA STEZEK PR...'!J30</f>
        <v>0</v>
      </c>
      <c r="AW56" s="103">
        <f>'SO 105 - ÚPRAVA STEZEK PR...'!J31</f>
        <v>0</v>
      </c>
      <c r="AX56" s="103">
        <f>'SO 105 - ÚPRAVA STEZEK PR...'!J32</f>
        <v>0</v>
      </c>
      <c r="AY56" s="103">
        <f>'SO 105 - ÚPRAVA STEZEK PR...'!J33</f>
        <v>0</v>
      </c>
      <c r="AZ56" s="103">
        <f>'SO 105 - ÚPRAVA STEZEK PR...'!F30</f>
        <v>0</v>
      </c>
      <c r="BA56" s="103">
        <f>'SO 105 - ÚPRAVA STEZEK PR...'!F31</f>
        <v>0</v>
      </c>
      <c r="BB56" s="103">
        <f>'SO 105 - ÚPRAVA STEZEK PR...'!F32</f>
        <v>0</v>
      </c>
      <c r="BC56" s="103">
        <f>'SO 105 - ÚPRAVA STEZEK PR...'!F33</f>
        <v>0</v>
      </c>
      <c r="BD56" s="105">
        <f>'SO 105 - ÚPRAVA STEZEK PR...'!F34</f>
        <v>0</v>
      </c>
      <c r="BT56" s="106" t="s">
        <v>25</v>
      </c>
      <c r="BV56" s="106" t="s">
        <v>79</v>
      </c>
      <c r="BW56" s="106" t="s">
        <v>98</v>
      </c>
      <c r="BX56" s="106" t="s">
        <v>7</v>
      </c>
      <c r="CL56" s="106" t="s">
        <v>22</v>
      </c>
      <c r="CM56" s="106" t="s">
        <v>86</v>
      </c>
    </row>
    <row r="57" spans="1:91" s="5" customFormat="1" ht="22.5" customHeight="1">
      <c r="A57" s="96" t="s">
        <v>81</v>
      </c>
      <c r="B57" s="97"/>
      <c r="C57" s="98"/>
      <c r="D57" s="397" t="s">
        <v>99</v>
      </c>
      <c r="E57" s="397"/>
      <c r="F57" s="397"/>
      <c r="G57" s="397"/>
      <c r="H57" s="397"/>
      <c r="I57" s="99"/>
      <c r="J57" s="397" t="s">
        <v>100</v>
      </c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5">
        <f>'SO 106 - DOPRAVNÍ ZNAČENÍ...'!J27</f>
        <v>0</v>
      </c>
      <c r="AH57" s="396"/>
      <c r="AI57" s="396"/>
      <c r="AJ57" s="396"/>
      <c r="AK57" s="396"/>
      <c r="AL57" s="396"/>
      <c r="AM57" s="396"/>
      <c r="AN57" s="395">
        <f t="shared" si="0"/>
        <v>0</v>
      </c>
      <c r="AO57" s="396"/>
      <c r="AP57" s="396"/>
      <c r="AQ57" s="100" t="s">
        <v>84</v>
      </c>
      <c r="AR57" s="101"/>
      <c r="AS57" s="102">
        <v>0</v>
      </c>
      <c r="AT57" s="103">
        <f t="shared" si="1"/>
        <v>0</v>
      </c>
      <c r="AU57" s="104">
        <f>'SO 106 - DOPRAVNÍ ZNAČENÍ...'!P80</f>
        <v>0</v>
      </c>
      <c r="AV57" s="103">
        <f>'SO 106 - DOPRAVNÍ ZNAČENÍ...'!J30</f>
        <v>0</v>
      </c>
      <c r="AW57" s="103">
        <f>'SO 106 - DOPRAVNÍ ZNAČENÍ...'!J31</f>
        <v>0</v>
      </c>
      <c r="AX57" s="103">
        <f>'SO 106 - DOPRAVNÍ ZNAČENÍ...'!J32</f>
        <v>0</v>
      </c>
      <c r="AY57" s="103">
        <f>'SO 106 - DOPRAVNÍ ZNAČENÍ...'!J33</f>
        <v>0</v>
      </c>
      <c r="AZ57" s="103">
        <f>'SO 106 - DOPRAVNÍ ZNAČENÍ...'!F30</f>
        <v>0</v>
      </c>
      <c r="BA57" s="103">
        <f>'SO 106 - DOPRAVNÍ ZNAČENÍ...'!F31</f>
        <v>0</v>
      </c>
      <c r="BB57" s="103">
        <f>'SO 106 - DOPRAVNÍ ZNAČENÍ...'!F32</f>
        <v>0</v>
      </c>
      <c r="BC57" s="103">
        <f>'SO 106 - DOPRAVNÍ ZNAČENÍ...'!F33</f>
        <v>0</v>
      </c>
      <c r="BD57" s="105">
        <f>'SO 106 - DOPRAVNÍ ZNAČENÍ...'!F34</f>
        <v>0</v>
      </c>
      <c r="BT57" s="106" t="s">
        <v>25</v>
      </c>
      <c r="BV57" s="106" t="s">
        <v>79</v>
      </c>
      <c r="BW57" s="106" t="s">
        <v>101</v>
      </c>
      <c r="BX57" s="106" t="s">
        <v>7</v>
      </c>
      <c r="CL57" s="106" t="s">
        <v>22</v>
      </c>
      <c r="CM57" s="106" t="s">
        <v>86</v>
      </c>
    </row>
    <row r="58" spans="1:91" s="5" customFormat="1" ht="22.5" customHeight="1">
      <c r="A58" s="96" t="s">
        <v>81</v>
      </c>
      <c r="B58" s="97"/>
      <c r="C58" s="98"/>
      <c r="D58" s="397" t="s">
        <v>102</v>
      </c>
      <c r="E58" s="397"/>
      <c r="F58" s="397"/>
      <c r="G58" s="397"/>
      <c r="H58" s="397"/>
      <c r="I58" s="99"/>
      <c r="J58" s="397" t="s">
        <v>103</v>
      </c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5">
        <f>'SO 107 - ZASTÁVKOVÉ PŘÍST...'!J27</f>
        <v>0</v>
      </c>
      <c r="AH58" s="396"/>
      <c r="AI58" s="396"/>
      <c r="AJ58" s="396"/>
      <c r="AK58" s="396"/>
      <c r="AL58" s="396"/>
      <c r="AM58" s="396"/>
      <c r="AN58" s="395">
        <f t="shared" si="0"/>
        <v>0</v>
      </c>
      <c r="AO58" s="396"/>
      <c r="AP58" s="396"/>
      <c r="AQ58" s="100" t="s">
        <v>84</v>
      </c>
      <c r="AR58" s="101"/>
      <c r="AS58" s="102">
        <v>0</v>
      </c>
      <c r="AT58" s="103">
        <f t="shared" si="1"/>
        <v>0</v>
      </c>
      <c r="AU58" s="104">
        <f>'SO 107 - ZASTÁVKOVÉ PŘÍST...'!P82</f>
        <v>0</v>
      </c>
      <c r="AV58" s="103">
        <f>'SO 107 - ZASTÁVKOVÉ PŘÍST...'!J30</f>
        <v>0</v>
      </c>
      <c r="AW58" s="103">
        <f>'SO 107 - ZASTÁVKOVÉ PŘÍST...'!J31</f>
        <v>0</v>
      </c>
      <c r="AX58" s="103">
        <f>'SO 107 - ZASTÁVKOVÉ PŘÍST...'!J32</f>
        <v>0</v>
      </c>
      <c r="AY58" s="103">
        <f>'SO 107 - ZASTÁVKOVÉ PŘÍST...'!J33</f>
        <v>0</v>
      </c>
      <c r="AZ58" s="103">
        <f>'SO 107 - ZASTÁVKOVÉ PŘÍST...'!F30</f>
        <v>0</v>
      </c>
      <c r="BA58" s="103">
        <f>'SO 107 - ZASTÁVKOVÉ PŘÍST...'!F31</f>
        <v>0</v>
      </c>
      <c r="BB58" s="103">
        <f>'SO 107 - ZASTÁVKOVÉ PŘÍST...'!F32</f>
        <v>0</v>
      </c>
      <c r="BC58" s="103">
        <f>'SO 107 - ZASTÁVKOVÉ PŘÍST...'!F33</f>
        <v>0</v>
      </c>
      <c r="BD58" s="105">
        <f>'SO 107 - ZASTÁVKOVÉ PŘÍST...'!F34</f>
        <v>0</v>
      </c>
      <c r="BT58" s="106" t="s">
        <v>25</v>
      </c>
      <c r="BV58" s="106" t="s">
        <v>79</v>
      </c>
      <c r="BW58" s="106" t="s">
        <v>104</v>
      </c>
      <c r="BX58" s="106" t="s">
        <v>7</v>
      </c>
      <c r="CL58" s="106" t="s">
        <v>22</v>
      </c>
      <c r="CM58" s="106" t="s">
        <v>86</v>
      </c>
    </row>
    <row r="59" spans="1:91" s="5" customFormat="1" ht="22.5" customHeight="1">
      <c r="A59" s="96" t="s">
        <v>81</v>
      </c>
      <c r="B59" s="97"/>
      <c r="C59" s="98"/>
      <c r="D59" s="397" t="s">
        <v>105</v>
      </c>
      <c r="E59" s="397"/>
      <c r="F59" s="397"/>
      <c r="G59" s="397"/>
      <c r="H59" s="397"/>
      <c r="I59" s="99"/>
      <c r="J59" s="397" t="s">
        <v>106</v>
      </c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5">
        <f>'SO 108 - OSVĚTLENÍ'!J27</f>
        <v>0</v>
      </c>
      <c r="AH59" s="396"/>
      <c r="AI59" s="396"/>
      <c r="AJ59" s="396"/>
      <c r="AK59" s="396"/>
      <c r="AL59" s="396"/>
      <c r="AM59" s="396"/>
      <c r="AN59" s="395">
        <f t="shared" si="0"/>
        <v>0</v>
      </c>
      <c r="AO59" s="396"/>
      <c r="AP59" s="396"/>
      <c r="AQ59" s="100" t="s">
        <v>84</v>
      </c>
      <c r="AR59" s="101"/>
      <c r="AS59" s="102">
        <v>0</v>
      </c>
      <c r="AT59" s="103">
        <f t="shared" si="1"/>
        <v>0</v>
      </c>
      <c r="AU59" s="104">
        <f>'SO 108 - OSVĚTLENÍ'!P79</f>
        <v>0</v>
      </c>
      <c r="AV59" s="103">
        <f>'SO 108 - OSVĚTLENÍ'!J30</f>
        <v>0</v>
      </c>
      <c r="AW59" s="103">
        <f>'SO 108 - OSVĚTLENÍ'!J31</f>
        <v>0</v>
      </c>
      <c r="AX59" s="103">
        <f>'SO 108 - OSVĚTLENÍ'!J32</f>
        <v>0</v>
      </c>
      <c r="AY59" s="103">
        <f>'SO 108 - OSVĚTLENÍ'!J33</f>
        <v>0</v>
      </c>
      <c r="AZ59" s="103">
        <f>'SO 108 - OSVĚTLENÍ'!F30</f>
        <v>0</v>
      </c>
      <c r="BA59" s="103">
        <f>'SO 108 - OSVĚTLENÍ'!F31</f>
        <v>0</v>
      </c>
      <c r="BB59" s="103">
        <f>'SO 108 - OSVĚTLENÍ'!F32</f>
        <v>0</v>
      </c>
      <c r="BC59" s="103">
        <f>'SO 108 - OSVĚTLENÍ'!F33</f>
        <v>0</v>
      </c>
      <c r="BD59" s="105">
        <f>'SO 108 - OSVĚTLENÍ'!F34</f>
        <v>0</v>
      </c>
      <c r="BT59" s="106" t="s">
        <v>25</v>
      </c>
      <c r="BV59" s="106" t="s">
        <v>79</v>
      </c>
      <c r="BW59" s="106" t="s">
        <v>107</v>
      </c>
      <c r="BX59" s="106" t="s">
        <v>7</v>
      </c>
      <c r="CL59" s="106" t="s">
        <v>108</v>
      </c>
      <c r="CM59" s="106" t="s">
        <v>86</v>
      </c>
    </row>
    <row r="60" spans="1:91" s="5" customFormat="1" ht="22.5" customHeight="1">
      <c r="A60" s="96" t="s">
        <v>81</v>
      </c>
      <c r="B60" s="97"/>
      <c r="C60" s="98"/>
      <c r="D60" s="397" t="s">
        <v>109</v>
      </c>
      <c r="E60" s="397"/>
      <c r="F60" s="397"/>
      <c r="G60" s="397"/>
      <c r="H60" s="397"/>
      <c r="I60" s="99"/>
      <c r="J60" s="397" t="s">
        <v>110</v>
      </c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5">
        <f>'VON - Vedlejší a ostatní ...'!J27</f>
        <v>0</v>
      </c>
      <c r="AH60" s="396"/>
      <c r="AI60" s="396"/>
      <c r="AJ60" s="396"/>
      <c r="AK60" s="396"/>
      <c r="AL60" s="396"/>
      <c r="AM60" s="396"/>
      <c r="AN60" s="395">
        <f t="shared" si="0"/>
        <v>0</v>
      </c>
      <c r="AO60" s="396"/>
      <c r="AP60" s="396"/>
      <c r="AQ60" s="100" t="s">
        <v>109</v>
      </c>
      <c r="AR60" s="101"/>
      <c r="AS60" s="107">
        <v>0</v>
      </c>
      <c r="AT60" s="108">
        <f t="shared" si="1"/>
        <v>0</v>
      </c>
      <c r="AU60" s="109">
        <f>'VON - Vedlejší a ostatní ...'!P81</f>
        <v>0</v>
      </c>
      <c r="AV60" s="108">
        <f>'VON - Vedlejší a ostatní ...'!J30</f>
        <v>0</v>
      </c>
      <c r="AW60" s="108">
        <f>'VON - Vedlejší a ostatní ...'!J31</f>
        <v>0</v>
      </c>
      <c r="AX60" s="108">
        <f>'VON - Vedlejší a ostatní ...'!J32</f>
        <v>0</v>
      </c>
      <c r="AY60" s="108">
        <f>'VON - Vedlejší a ostatní ...'!J33</f>
        <v>0</v>
      </c>
      <c r="AZ60" s="108">
        <f>'VON - Vedlejší a ostatní ...'!F30</f>
        <v>0</v>
      </c>
      <c r="BA60" s="108">
        <f>'VON - Vedlejší a ostatní ...'!F31</f>
        <v>0</v>
      </c>
      <c r="BB60" s="108">
        <f>'VON - Vedlejší a ostatní ...'!F32</f>
        <v>0</v>
      </c>
      <c r="BC60" s="108">
        <f>'VON - Vedlejší a ostatní ...'!F33</f>
        <v>0</v>
      </c>
      <c r="BD60" s="110">
        <f>'VON - Vedlejší a ostatní ...'!F34</f>
        <v>0</v>
      </c>
      <c r="BT60" s="106" t="s">
        <v>25</v>
      </c>
      <c r="BV60" s="106" t="s">
        <v>79</v>
      </c>
      <c r="BW60" s="106" t="s">
        <v>111</v>
      </c>
      <c r="BX60" s="106" t="s">
        <v>7</v>
      </c>
      <c r="CL60" s="106" t="s">
        <v>24</v>
      </c>
      <c r="CM60" s="106" t="s">
        <v>86</v>
      </c>
    </row>
    <row r="61" spans="1:91" s="1" customFormat="1" ht="30" customHeight="1">
      <c r="B61" s="41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1"/>
    </row>
    <row r="62" spans="1:91" s="1" customFormat="1" ht="6.95" customHeight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61"/>
    </row>
  </sheetData>
  <sheetProtection algorithmName="SHA-512" hashValue="lmlM4YwAS9FAz5w7+sKu0b9LEU75px2m3brBYrJ659ppYaT+bKmFZ+qkEAqiB4qAkomhFoktyHaDgXUSp/AOXg==" saltValue="UKj4VLbiBXkqvfvU2WnxLw==" spinCount="100000" sheet="1" objects="1" scenarios="1" formatCells="0" formatColumns="0" formatRows="0" sort="0" autoFilter="0"/>
  <mergeCells count="73">
    <mergeCell ref="AR2:BE2"/>
    <mergeCell ref="AN60:AP60"/>
    <mergeCell ref="AG60:AM60"/>
    <mergeCell ref="D60:H60"/>
    <mergeCell ref="J60:AF60"/>
    <mergeCell ref="AG51:AM51"/>
    <mergeCell ref="AN51:AP5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101 - AUTOBUSOVÉ ZASTÁ...'!C2" display="/"/>
    <hyperlink ref="A53" location="'SO 102 - ÚPRAVA STEZEK PR...'!C2" display="/"/>
    <hyperlink ref="A54" location="'SO 103 - DOPRAVNÍ ZNAČENÍ...'!C2" display="/"/>
    <hyperlink ref="A55" location="'SO 104 - AUTOBUSOVÉ ZASTÁ...'!C2" display="/"/>
    <hyperlink ref="A56" location="'SO 105 - ÚPRAVA STEZEK PR...'!C2" display="/"/>
    <hyperlink ref="A57" location="'SO 106 - DOPRAVNÍ ZNAČENÍ...'!C2" display="/"/>
    <hyperlink ref="A58" location="'SO 107 - ZASTÁVKOVÉ PŘÍST...'!C2" display="/"/>
    <hyperlink ref="A59" location="'SO 108 - OSVĚTLENÍ'!C2" display="/"/>
    <hyperlink ref="A60" location="'VON - Vedlejší a ostatní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111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1374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24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">
        <v>24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0" t="s">
        <v>35</v>
      </c>
      <c r="J21" s="35" t="s">
        <v>24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ROUND(SUM(BE81:BE104), 2)</f>
        <v>0</v>
      </c>
      <c r="G30" s="42"/>
      <c r="H30" s="42"/>
      <c r="I30" s="132">
        <v>0.21</v>
      </c>
      <c r="J30" s="131">
        <f>ROUND(ROUND((SUM(BE81:BE104)),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ROUND(SUM(BF81:BF104), 2)</f>
        <v>0</v>
      </c>
      <c r="G31" s="42"/>
      <c r="H31" s="42"/>
      <c r="I31" s="132">
        <v>0.15</v>
      </c>
      <c r="J31" s="131">
        <f>ROUND(ROUND((SUM(BF81:BF104)),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ROUND(SUM(BG81:BG104),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ROUND(SUM(BH81:BH104),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ROUND(SUM(BI81:BI104),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VON - Vedlejší a ostatní náklady stavby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J81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1375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47" s="8" customFormat="1" ht="19.899999999999999" customHeight="1">
      <c r="B58" s="157"/>
      <c r="C58" s="158"/>
      <c r="D58" s="159" t="s">
        <v>1376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47" s="8" customFormat="1" ht="19.899999999999999" customHeight="1">
      <c r="B59" s="157"/>
      <c r="C59" s="158"/>
      <c r="D59" s="159" t="s">
        <v>1377</v>
      </c>
      <c r="E59" s="160"/>
      <c r="F59" s="160"/>
      <c r="G59" s="160"/>
      <c r="H59" s="160"/>
      <c r="I59" s="161"/>
      <c r="J59" s="162">
        <f>J88</f>
        <v>0</v>
      </c>
      <c r="K59" s="163"/>
    </row>
    <row r="60" spans="2:47" s="8" customFormat="1" ht="19.899999999999999" customHeight="1">
      <c r="B60" s="157"/>
      <c r="C60" s="158"/>
      <c r="D60" s="159" t="s">
        <v>1378</v>
      </c>
      <c r="E60" s="160"/>
      <c r="F60" s="160"/>
      <c r="G60" s="160"/>
      <c r="H60" s="160"/>
      <c r="I60" s="161"/>
      <c r="J60" s="162">
        <f>J93</f>
        <v>0</v>
      </c>
      <c r="K60" s="163"/>
    </row>
    <row r="61" spans="2:47" s="8" customFormat="1" ht="19.899999999999999" customHeight="1">
      <c r="B61" s="157"/>
      <c r="C61" s="158"/>
      <c r="D61" s="159" t="s">
        <v>1379</v>
      </c>
      <c r="E61" s="160"/>
      <c r="F61" s="160"/>
      <c r="G61" s="160"/>
      <c r="H61" s="160"/>
      <c r="I61" s="161"/>
      <c r="J61" s="162">
        <f>J100</f>
        <v>0</v>
      </c>
      <c r="K61" s="163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9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40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3"/>
      <c r="J67" s="60"/>
      <c r="K67" s="60"/>
      <c r="L67" s="61"/>
    </row>
    <row r="68" spans="2:20" s="1" customFormat="1" ht="36.950000000000003" customHeight="1">
      <c r="B68" s="41"/>
      <c r="C68" s="62" t="s">
        <v>164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4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20" s="1" customFormat="1" ht="22.5" customHeight="1">
      <c r="B71" s="41"/>
      <c r="C71" s="63"/>
      <c r="D71" s="63"/>
      <c r="E71" s="405" t="str">
        <f>E7</f>
        <v>SPZ MOŠNOV – AUTOBUSOVÉ ZASTÁVKY MOBIS, BEHR</v>
      </c>
      <c r="F71" s="406"/>
      <c r="G71" s="406"/>
      <c r="H71" s="406"/>
      <c r="I71" s="164"/>
      <c r="J71" s="63"/>
      <c r="K71" s="63"/>
      <c r="L71" s="61"/>
    </row>
    <row r="72" spans="2:20" s="1" customFormat="1" ht="14.45" customHeight="1">
      <c r="B72" s="41"/>
      <c r="C72" s="65" t="s">
        <v>136</v>
      </c>
      <c r="D72" s="63"/>
      <c r="E72" s="63"/>
      <c r="F72" s="63"/>
      <c r="G72" s="63"/>
      <c r="H72" s="63"/>
      <c r="I72" s="164"/>
      <c r="J72" s="63"/>
      <c r="K72" s="63"/>
      <c r="L72" s="61"/>
    </row>
    <row r="73" spans="2:20" s="1" customFormat="1" ht="23.25" customHeight="1">
      <c r="B73" s="41"/>
      <c r="C73" s="63"/>
      <c r="D73" s="63"/>
      <c r="E73" s="381" t="str">
        <f>E9</f>
        <v>VON - Vedlejší a ostatní náklady stavby</v>
      </c>
      <c r="F73" s="407"/>
      <c r="G73" s="407"/>
      <c r="H73" s="407"/>
      <c r="I73" s="164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20" s="1" customFormat="1" ht="18" customHeight="1">
      <c r="B75" s="41"/>
      <c r="C75" s="65" t="s">
        <v>26</v>
      </c>
      <c r="D75" s="63"/>
      <c r="E75" s="63"/>
      <c r="F75" s="165" t="str">
        <f>F12</f>
        <v>Mošnov</v>
      </c>
      <c r="G75" s="63"/>
      <c r="H75" s="63"/>
      <c r="I75" s="166" t="s">
        <v>28</v>
      </c>
      <c r="J75" s="73" t="str">
        <f>IF(J12="","",J12)</f>
        <v>5. 2. 2017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20" s="1" customFormat="1">
      <c r="B77" s="41"/>
      <c r="C77" s="65" t="s">
        <v>32</v>
      </c>
      <c r="D77" s="63"/>
      <c r="E77" s="63"/>
      <c r="F77" s="165" t="str">
        <f>E15</f>
        <v xml:space="preserve"> </v>
      </c>
      <c r="G77" s="63"/>
      <c r="H77" s="63"/>
      <c r="I77" s="166" t="s">
        <v>38</v>
      </c>
      <c r="J77" s="165" t="str">
        <f>E21</f>
        <v>Tebodin Czech Republic, s.r.o.</v>
      </c>
      <c r="K77" s="63"/>
      <c r="L77" s="61"/>
    </row>
    <row r="78" spans="2:20" s="1" customFormat="1" ht="14.45" customHeight="1">
      <c r="B78" s="41"/>
      <c r="C78" s="65" t="s">
        <v>36</v>
      </c>
      <c r="D78" s="63"/>
      <c r="E78" s="63"/>
      <c r="F78" s="165" t="str">
        <f>IF(E18="","",E18)</f>
        <v/>
      </c>
      <c r="G78" s="63"/>
      <c r="H78" s="63"/>
      <c r="I78" s="164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20" s="9" customFormat="1" ht="29.25" customHeight="1">
      <c r="B80" s="167"/>
      <c r="C80" s="168" t="s">
        <v>165</v>
      </c>
      <c r="D80" s="169" t="s">
        <v>62</v>
      </c>
      <c r="E80" s="169" t="s">
        <v>58</v>
      </c>
      <c r="F80" s="169" t="s">
        <v>166</v>
      </c>
      <c r="G80" s="169" t="s">
        <v>167</v>
      </c>
      <c r="H80" s="169" t="s">
        <v>168</v>
      </c>
      <c r="I80" s="170" t="s">
        <v>169</v>
      </c>
      <c r="J80" s="169" t="s">
        <v>155</v>
      </c>
      <c r="K80" s="171" t="s">
        <v>170</v>
      </c>
      <c r="L80" s="172"/>
      <c r="M80" s="81" t="s">
        <v>171</v>
      </c>
      <c r="N80" s="82" t="s">
        <v>47</v>
      </c>
      <c r="O80" s="82" t="s">
        <v>172</v>
      </c>
      <c r="P80" s="82" t="s">
        <v>173</v>
      </c>
      <c r="Q80" s="82" t="s">
        <v>174</v>
      </c>
      <c r="R80" s="82" t="s">
        <v>175</v>
      </c>
      <c r="S80" s="82" t="s">
        <v>176</v>
      </c>
      <c r="T80" s="83" t="s">
        <v>177</v>
      </c>
    </row>
    <row r="81" spans="2:65" s="1" customFormat="1" ht="29.25" customHeight="1">
      <c r="B81" s="41"/>
      <c r="C81" s="87" t="s">
        <v>156</v>
      </c>
      <c r="D81" s="63"/>
      <c r="E81" s="63"/>
      <c r="F81" s="63"/>
      <c r="G81" s="63"/>
      <c r="H81" s="63"/>
      <c r="I81" s="164"/>
      <c r="J81" s="173">
        <f>BK81</f>
        <v>0</v>
      </c>
      <c r="K81" s="63"/>
      <c r="L81" s="61"/>
      <c r="M81" s="84"/>
      <c r="N81" s="85"/>
      <c r="O81" s="85"/>
      <c r="P81" s="174">
        <f>P82</f>
        <v>0</v>
      </c>
      <c r="Q81" s="85"/>
      <c r="R81" s="174">
        <f>R82</f>
        <v>0</v>
      </c>
      <c r="S81" s="85"/>
      <c r="T81" s="175">
        <f>T82</f>
        <v>0</v>
      </c>
      <c r="AT81" s="24" t="s">
        <v>76</v>
      </c>
      <c r="AU81" s="24" t="s">
        <v>157</v>
      </c>
      <c r="BK81" s="176">
        <f>BK82</f>
        <v>0</v>
      </c>
    </row>
    <row r="82" spans="2:65" s="10" customFormat="1" ht="37.35" customHeight="1">
      <c r="B82" s="177"/>
      <c r="C82" s="178"/>
      <c r="D82" s="179" t="s">
        <v>76</v>
      </c>
      <c r="E82" s="180" t="s">
        <v>1380</v>
      </c>
      <c r="F82" s="180" t="s">
        <v>1381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P83+P88+P93+P100</f>
        <v>0</v>
      </c>
      <c r="Q82" s="185"/>
      <c r="R82" s="186">
        <f>R83+R88+R93+R100</f>
        <v>0</v>
      </c>
      <c r="S82" s="185"/>
      <c r="T82" s="187">
        <f>T83+T88+T93+T100</f>
        <v>0</v>
      </c>
      <c r="AR82" s="188" t="s">
        <v>235</v>
      </c>
      <c r="AT82" s="189" t="s">
        <v>76</v>
      </c>
      <c r="AU82" s="189" t="s">
        <v>77</v>
      </c>
      <c r="AY82" s="188" t="s">
        <v>180</v>
      </c>
      <c r="BK82" s="190">
        <f>BK83+BK88+BK93+BK100</f>
        <v>0</v>
      </c>
    </row>
    <row r="83" spans="2:65" s="10" customFormat="1" ht="19.899999999999999" customHeight="1">
      <c r="B83" s="177"/>
      <c r="C83" s="178"/>
      <c r="D83" s="191" t="s">
        <v>76</v>
      </c>
      <c r="E83" s="192" t="s">
        <v>1382</v>
      </c>
      <c r="F83" s="192" t="s">
        <v>1383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SUM(P84:P87)</f>
        <v>0</v>
      </c>
      <c r="Q83" s="185"/>
      <c r="R83" s="186">
        <f>SUM(R84:R87)</f>
        <v>0</v>
      </c>
      <c r="S83" s="185"/>
      <c r="T83" s="187">
        <f>SUM(T84:T87)</f>
        <v>0</v>
      </c>
      <c r="AR83" s="188" t="s">
        <v>235</v>
      </c>
      <c r="AT83" s="189" t="s">
        <v>76</v>
      </c>
      <c r="AU83" s="189" t="s">
        <v>25</v>
      </c>
      <c r="AY83" s="188" t="s">
        <v>180</v>
      </c>
      <c r="BK83" s="190">
        <f>SUM(BK84:BK87)</f>
        <v>0</v>
      </c>
    </row>
    <row r="84" spans="2:65" s="1" customFormat="1" ht="22.5" customHeight="1">
      <c r="B84" s="41"/>
      <c r="C84" s="194" t="s">
        <v>25</v>
      </c>
      <c r="D84" s="194" t="s">
        <v>182</v>
      </c>
      <c r="E84" s="195" t="s">
        <v>1384</v>
      </c>
      <c r="F84" s="196" t="s">
        <v>1385</v>
      </c>
      <c r="G84" s="197" t="s">
        <v>1386</v>
      </c>
      <c r="H84" s="198">
        <v>1</v>
      </c>
      <c r="I84" s="199"/>
      <c r="J84" s="200">
        <f>ROUND(I84*H84,2)</f>
        <v>0</v>
      </c>
      <c r="K84" s="196" t="s">
        <v>841</v>
      </c>
      <c r="L84" s="61"/>
      <c r="M84" s="201" t="s">
        <v>24</v>
      </c>
      <c r="N84" s="202" t="s">
        <v>48</v>
      </c>
      <c r="O84" s="42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1387</v>
      </c>
      <c r="AT84" s="24" t="s">
        <v>182</v>
      </c>
      <c r="AU84" s="24" t="s">
        <v>86</v>
      </c>
      <c r="AY84" s="24" t="s">
        <v>180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25</v>
      </c>
      <c r="BK84" s="205">
        <f>ROUND(I84*H84,2)</f>
        <v>0</v>
      </c>
      <c r="BL84" s="24" t="s">
        <v>1387</v>
      </c>
      <c r="BM84" s="24" t="s">
        <v>1388</v>
      </c>
    </row>
    <row r="85" spans="2:65" s="1" customFormat="1" ht="27">
      <c r="B85" s="41"/>
      <c r="C85" s="63"/>
      <c r="D85" s="208" t="s">
        <v>195</v>
      </c>
      <c r="E85" s="63"/>
      <c r="F85" s="282" t="s">
        <v>1389</v>
      </c>
      <c r="G85" s="63"/>
      <c r="H85" s="63"/>
      <c r="I85" s="164"/>
      <c r="J85" s="63"/>
      <c r="K85" s="63"/>
      <c r="L85" s="61"/>
      <c r="M85" s="220"/>
      <c r="N85" s="42"/>
      <c r="O85" s="42"/>
      <c r="P85" s="42"/>
      <c r="Q85" s="42"/>
      <c r="R85" s="42"/>
      <c r="S85" s="42"/>
      <c r="T85" s="78"/>
      <c r="AT85" s="24" t="s">
        <v>195</v>
      </c>
      <c r="AU85" s="24" t="s">
        <v>86</v>
      </c>
    </row>
    <row r="86" spans="2:65" s="1" customFormat="1" ht="22.5" customHeight="1">
      <c r="B86" s="41"/>
      <c r="C86" s="194" t="s">
        <v>86</v>
      </c>
      <c r="D86" s="194" t="s">
        <v>182</v>
      </c>
      <c r="E86" s="195" t="s">
        <v>1390</v>
      </c>
      <c r="F86" s="196" t="s">
        <v>1391</v>
      </c>
      <c r="G86" s="197" t="s">
        <v>1386</v>
      </c>
      <c r="H86" s="198">
        <v>1</v>
      </c>
      <c r="I86" s="199"/>
      <c r="J86" s="200">
        <f>ROUND(I86*H86,2)</f>
        <v>0</v>
      </c>
      <c r="K86" s="196" t="s">
        <v>24</v>
      </c>
      <c r="L86" s="61"/>
      <c r="M86" s="201" t="s">
        <v>24</v>
      </c>
      <c r="N86" s="202" t="s">
        <v>48</v>
      </c>
      <c r="O86" s="42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1387</v>
      </c>
      <c r="AT86" s="24" t="s">
        <v>182</v>
      </c>
      <c r="AU86" s="24" t="s">
        <v>86</v>
      </c>
      <c r="AY86" s="24" t="s">
        <v>180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25</v>
      </c>
      <c r="BK86" s="205">
        <f>ROUND(I86*H86,2)</f>
        <v>0</v>
      </c>
      <c r="BL86" s="24" t="s">
        <v>1387</v>
      </c>
      <c r="BM86" s="24" t="s">
        <v>1392</v>
      </c>
    </row>
    <row r="87" spans="2:65" s="1" customFormat="1" ht="27">
      <c r="B87" s="41"/>
      <c r="C87" s="63"/>
      <c r="D87" s="218" t="s">
        <v>195</v>
      </c>
      <c r="E87" s="63"/>
      <c r="F87" s="219" t="s">
        <v>1389</v>
      </c>
      <c r="G87" s="63"/>
      <c r="H87" s="63"/>
      <c r="I87" s="164"/>
      <c r="J87" s="63"/>
      <c r="K87" s="63"/>
      <c r="L87" s="61"/>
      <c r="M87" s="220"/>
      <c r="N87" s="42"/>
      <c r="O87" s="42"/>
      <c r="P87" s="42"/>
      <c r="Q87" s="42"/>
      <c r="R87" s="42"/>
      <c r="S87" s="42"/>
      <c r="T87" s="78"/>
      <c r="AT87" s="24" t="s">
        <v>195</v>
      </c>
      <c r="AU87" s="24" t="s">
        <v>86</v>
      </c>
    </row>
    <row r="88" spans="2:65" s="10" customFormat="1" ht="29.85" customHeight="1">
      <c r="B88" s="177"/>
      <c r="C88" s="178"/>
      <c r="D88" s="191" t="s">
        <v>76</v>
      </c>
      <c r="E88" s="192" t="s">
        <v>1393</v>
      </c>
      <c r="F88" s="192" t="s">
        <v>1394</v>
      </c>
      <c r="G88" s="178"/>
      <c r="H88" s="178"/>
      <c r="I88" s="181"/>
      <c r="J88" s="193">
        <f>BK88</f>
        <v>0</v>
      </c>
      <c r="K88" s="178"/>
      <c r="L88" s="183"/>
      <c r="M88" s="184"/>
      <c r="N88" s="185"/>
      <c r="O88" s="185"/>
      <c r="P88" s="186">
        <f>SUM(P89:P92)</f>
        <v>0</v>
      </c>
      <c r="Q88" s="185"/>
      <c r="R88" s="186">
        <f>SUM(R89:R92)</f>
        <v>0</v>
      </c>
      <c r="S88" s="185"/>
      <c r="T88" s="187">
        <f>SUM(T89:T92)</f>
        <v>0</v>
      </c>
      <c r="AR88" s="188" t="s">
        <v>235</v>
      </c>
      <c r="AT88" s="189" t="s">
        <v>76</v>
      </c>
      <c r="AU88" s="189" t="s">
        <v>25</v>
      </c>
      <c r="AY88" s="188" t="s">
        <v>180</v>
      </c>
      <c r="BK88" s="190">
        <f>SUM(BK89:BK92)</f>
        <v>0</v>
      </c>
    </row>
    <row r="89" spans="2:65" s="1" customFormat="1" ht="22.5" customHeight="1">
      <c r="B89" s="41"/>
      <c r="C89" s="194" t="s">
        <v>276</v>
      </c>
      <c r="D89" s="194" t="s">
        <v>182</v>
      </c>
      <c r="E89" s="195" t="s">
        <v>1395</v>
      </c>
      <c r="F89" s="196" t="s">
        <v>1394</v>
      </c>
      <c r="G89" s="197" t="s">
        <v>1386</v>
      </c>
      <c r="H89" s="198">
        <v>1</v>
      </c>
      <c r="I89" s="199"/>
      <c r="J89" s="200">
        <f>ROUND(I89*H89,2)</f>
        <v>0</v>
      </c>
      <c r="K89" s="196" t="s">
        <v>841</v>
      </c>
      <c r="L89" s="61"/>
      <c r="M89" s="201" t="s">
        <v>24</v>
      </c>
      <c r="N89" s="202" t="s">
        <v>48</v>
      </c>
      <c r="O89" s="42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1387</v>
      </c>
      <c r="AT89" s="24" t="s">
        <v>182</v>
      </c>
      <c r="AU89" s="24" t="s">
        <v>86</v>
      </c>
      <c r="AY89" s="24" t="s">
        <v>180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25</v>
      </c>
      <c r="BK89" s="205">
        <f>ROUND(I89*H89,2)</f>
        <v>0</v>
      </c>
      <c r="BL89" s="24" t="s">
        <v>1387</v>
      </c>
      <c r="BM89" s="24" t="s">
        <v>1396</v>
      </c>
    </row>
    <row r="90" spans="2:65" s="1" customFormat="1" ht="13.5">
      <c r="B90" s="41"/>
      <c r="C90" s="63"/>
      <c r="D90" s="208" t="s">
        <v>195</v>
      </c>
      <c r="E90" s="63"/>
      <c r="F90" s="282" t="s">
        <v>1397</v>
      </c>
      <c r="G90" s="63"/>
      <c r="H90" s="63"/>
      <c r="I90" s="164"/>
      <c r="J90" s="63"/>
      <c r="K90" s="63"/>
      <c r="L90" s="61"/>
      <c r="M90" s="220"/>
      <c r="N90" s="42"/>
      <c r="O90" s="42"/>
      <c r="P90" s="42"/>
      <c r="Q90" s="42"/>
      <c r="R90" s="42"/>
      <c r="S90" s="42"/>
      <c r="T90" s="78"/>
      <c r="AT90" s="24" t="s">
        <v>195</v>
      </c>
      <c r="AU90" s="24" t="s">
        <v>86</v>
      </c>
    </row>
    <row r="91" spans="2:65" s="1" customFormat="1" ht="22.5" customHeight="1">
      <c r="B91" s="41"/>
      <c r="C91" s="194" t="s">
        <v>187</v>
      </c>
      <c r="D91" s="194" t="s">
        <v>182</v>
      </c>
      <c r="E91" s="195" t="s">
        <v>1398</v>
      </c>
      <c r="F91" s="196" t="s">
        <v>1399</v>
      </c>
      <c r="G91" s="197" t="s">
        <v>1386</v>
      </c>
      <c r="H91" s="198">
        <v>1</v>
      </c>
      <c r="I91" s="199"/>
      <c r="J91" s="200">
        <f>ROUND(I91*H91,2)</f>
        <v>0</v>
      </c>
      <c r="K91" s="196" t="s">
        <v>841</v>
      </c>
      <c r="L91" s="61"/>
      <c r="M91" s="201" t="s">
        <v>24</v>
      </c>
      <c r="N91" s="202" t="s">
        <v>48</v>
      </c>
      <c r="O91" s="42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24" t="s">
        <v>1387</v>
      </c>
      <c r="AT91" s="24" t="s">
        <v>182</v>
      </c>
      <c r="AU91" s="24" t="s">
        <v>86</v>
      </c>
      <c r="AY91" s="24" t="s">
        <v>180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25</v>
      </c>
      <c r="BK91" s="205">
        <f>ROUND(I91*H91,2)</f>
        <v>0</v>
      </c>
      <c r="BL91" s="24" t="s">
        <v>1387</v>
      </c>
      <c r="BM91" s="24" t="s">
        <v>1400</v>
      </c>
    </row>
    <row r="92" spans="2:65" s="1" customFormat="1" ht="13.5">
      <c r="B92" s="41"/>
      <c r="C92" s="63"/>
      <c r="D92" s="218" t="s">
        <v>195</v>
      </c>
      <c r="E92" s="63"/>
      <c r="F92" s="219" t="s">
        <v>1401</v>
      </c>
      <c r="G92" s="63"/>
      <c r="H92" s="63"/>
      <c r="I92" s="164"/>
      <c r="J92" s="63"/>
      <c r="K92" s="63"/>
      <c r="L92" s="61"/>
      <c r="M92" s="220"/>
      <c r="N92" s="42"/>
      <c r="O92" s="42"/>
      <c r="P92" s="42"/>
      <c r="Q92" s="42"/>
      <c r="R92" s="42"/>
      <c r="S92" s="42"/>
      <c r="T92" s="78"/>
      <c r="AT92" s="24" t="s">
        <v>195</v>
      </c>
      <c r="AU92" s="24" t="s">
        <v>86</v>
      </c>
    </row>
    <row r="93" spans="2:65" s="10" customFormat="1" ht="29.85" customHeight="1">
      <c r="B93" s="177"/>
      <c r="C93" s="178"/>
      <c r="D93" s="191" t="s">
        <v>76</v>
      </c>
      <c r="E93" s="192" t="s">
        <v>1402</v>
      </c>
      <c r="F93" s="192" t="s">
        <v>1403</v>
      </c>
      <c r="G93" s="178"/>
      <c r="H93" s="178"/>
      <c r="I93" s="181"/>
      <c r="J93" s="193">
        <f>BK93</f>
        <v>0</v>
      </c>
      <c r="K93" s="178"/>
      <c r="L93" s="183"/>
      <c r="M93" s="184"/>
      <c r="N93" s="185"/>
      <c r="O93" s="185"/>
      <c r="P93" s="186">
        <f>SUM(P94:P99)</f>
        <v>0</v>
      </c>
      <c r="Q93" s="185"/>
      <c r="R93" s="186">
        <f>SUM(R94:R99)</f>
        <v>0</v>
      </c>
      <c r="S93" s="185"/>
      <c r="T93" s="187">
        <f>SUM(T94:T99)</f>
        <v>0</v>
      </c>
      <c r="AR93" s="188" t="s">
        <v>235</v>
      </c>
      <c r="AT93" s="189" t="s">
        <v>76</v>
      </c>
      <c r="AU93" s="189" t="s">
        <v>25</v>
      </c>
      <c r="AY93" s="188" t="s">
        <v>180</v>
      </c>
      <c r="BK93" s="190">
        <f>SUM(BK94:BK99)</f>
        <v>0</v>
      </c>
    </row>
    <row r="94" spans="2:65" s="1" customFormat="1" ht="22.5" customHeight="1">
      <c r="B94" s="41"/>
      <c r="C94" s="194" t="s">
        <v>235</v>
      </c>
      <c r="D94" s="194" t="s">
        <v>182</v>
      </c>
      <c r="E94" s="195" t="s">
        <v>1404</v>
      </c>
      <c r="F94" s="196" t="s">
        <v>1405</v>
      </c>
      <c r="G94" s="197" t="s">
        <v>1386</v>
      </c>
      <c r="H94" s="198">
        <v>1</v>
      </c>
      <c r="I94" s="199"/>
      <c r="J94" s="200">
        <f>ROUND(I94*H94,2)</f>
        <v>0</v>
      </c>
      <c r="K94" s="196" t="s">
        <v>841</v>
      </c>
      <c r="L94" s="61"/>
      <c r="M94" s="201" t="s">
        <v>24</v>
      </c>
      <c r="N94" s="202" t="s">
        <v>48</v>
      </c>
      <c r="O94" s="4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1387</v>
      </c>
      <c r="AT94" s="24" t="s">
        <v>182</v>
      </c>
      <c r="AU94" s="24" t="s">
        <v>86</v>
      </c>
      <c r="AY94" s="24" t="s">
        <v>180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25</v>
      </c>
      <c r="BK94" s="205">
        <f>ROUND(I94*H94,2)</f>
        <v>0</v>
      </c>
      <c r="BL94" s="24" t="s">
        <v>1387</v>
      </c>
      <c r="BM94" s="24" t="s">
        <v>1406</v>
      </c>
    </row>
    <row r="95" spans="2:65" s="1" customFormat="1" ht="13.5">
      <c r="B95" s="41"/>
      <c r="C95" s="63"/>
      <c r="D95" s="208" t="s">
        <v>195</v>
      </c>
      <c r="E95" s="63"/>
      <c r="F95" s="282" t="s">
        <v>1407</v>
      </c>
      <c r="G95" s="63"/>
      <c r="H95" s="63"/>
      <c r="I95" s="164"/>
      <c r="J95" s="63"/>
      <c r="K95" s="63"/>
      <c r="L95" s="61"/>
      <c r="M95" s="220"/>
      <c r="N95" s="42"/>
      <c r="O95" s="42"/>
      <c r="P95" s="42"/>
      <c r="Q95" s="42"/>
      <c r="R95" s="42"/>
      <c r="S95" s="42"/>
      <c r="T95" s="78"/>
      <c r="AT95" s="24" t="s">
        <v>195</v>
      </c>
      <c r="AU95" s="24" t="s">
        <v>86</v>
      </c>
    </row>
    <row r="96" spans="2:65" s="1" customFormat="1" ht="22.5" customHeight="1">
      <c r="B96" s="41"/>
      <c r="C96" s="194" t="s">
        <v>339</v>
      </c>
      <c r="D96" s="194" t="s">
        <v>182</v>
      </c>
      <c r="E96" s="195" t="s">
        <v>1408</v>
      </c>
      <c r="F96" s="196" t="s">
        <v>1409</v>
      </c>
      <c r="G96" s="197" t="s">
        <v>1386</v>
      </c>
      <c r="H96" s="198">
        <v>1</v>
      </c>
      <c r="I96" s="199"/>
      <c r="J96" s="200">
        <f>ROUND(I96*H96,2)</f>
        <v>0</v>
      </c>
      <c r="K96" s="196" t="s">
        <v>841</v>
      </c>
      <c r="L96" s="61"/>
      <c r="M96" s="201" t="s">
        <v>24</v>
      </c>
      <c r="N96" s="202" t="s">
        <v>48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1387</v>
      </c>
      <c r="AT96" s="24" t="s">
        <v>182</v>
      </c>
      <c r="AU96" s="24" t="s">
        <v>86</v>
      </c>
      <c r="AY96" s="24" t="s">
        <v>180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25</v>
      </c>
      <c r="BK96" s="205">
        <f>ROUND(I96*H96,2)</f>
        <v>0</v>
      </c>
      <c r="BL96" s="24" t="s">
        <v>1387</v>
      </c>
      <c r="BM96" s="24" t="s">
        <v>1410</v>
      </c>
    </row>
    <row r="97" spans="2:65" s="1" customFormat="1" ht="13.5">
      <c r="B97" s="41"/>
      <c r="C97" s="63"/>
      <c r="D97" s="208" t="s">
        <v>195</v>
      </c>
      <c r="E97" s="63"/>
      <c r="F97" s="282" t="s">
        <v>1411</v>
      </c>
      <c r="G97" s="63"/>
      <c r="H97" s="63"/>
      <c r="I97" s="164"/>
      <c r="J97" s="63"/>
      <c r="K97" s="63"/>
      <c r="L97" s="61"/>
      <c r="M97" s="220"/>
      <c r="N97" s="42"/>
      <c r="O97" s="42"/>
      <c r="P97" s="42"/>
      <c r="Q97" s="42"/>
      <c r="R97" s="42"/>
      <c r="S97" s="42"/>
      <c r="T97" s="78"/>
      <c r="AT97" s="24" t="s">
        <v>195</v>
      </c>
      <c r="AU97" s="24" t="s">
        <v>86</v>
      </c>
    </row>
    <row r="98" spans="2:65" s="1" customFormat="1" ht="22.5" customHeight="1">
      <c r="B98" s="41"/>
      <c r="C98" s="194" t="s">
        <v>344</v>
      </c>
      <c r="D98" s="194" t="s">
        <v>182</v>
      </c>
      <c r="E98" s="195" t="s">
        <v>1412</v>
      </c>
      <c r="F98" s="196" t="s">
        <v>1413</v>
      </c>
      <c r="G98" s="197" t="s">
        <v>1386</v>
      </c>
      <c r="H98" s="198">
        <v>1</v>
      </c>
      <c r="I98" s="199"/>
      <c r="J98" s="200">
        <f>ROUND(I98*H98,2)</f>
        <v>0</v>
      </c>
      <c r="K98" s="196" t="s">
        <v>841</v>
      </c>
      <c r="L98" s="61"/>
      <c r="M98" s="201" t="s">
        <v>24</v>
      </c>
      <c r="N98" s="202" t="s">
        <v>48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1387</v>
      </c>
      <c r="AT98" s="24" t="s">
        <v>182</v>
      </c>
      <c r="AU98" s="24" t="s">
        <v>86</v>
      </c>
      <c r="AY98" s="24" t="s">
        <v>180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25</v>
      </c>
      <c r="BK98" s="205">
        <f>ROUND(I98*H98,2)</f>
        <v>0</v>
      </c>
      <c r="BL98" s="24" t="s">
        <v>1387</v>
      </c>
      <c r="BM98" s="24" t="s">
        <v>1414</v>
      </c>
    </row>
    <row r="99" spans="2:65" s="1" customFormat="1" ht="13.5">
      <c r="B99" s="41"/>
      <c r="C99" s="63"/>
      <c r="D99" s="218" t="s">
        <v>195</v>
      </c>
      <c r="E99" s="63"/>
      <c r="F99" s="219" t="s">
        <v>1415</v>
      </c>
      <c r="G99" s="63"/>
      <c r="H99" s="63"/>
      <c r="I99" s="164"/>
      <c r="J99" s="63"/>
      <c r="K99" s="63"/>
      <c r="L99" s="61"/>
      <c r="M99" s="220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86</v>
      </c>
    </row>
    <row r="100" spans="2:65" s="10" customFormat="1" ht="29.85" customHeight="1">
      <c r="B100" s="177"/>
      <c r="C100" s="178"/>
      <c r="D100" s="191" t="s">
        <v>76</v>
      </c>
      <c r="E100" s="192" t="s">
        <v>1416</v>
      </c>
      <c r="F100" s="192" t="s">
        <v>1417</v>
      </c>
      <c r="G100" s="178"/>
      <c r="H100" s="178"/>
      <c r="I100" s="181"/>
      <c r="J100" s="193">
        <f>BK100</f>
        <v>0</v>
      </c>
      <c r="K100" s="178"/>
      <c r="L100" s="183"/>
      <c r="M100" s="184"/>
      <c r="N100" s="185"/>
      <c r="O100" s="185"/>
      <c r="P100" s="186">
        <f>SUM(P101:P104)</f>
        <v>0</v>
      </c>
      <c r="Q100" s="185"/>
      <c r="R100" s="186">
        <f>SUM(R101:R104)</f>
        <v>0</v>
      </c>
      <c r="S100" s="185"/>
      <c r="T100" s="187">
        <f>SUM(T101:T104)</f>
        <v>0</v>
      </c>
      <c r="AR100" s="188" t="s">
        <v>235</v>
      </c>
      <c r="AT100" s="189" t="s">
        <v>76</v>
      </c>
      <c r="AU100" s="189" t="s">
        <v>25</v>
      </c>
      <c r="AY100" s="188" t="s">
        <v>180</v>
      </c>
      <c r="BK100" s="190">
        <f>SUM(BK101:BK104)</f>
        <v>0</v>
      </c>
    </row>
    <row r="101" spans="2:65" s="1" customFormat="1" ht="22.5" customHeight="1">
      <c r="B101" s="41"/>
      <c r="C101" s="194" t="s">
        <v>305</v>
      </c>
      <c r="D101" s="194" t="s">
        <v>182</v>
      </c>
      <c r="E101" s="195" t="s">
        <v>1418</v>
      </c>
      <c r="F101" s="196" t="s">
        <v>1419</v>
      </c>
      <c r="G101" s="197" t="s">
        <v>1420</v>
      </c>
      <c r="H101" s="198">
        <v>1</v>
      </c>
      <c r="I101" s="199"/>
      <c r="J101" s="200">
        <f>ROUND(I101*H101,2)</f>
        <v>0</v>
      </c>
      <c r="K101" s="196" t="s">
        <v>841</v>
      </c>
      <c r="L101" s="61"/>
      <c r="M101" s="201" t="s">
        <v>24</v>
      </c>
      <c r="N101" s="202" t="s">
        <v>48</v>
      </c>
      <c r="O101" s="4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1387</v>
      </c>
      <c r="AT101" s="24" t="s">
        <v>182</v>
      </c>
      <c r="AU101" s="24" t="s">
        <v>86</v>
      </c>
      <c r="AY101" s="24" t="s">
        <v>180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25</v>
      </c>
      <c r="BK101" s="205">
        <f>ROUND(I101*H101,2)</f>
        <v>0</v>
      </c>
      <c r="BL101" s="24" t="s">
        <v>1387</v>
      </c>
      <c r="BM101" s="24" t="s">
        <v>1421</v>
      </c>
    </row>
    <row r="102" spans="2:65" s="1" customFormat="1" ht="13.5">
      <c r="B102" s="41"/>
      <c r="C102" s="63"/>
      <c r="D102" s="208" t="s">
        <v>195</v>
      </c>
      <c r="E102" s="63"/>
      <c r="F102" s="282" t="s">
        <v>1422</v>
      </c>
      <c r="G102" s="63"/>
      <c r="H102" s="63"/>
      <c r="I102" s="164"/>
      <c r="J102" s="63"/>
      <c r="K102" s="63"/>
      <c r="L102" s="61"/>
      <c r="M102" s="220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86</v>
      </c>
    </row>
    <row r="103" spans="2:65" s="1" customFormat="1" ht="22.5" customHeight="1">
      <c r="B103" s="41"/>
      <c r="C103" s="194" t="s">
        <v>292</v>
      </c>
      <c r="D103" s="194" t="s">
        <v>182</v>
      </c>
      <c r="E103" s="195" t="s">
        <v>1423</v>
      </c>
      <c r="F103" s="196" t="s">
        <v>1424</v>
      </c>
      <c r="G103" s="197" t="s">
        <v>1420</v>
      </c>
      <c r="H103" s="198">
        <v>1</v>
      </c>
      <c r="I103" s="199"/>
      <c r="J103" s="200">
        <f>ROUND(I103*H103,2)</f>
        <v>0</v>
      </c>
      <c r="K103" s="196" t="s">
        <v>841</v>
      </c>
      <c r="L103" s="61"/>
      <c r="M103" s="201" t="s">
        <v>24</v>
      </c>
      <c r="N103" s="202" t="s">
        <v>48</v>
      </c>
      <c r="O103" s="42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4" t="s">
        <v>1387</v>
      </c>
      <c r="AT103" s="24" t="s">
        <v>182</v>
      </c>
      <c r="AU103" s="24" t="s">
        <v>86</v>
      </c>
      <c r="AY103" s="24" t="s">
        <v>180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25</v>
      </c>
      <c r="BK103" s="205">
        <f>ROUND(I103*H103,2)</f>
        <v>0</v>
      </c>
      <c r="BL103" s="24" t="s">
        <v>1387</v>
      </c>
      <c r="BM103" s="24" t="s">
        <v>1425</v>
      </c>
    </row>
    <row r="104" spans="2:65" s="1" customFormat="1" ht="13.5">
      <c r="B104" s="41"/>
      <c r="C104" s="63"/>
      <c r="D104" s="218" t="s">
        <v>195</v>
      </c>
      <c r="E104" s="63"/>
      <c r="F104" s="219" t="s">
        <v>1426</v>
      </c>
      <c r="G104" s="63"/>
      <c r="H104" s="63"/>
      <c r="I104" s="164"/>
      <c r="J104" s="63"/>
      <c r="K104" s="63"/>
      <c r="L104" s="61"/>
      <c r="M104" s="283"/>
      <c r="N104" s="260"/>
      <c r="O104" s="260"/>
      <c r="P104" s="260"/>
      <c r="Q104" s="260"/>
      <c r="R104" s="260"/>
      <c r="S104" s="260"/>
      <c r="T104" s="284"/>
      <c r="AT104" s="24" t="s">
        <v>195</v>
      </c>
      <c r="AU104" s="24" t="s">
        <v>86</v>
      </c>
    </row>
    <row r="105" spans="2:65" s="1" customFormat="1" ht="6.95" customHeight="1">
      <c r="B105" s="56"/>
      <c r="C105" s="57"/>
      <c r="D105" s="57"/>
      <c r="E105" s="57"/>
      <c r="F105" s="57"/>
      <c r="G105" s="57"/>
      <c r="H105" s="57"/>
      <c r="I105" s="140"/>
      <c r="J105" s="57"/>
      <c r="K105" s="57"/>
      <c r="L105" s="61"/>
    </row>
  </sheetData>
  <sheetProtection algorithmName="SHA-512" hashValue="grD16dGMB3jKAzrQE+sf+vFMQhgKsZALr7XptTDTE6SKNzoeciTJW8LjK8BcFRNhf2wCx8htU6akDFIs+xG51w==" saltValue="3fKFxJiK+iect5FuEtInLQ==" spinCount="100000" sheet="1" objects="1" scenarios="1" formatCells="0" formatColumns="0" formatRows="0" sort="0" autoFilter="0"/>
  <autoFilter ref="C80:K104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85" customWidth="1"/>
    <col min="2" max="2" width="1.6640625" style="285" customWidth="1"/>
    <col min="3" max="4" width="5" style="285" customWidth="1"/>
    <col min="5" max="5" width="11.6640625" style="285" customWidth="1"/>
    <col min="6" max="6" width="9.1640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40625" style="285" customWidth="1"/>
  </cols>
  <sheetData>
    <row r="1" spans="2:1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5" customFormat="1" ht="45" customHeight="1">
      <c r="B3" s="289"/>
      <c r="C3" s="412" t="s">
        <v>1427</v>
      </c>
      <c r="D3" s="412"/>
      <c r="E3" s="412"/>
      <c r="F3" s="412"/>
      <c r="G3" s="412"/>
      <c r="H3" s="412"/>
      <c r="I3" s="412"/>
      <c r="J3" s="412"/>
      <c r="K3" s="290"/>
    </row>
    <row r="4" spans="2:11" ht="25.5" customHeight="1">
      <c r="B4" s="291"/>
      <c r="C4" s="416" t="s">
        <v>1428</v>
      </c>
      <c r="D4" s="416"/>
      <c r="E4" s="416"/>
      <c r="F4" s="416"/>
      <c r="G4" s="416"/>
      <c r="H4" s="416"/>
      <c r="I4" s="416"/>
      <c r="J4" s="416"/>
      <c r="K4" s="292"/>
    </row>
    <row r="5" spans="2:11" ht="5.25" customHeight="1"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1"/>
      <c r="C6" s="415" t="s">
        <v>1429</v>
      </c>
      <c r="D6" s="415"/>
      <c r="E6" s="415"/>
      <c r="F6" s="415"/>
      <c r="G6" s="415"/>
      <c r="H6" s="415"/>
      <c r="I6" s="415"/>
      <c r="J6" s="415"/>
      <c r="K6" s="292"/>
    </row>
    <row r="7" spans="2:11" ht="15" customHeight="1">
      <c r="B7" s="295"/>
      <c r="C7" s="415" t="s">
        <v>1430</v>
      </c>
      <c r="D7" s="415"/>
      <c r="E7" s="415"/>
      <c r="F7" s="415"/>
      <c r="G7" s="415"/>
      <c r="H7" s="415"/>
      <c r="I7" s="415"/>
      <c r="J7" s="415"/>
      <c r="K7" s="292"/>
    </row>
    <row r="8" spans="2:1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ht="15" customHeight="1">
      <c r="B9" s="295"/>
      <c r="C9" s="415" t="s">
        <v>1431</v>
      </c>
      <c r="D9" s="415"/>
      <c r="E9" s="415"/>
      <c r="F9" s="415"/>
      <c r="G9" s="415"/>
      <c r="H9" s="415"/>
      <c r="I9" s="415"/>
      <c r="J9" s="415"/>
      <c r="K9" s="292"/>
    </row>
    <row r="10" spans="2:11" ht="15" customHeight="1">
      <c r="B10" s="295"/>
      <c r="C10" s="294"/>
      <c r="D10" s="415" t="s">
        <v>1432</v>
      </c>
      <c r="E10" s="415"/>
      <c r="F10" s="415"/>
      <c r="G10" s="415"/>
      <c r="H10" s="415"/>
      <c r="I10" s="415"/>
      <c r="J10" s="415"/>
      <c r="K10" s="292"/>
    </row>
    <row r="11" spans="2:11" ht="15" customHeight="1">
      <c r="B11" s="295"/>
      <c r="C11" s="296"/>
      <c r="D11" s="415" t="s">
        <v>1433</v>
      </c>
      <c r="E11" s="415"/>
      <c r="F11" s="415"/>
      <c r="G11" s="415"/>
      <c r="H11" s="415"/>
      <c r="I11" s="415"/>
      <c r="J11" s="415"/>
      <c r="K11" s="292"/>
    </row>
    <row r="12" spans="2:11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spans="2:11" ht="15" customHeight="1">
      <c r="B13" s="295"/>
      <c r="C13" s="296"/>
      <c r="D13" s="415" t="s">
        <v>1434</v>
      </c>
      <c r="E13" s="415"/>
      <c r="F13" s="415"/>
      <c r="G13" s="415"/>
      <c r="H13" s="415"/>
      <c r="I13" s="415"/>
      <c r="J13" s="415"/>
      <c r="K13" s="292"/>
    </row>
    <row r="14" spans="2:11" ht="15" customHeight="1">
      <c r="B14" s="295"/>
      <c r="C14" s="296"/>
      <c r="D14" s="415" t="s">
        <v>1435</v>
      </c>
      <c r="E14" s="415"/>
      <c r="F14" s="415"/>
      <c r="G14" s="415"/>
      <c r="H14" s="415"/>
      <c r="I14" s="415"/>
      <c r="J14" s="415"/>
      <c r="K14" s="292"/>
    </row>
    <row r="15" spans="2:11" ht="15" customHeight="1">
      <c r="B15" s="295"/>
      <c r="C15" s="296"/>
      <c r="D15" s="415" t="s">
        <v>1436</v>
      </c>
      <c r="E15" s="415"/>
      <c r="F15" s="415"/>
      <c r="G15" s="415"/>
      <c r="H15" s="415"/>
      <c r="I15" s="415"/>
      <c r="J15" s="415"/>
      <c r="K15" s="292"/>
    </row>
    <row r="16" spans="2:11" ht="15" customHeight="1">
      <c r="B16" s="295"/>
      <c r="C16" s="296"/>
      <c r="D16" s="296"/>
      <c r="E16" s="297" t="s">
        <v>84</v>
      </c>
      <c r="F16" s="415" t="s">
        <v>1437</v>
      </c>
      <c r="G16" s="415"/>
      <c r="H16" s="415"/>
      <c r="I16" s="415"/>
      <c r="J16" s="415"/>
      <c r="K16" s="292"/>
    </row>
    <row r="17" spans="2:11" ht="15" customHeight="1">
      <c r="B17" s="295"/>
      <c r="C17" s="296"/>
      <c r="D17" s="296"/>
      <c r="E17" s="297" t="s">
        <v>1438</v>
      </c>
      <c r="F17" s="415" t="s">
        <v>1439</v>
      </c>
      <c r="G17" s="415"/>
      <c r="H17" s="415"/>
      <c r="I17" s="415"/>
      <c r="J17" s="415"/>
      <c r="K17" s="292"/>
    </row>
    <row r="18" spans="2:11" ht="15" customHeight="1">
      <c r="B18" s="295"/>
      <c r="C18" s="296"/>
      <c r="D18" s="296"/>
      <c r="E18" s="297" t="s">
        <v>1440</v>
      </c>
      <c r="F18" s="415" t="s">
        <v>1441</v>
      </c>
      <c r="G18" s="415"/>
      <c r="H18" s="415"/>
      <c r="I18" s="415"/>
      <c r="J18" s="415"/>
      <c r="K18" s="292"/>
    </row>
    <row r="19" spans="2:11" ht="15" customHeight="1">
      <c r="B19" s="295"/>
      <c r="C19" s="296"/>
      <c r="D19" s="296"/>
      <c r="E19" s="297" t="s">
        <v>109</v>
      </c>
      <c r="F19" s="415" t="s">
        <v>1442</v>
      </c>
      <c r="G19" s="415"/>
      <c r="H19" s="415"/>
      <c r="I19" s="415"/>
      <c r="J19" s="415"/>
      <c r="K19" s="292"/>
    </row>
    <row r="20" spans="2:11" ht="15" customHeight="1">
      <c r="B20" s="295"/>
      <c r="C20" s="296"/>
      <c r="D20" s="296"/>
      <c r="E20" s="297" t="s">
        <v>1443</v>
      </c>
      <c r="F20" s="415" t="s">
        <v>1444</v>
      </c>
      <c r="G20" s="415"/>
      <c r="H20" s="415"/>
      <c r="I20" s="415"/>
      <c r="J20" s="415"/>
      <c r="K20" s="292"/>
    </row>
    <row r="21" spans="2:11" ht="15" customHeight="1">
      <c r="B21" s="295"/>
      <c r="C21" s="296"/>
      <c r="D21" s="296"/>
      <c r="E21" s="297" t="s">
        <v>1445</v>
      </c>
      <c r="F21" s="415" t="s">
        <v>1446</v>
      </c>
      <c r="G21" s="415"/>
      <c r="H21" s="415"/>
      <c r="I21" s="415"/>
      <c r="J21" s="415"/>
      <c r="K21" s="292"/>
    </row>
    <row r="22" spans="2:11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2:11" ht="15" customHeight="1">
      <c r="B23" s="295"/>
      <c r="C23" s="415" t="s">
        <v>1447</v>
      </c>
      <c r="D23" s="415"/>
      <c r="E23" s="415"/>
      <c r="F23" s="415"/>
      <c r="G23" s="415"/>
      <c r="H23" s="415"/>
      <c r="I23" s="415"/>
      <c r="J23" s="415"/>
      <c r="K23" s="292"/>
    </row>
    <row r="24" spans="2:11" ht="15" customHeight="1">
      <c r="B24" s="295"/>
      <c r="C24" s="415" t="s">
        <v>1448</v>
      </c>
      <c r="D24" s="415"/>
      <c r="E24" s="415"/>
      <c r="F24" s="415"/>
      <c r="G24" s="415"/>
      <c r="H24" s="415"/>
      <c r="I24" s="415"/>
      <c r="J24" s="415"/>
      <c r="K24" s="292"/>
    </row>
    <row r="25" spans="2:11" ht="15" customHeight="1">
      <c r="B25" s="295"/>
      <c r="C25" s="294"/>
      <c r="D25" s="415" t="s">
        <v>1449</v>
      </c>
      <c r="E25" s="415"/>
      <c r="F25" s="415"/>
      <c r="G25" s="415"/>
      <c r="H25" s="415"/>
      <c r="I25" s="415"/>
      <c r="J25" s="415"/>
      <c r="K25" s="292"/>
    </row>
    <row r="26" spans="2:11" ht="15" customHeight="1">
      <c r="B26" s="295"/>
      <c r="C26" s="296"/>
      <c r="D26" s="415" t="s">
        <v>1450</v>
      </c>
      <c r="E26" s="415"/>
      <c r="F26" s="415"/>
      <c r="G26" s="415"/>
      <c r="H26" s="415"/>
      <c r="I26" s="415"/>
      <c r="J26" s="415"/>
      <c r="K26" s="292"/>
    </row>
    <row r="27" spans="2:11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spans="2:11" ht="15" customHeight="1">
      <c r="B28" s="295"/>
      <c r="C28" s="296"/>
      <c r="D28" s="415" t="s">
        <v>1451</v>
      </c>
      <c r="E28" s="415"/>
      <c r="F28" s="415"/>
      <c r="G28" s="415"/>
      <c r="H28" s="415"/>
      <c r="I28" s="415"/>
      <c r="J28" s="415"/>
      <c r="K28" s="292"/>
    </row>
    <row r="29" spans="2:11" ht="15" customHeight="1">
      <c r="B29" s="295"/>
      <c r="C29" s="296"/>
      <c r="D29" s="415" t="s">
        <v>1452</v>
      </c>
      <c r="E29" s="415"/>
      <c r="F29" s="415"/>
      <c r="G29" s="415"/>
      <c r="H29" s="415"/>
      <c r="I29" s="415"/>
      <c r="J29" s="415"/>
      <c r="K29" s="292"/>
    </row>
    <row r="30" spans="2:11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spans="2:11" ht="15" customHeight="1">
      <c r="B31" s="295"/>
      <c r="C31" s="296"/>
      <c r="D31" s="415" t="s">
        <v>1453</v>
      </c>
      <c r="E31" s="415"/>
      <c r="F31" s="415"/>
      <c r="G31" s="415"/>
      <c r="H31" s="415"/>
      <c r="I31" s="415"/>
      <c r="J31" s="415"/>
      <c r="K31" s="292"/>
    </row>
    <row r="32" spans="2:11" ht="15" customHeight="1">
      <c r="B32" s="295"/>
      <c r="C32" s="296"/>
      <c r="D32" s="415" t="s">
        <v>1454</v>
      </c>
      <c r="E32" s="415"/>
      <c r="F32" s="415"/>
      <c r="G32" s="415"/>
      <c r="H32" s="415"/>
      <c r="I32" s="415"/>
      <c r="J32" s="415"/>
      <c r="K32" s="292"/>
    </row>
    <row r="33" spans="2:11" ht="15" customHeight="1">
      <c r="B33" s="295"/>
      <c r="C33" s="296"/>
      <c r="D33" s="415" t="s">
        <v>1455</v>
      </c>
      <c r="E33" s="415"/>
      <c r="F33" s="415"/>
      <c r="G33" s="415"/>
      <c r="H33" s="415"/>
      <c r="I33" s="415"/>
      <c r="J33" s="415"/>
      <c r="K33" s="292"/>
    </row>
    <row r="34" spans="2:11" ht="15" customHeight="1">
      <c r="B34" s="295"/>
      <c r="C34" s="296"/>
      <c r="D34" s="294"/>
      <c r="E34" s="298" t="s">
        <v>165</v>
      </c>
      <c r="F34" s="294"/>
      <c r="G34" s="415" t="s">
        <v>1456</v>
      </c>
      <c r="H34" s="415"/>
      <c r="I34" s="415"/>
      <c r="J34" s="415"/>
      <c r="K34" s="292"/>
    </row>
    <row r="35" spans="2:11" ht="30.75" customHeight="1">
      <c r="B35" s="295"/>
      <c r="C35" s="296"/>
      <c r="D35" s="294"/>
      <c r="E35" s="298" t="s">
        <v>1457</v>
      </c>
      <c r="F35" s="294"/>
      <c r="G35" s="415" t="s">
        <v>1458</v>
      </c>
      <c r="H35" s="415"/>
      <c r="I35" s="415"/>
      <c r="J35" s="415"/>
      <c r="K35" s="292"/>
    </row>
    <row r="36" spans="2:11" ht="15" customHeight="1">
      <c r="B36" s="295"/>
      <c r="C36" s="296"/>
      <c r="D36" s="294"/>
      <c r="E36" s="298" t="s">
        <v>58</v>
      </c>
      <c r="F36" s="294"/>
      <c r="G36" s="415" t="s">
        <v>1459</v>
      </c>
      <c r="H36" s="415"/>
      <c r="I36" s="415"/>
      <c r="J36" s="415"/>
      <c r="K36" s="292"/>
    </row>
    <row r="37" spans="2:11" ht="15" customHeight="1">
      <c r="B37" s="295"/>
      <c r="C37" s="296"/>
      <c r="D37" s="294"/>
      <c r="E37" s="298" t="s">
        <v>166</v>
      </c>
      <c r="F37" s="294"/>
      <c r="G37" s="415" t="s">
        <v>1460</v>
      </c>
      <c r="H37" s="415"/>
      <c r="I37" s="415"/>
      <c r="J37" s="415"/>
      <c r="K37" s="292"/>
    </row>
    <row r="38" spans="2:11" ht="15" customHeight="1">
      <c r="B38" s="295"/>
      <c r="C38" s="296"/>
      <c r="D38" s="294"/>
      <c r="E38" s="298" t="s">
        <v>167</v>
      </c>
      <c r="F38" s="294"/>
      <c r="G38" s="415" t="s">
        <v>1461</v>
      </c>
      <c r="H38" s="415"/>
      <c r="I38" s="415"/>
      <c r="J38" s="415"/>
      <c r="K38" s="292"/>
    </row>
    <row r="39" spans="2:11" ht="15" customHeight="1">
      <c r="B39" s="295"/>
      <c r="C39" s="296"/>
      <c r="D39" s="294"/>
      <c r="E39" s="298" t="s">
        <v>168</v>
      </c>
      <c r="F39" s="294"/>
      <c r="G39" s="415" t="s">
        <v>1462</v>
      </c>
      <c r="H39" s="415"/>
      <c r="I39" s="415"/>
      <c r="J39" s="415"/>
      <c r="K39" s="292"/>
    </row>
    <row r="40" spans="2:11" ht="15" customHeight="1">
      <c r="B40" s="295"/>
      <c r="C40" s="296"/>
      <c r="D40" s="294"/>
      <c r="E40" s="298" t="s">
        <v>1463</v>
      </c>
      <c r="F40" s="294"/>
      <c r="G40" s="415" t="s">
        <v>1464</v>
      </c>
      <c r="H40" s="415"/>
      <c r="I40" s="415"/>
      <c r="J40" s="415"/>
      <c r="K40" s="292"/>
    </row>
    <row r="41" spans="2:11" ht="15" customHeight="1">
      <c r="B41" s="295"/>
      <c r="C41" s="296"/>
      <c r="D41" s="294"/>
      <c r="E41" s="298"/>
      <c r="F41" s="294"/>
      <c r="G41" s="415" t="s">
        <v>1465</v>
      </c>
      <c r="H41" s="415"/>
      <c r="I41" s="415"/>
      <c r="J41" s="415"/>
      <c r="K41" s="292"/>
    </row>
    <row r="42" spans="2:11" ht="15" customHeight="1">
      <c r="B42" s="295"/>
      <c r="C42" s="296"/>
      <c r="D42" s="294"/>
      <c r="E42" s="298" t="s">
        <v>1466</v>
      </c>
      <c r="F42" s="294"/>
      <c r="G42" s="415" t="s">
        <v>1467</v>
      </c>
      <c r="H42" s="415"/>
      <c r="I42" s="415"/>
      <c r="J42" s="415"/>
      <c r="K42" s="292"/>
    </row>
    <row r="43" spans="2:11" ht="15" customHeight="1">
      <c r="B43" s="295"/>
      <c r="C43" s="296"/>
      <c r="D43" s="294"/>
      <c r="E43" s="298" t="s">
        <v>170</v>
      </c>
      <c r="F43" s="294"/>
      <c r="G43" s="415" t="s">
        <v>1468</v>
      </c>
      <c r="H43" s="415"/>
      <c r="I43" s="415"/>
      <c r="J43" s="415"/>
      <c r="K43" s="292"/>
    </row>
    <row r="44" spans="2:11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spans="2:11" ht="15" customHeight="1">
      <c r="B45" s="295"/>
      <c r="C45" s="296"/>
      <c r="D45" s="415" t="s">
        <v>1469</v>
      </c>
      <c r="E45" s="415"/>
      <c r="F45" s="415"/>
      <c r="G45" s="415"/>
      <c r="H45" s="415"/>
      <c r="I45" s="415"/>
      <c r="J45" s="415"/>
      <c r="K45" s="292"/>
    </row>
    <row r="46" spans="2:11" ht="15" customHeight="1">
      <c r="B46" s="295"/>
      <c r="C46" s="296"/>
      <c r="D46" s="296"/>
      <c r="E46" s="415" t="s">
        <v>1470</v>
      </c>
      <c r="F46" s="415"/>
      <c r="G46" s="415"/>
      <c r="H46" s="415"/>
      <c r="I46" s="415"/>
      <c r="J46" s="415"/>
      <c r="K46" s="292"/>
    </row>
    <row r="47" spans="2:11" ht="15" customHeight="1">
      <c r="B47" s="295"/>
      <c r="C47" s="296"/>
      <c r="D47" s="296"/>
      <c r="E47" s="415" t="s">
        <v>1471</v>
      </c>
      <c r="F47" s="415"/>
      <c r="G47" s="415"/>
      <c r="H47" s="415"/>
      <c r="I47" s="415"/>
      <c r="J47" s="415"/>
      <c r="K47" s="292"/>
    </row>
    <row r="48" spans="2:11" ht="15" customHeight="1">
      <c r="B48" s="295"/>
      <c r="C48" s="296"/>
      <c r="D48" s="296"/>
      <c r="E48" s="415" t="s">
        <v>1472</v>
      </c>
      <c r="F48" s="415"/>
      <c r="G48" s="415"/>
      <c r="H48" s="415"/>
      <c r="I48" s="415"/>
      <c r="J48" s="415"/>
      <c r="K48" s="292"/>
    </row>
    <row r="49" spans="2:11" ht="15" customHeight="1">
      <c r="B49" s="295"/>
      <c r="C49" s="296"/>
      <c r="D49" s="415" t="s">
        <v>1473</v>
      </c>
      <c r="E49" s="415"/>
      <c r="F49" s="415"/>
      <c r="G49" s="415"/>
      <c r="H49" s="415"/>
      <c r="I49" s="415"/>
      <c r="J49" s="415"/>
      <c r="K49" s="292"/>
    </row>
    <row r="50" spans="2:11" ht="25.5" customHeight="1">
      <c r="B50" s="291"/>
      <c r="C50" s="416" t="s">
        <v>1474</v>
      </c>
      <c r="D50" s="416"/>
      <c r="E50" s="416"/>
      <c r="F50" s="416"/>
      <c r="G50" s="416"/>
      <c r="H50" s="416"/>
      <c r="I50" s="416"/>
      <c r="J50" s="416"/>
      <c r="K50" s="292"/>
    </row>
    <row r="51" spans="2:11" ht="5.25" customHeight="1">
      <c r="B51" s="291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1"/>
      <c r="C52" s="415" t="s">
        <v>1475</v>
      </c>
      <c r="D52" s="415"/>
      <c r="E52" s="415"/>
      <c r="F52" s="415"/>
      <c r="G52" s="415"/>
      <c r="H52" s="415"/>
      <c r="I52" s="415"/>
      <c r="J52" s="415"/>
      <c r="K52" s="292"/>
    </row>
    <row r="53" spans="2:11" ht="15" customHeight="1">
      <c r="B53" s="291"/>
      <c r="C53" s="415" t="s">
        <v>1476</v>
      </c>
      <c r="D53" s="415"/>
      <c r="E53" s="415"/>
      <c r="F53" s="415"/>
      <c r="G53" s="415"/>
      <c r="H53" s="415"/>
      <c r="I53" s="415"/>
      <c r="J53" s="415"/>
      <c r="K53" s="292"/>
    </row>
    <row r="54" spans="2:11" ht="12.75" customHeight="1">
      <c r="B54" s="291"/>
      <c r="C54" s="294"/>
      <c r="D54" s="294"/>
      <c r="E54" s="294"/>
      <c r="F54" s="294"/>
      <c r="G54" s="294"/>
      <c r="H54" s="294"/>
      <c r="I54" s="294"/>
      <c r="J54" s="294"/>
      <c r="K54" s="292"/>
    </row>
    <row r="55" spans="2:11" ht="15" customHeight="1">
      <c r="B55" s="291"/>
      <c r="C55" s="415" t="s">
        <v>1477</v>
      </c>
      <c r="D55" s="415"/>
      <c r="E55" s="415"/>
      <c r="F55" s="415"/>
      <c r="G55" s="415"/>
      <c r="H55" s="415"/>
      <c r="I55" s="415"/>
      <c r="J55" s="415"/>
      <c r="K55" s="292"/>
    </row>
    <row r="56" spans="2:11" ht="15" customHeight="1">
      <c r="B56" s="291"/>
      <c r="C56" s="296"/>
      <c r="D56" s="415" t="s">
        <v>1478</v>
      </c>
      <c r="E56" s="415"/>
      <c r="F56" s="415"/>
      <c r="G56" s="415"/>
      <c r="H56" s="415"/>
      <c r="I56" s="415"/>
      <c r="J56" s="415"/>
      <c r="K56" s="292"/>
    </row>
    <row r="57" spans="2:11" ht="15" customHeight="1">
      <c r="B57" s="291"/>
      <c r="C57" s="296"/>
      <c r="D57" s="415" t="s">
        <v>1479</v>
      </c>
      <c r="E57" s="415"/>
      <c r="F57" s="415"/>
      <c r="G57" s="415"/>
      <c r="H57" s="415"/>
      <c r="I57" s="415"/>
      <c r="J57" s="415"/>
      <c r="K57" s="292"/>
    </row>
    <row r="58" spans="2:11" ht="15" customHeight="1">
      <c r="B58" s="291"/>
      <c r="C58" s="296"/>
      <c r="D58" s="415" t="s">
        <v>1480</v>
      </c>
      <c r="E58" s="415"/>
      <c r="F58" s="415"/>
      <c r="G58" s="415"/>
      <c r="H58" s="415"/>
      <c r="I58" s="415"/>
      <c r="J58" s="415"/>
      <c r="K58" s="292"/>
    </row>
    <row r="59" spans="2:11" ht="15" customHeight="1">
      <c r="B59" s="291"/>
      <c r="C59" s="296"/>
      <c r="D59" s="415" t="s">
        <v>1481</v>
      </c>
      <c r="E59" s="415"/>
      <c r="F59" s="415"/>
      <c r="G59" s="415"/>
      <c r="H59" s="415"/>
      <c r="I59" s="415"/>
      <c r="J59" s="415"/>
      <c r="K59" s="292"/>
    </row>
    <row r="60" spans="2:11" ht="15" customHeight="1">
      <c r="B60" s="291"/>
      <c r="C60" s="296"/>
      <c r="D60" s="414" t="s">
        <v>1482</v>
      </c>
      <c r="E60" s="414"/>
      <c r="F60" s="414"/>
      <c r="G60" s="414"/>
      <c r="H60" s="414"/>
      <c r="I60" s="414"/>
      <c r="J60" s="414"/>
      <c r="K60" s="292"/>
    </row>
    <row r="61" spans="2:11" ht="15" customHeight="1">
      <c r="B61" s="291"/>
      <c r="C61" s="296"/>
      <c r="D61" s="415" t="s">
        <v>1483</v>
      </c>
      <c r="E61" s="415"/>
      <c r="F61" s="415"/>
      <c r="G61" s="415"/>
      <c r="H61" s="415"/>
      <c r="I61" s="415"/>
      <c r="J61" s="415"/>
      <c r="K61" s="292"/>
    </row>
    <row r="62" spans="2:11" ht="12.75" customHeight="1">
      <c r="B62" s="291"/>
      <c r="C62" s="296"/>
      <c r="D62" s="296"/>
      <c r="E62" s="299"/>
      <c r="F62" s="296"/>
      <c r="G62" s="296"/>
      <c r="H62" s="296"/>
      <c r="I62" s="296"/>
      <c r="J62" s="296"/>
      <c r="K62" s="292"/>
    </row>
    <row r="63" spans="2:11" ht="15" customHeight="1">
      <c r="B63" s="291"/>
      <c r="C63" s="296"/>
      <c r="D63" s="415" t="s">
        <v>1484</v>
      </c>
      <c r="E63" s="415"/>
      <c r="F63" s="415"/>
      <c r="G63" s="415"/>
      <c r="H63" s="415"/>
      <c r="I63" s="415"/>
      <c r="J63" s="415"/>
      <c r="K63" s="292"/>
    </row>
    <row r="64" spans="2:11" ht="15" customHeight="1">
      <c r="B64" s="291"/>
      <c r="C64" s="296"/>
      <c r="D64" s="414" t="s">
        <v>1485</v>
      </c>
      <c r="E64" s="414"/>
      <c r="F64" s="414"/>
      <c r="G64" s="414"/>
      <c r="H64" s="414"/>
      <c r="I64" s="414"/>
      <c r="J64" s="414"/>
      <c r="K64" s="292"/>
    </row>
    <row r="65" spans="2:11" ht="15" customHeight="1">
      <c r="B65" s="291"/>
      <c r="C65" s="296"/>
      <c r="D65" s="415" t="s">
        <v>1486</v>
      </c>
      <c r="E65" s="415"/>
      <c r="F65" s="415"/>
      <c r="G65" s="415"/>
      <c r="H65" s="415"/>
      <c r="I65" s="415"/>
      <c r="J65" s="415"/>
      <c r="K65" s="292"/>
    </row>
    <row r="66" spans="2:11" ht="15" customHeight="1">
      <c r="B66" s="291"/>
      <c r="C66" s="296"/>
      <c r="D66" s="415" t="s">
        <v>1487</v>
      </c>
      <c r="E66" s="415"/>
      <c r="F66" s="415"/>
      <c r="G66" s="415"/>
      <c r="H66" s="415"/>
      <c r="I66" s="415"/>
      <c r="J66" s="415"/>
      <c r="K66" s="292"/>
    </row>
    <row r="67" spans="2:11" ht="15" customHeight="1">
      <c r="B67" s="291"/>
      <c r="C67" s="296"/>
      <c r="D67" s="415" t="s">
        <v>1488</v>
      </c>
      <c r="E67" s="415"/>
      <c r="F67" s="415"/>
      <c r="G67" s="415"/>
      <c r="H67" s="415"/>
      <c r="I67" s="415"/>
      <c r="J67" s="415"/>
      <c r="K67" s="292"/>
    </row>
    <row r="68" spans="2:11" ht="15" customHeight="1">
      <c r="B68" s="291"/>
      <c r="C68" s="296"/>
      <c r="D68" s="415" t="s">
        <v>1489</v>
      </c>
      <c r="E68" s="415"/>
      <c r="F68" s="415"/>
      <c r="G68" s="415"/>
      <c r="H68" s="415"/>
      <c r="I68" s="415"/>
      <c r="J68" s="415"/>
      <c r="K68" s="292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413" t="s">
        <v>116</v>
      </c>
      <c r="D73" s="413"/>
      <c r="E73" s="413"/>
      <c r="F73" s="413"/>
      <c r="G73" s="413"/>
      <c r="H73" s="413"/>
      <c r="I73" s="413"/>
      <c r="J73" s="413"/>
      <c r="K73" s="309"/>
    </row>
    <row r="74" spans="2:11" ht="17.25" customHeight="1">
      <c r="B74" s="308"/>
      <c r="C74" s="310" t="s">
        <v>1490</v>
      </c>
      <c r="D74" s="310"/>
      <c r="E74" s="310"/>
      <c r="F74" s="310" t="s">
        <v>1491</v>
      </c>
      <c r="G74" s="311"/>
      <c r="H74" s="310" t="s">
        <v>166</v>
      </c>
      <c r="I74" s="310" t="s">
        <v>62</v>
      </c>
      <c r="J74" s="310" t="s">
        <v>1492</v>
      </c>
      <c r="K74" s="309"/>
    </row>
    <row r="75" spans="2:11" ht="17.25" customHeight="1">
      <c r="B75" s="308"/>
      <c r="C75" s="312" t="s">
        <v>1493</v>
      </c>
      <c r="D75" s="312"/>
      <c r="E75" s="312"/>
      <c r="F75" s="313" t="s">
        <v>1494</v>
      </c>
      <c r="G75" s="314"/>
      <c r="H75" s="312"/>
      <c r="I75" s="312"/>
      <c r="J75" s="312" t="s">
        <v>1495</v>
      </c>
      <c r="K75" s="309"/>
    </row>
    <row r="76" spans="2:11" ht="5.25" customHeight="1">
      <c r="B76" s="308"/>
      <c r="C76" s="315"/>
      <c r="D76" s="315"/>
      <c r="E76" s="315"/>
      <c r="F76" s="315"/>
      <c r="G76" s="316"/>
      <c r="H76" s="315"/>
      <c r="I76" s="315"/>
      <c r="J76" s="315"/>
      <c r="K76" s="309"/>
    </row>
    <row r="77" spans="2:11" ht="15" customHeight="1">
      <c r="B77" s="308"/>
      <c r="C77" s="298" t="s">
        <v>58</v>
      </c>
      <c r="D77" s="315"/>
      <c r="E77" s="315"/>
      <c r="F77" s="317" t="s">
        <v>1496</v>
      </c>
      <c r="G77" s="316"/>
      <c r="H77" s="298" t="s">
        <v>1497</v>
      </c>
      <c r="I77" s="298" t="s">
        <v>1498</v>
      </c>
      <c r="J77" s="298">
        <v>20</v>
      </c>
      <c r="K77" s="309"/>
    </row>
    <row r="78" spans="2:11" ht="15" customHeight="1">
      <c r="B78" s="308"/>
      <c r="C78" s="298" t="s">
        <v>1499</v>
      </c>
      <c r="D78" s="298"/>
      <c r="E78" s="298"/>
      <c r="F78" s="317" t="s">
        <v>1496</v>
      </c>
      <c r="G78" s="316"/>
      <c r="H78" s="298" t="s">
        <v>1500</v>
      </c>
      <c r="I78" s="298" t="s">
        <v>1498</v>
      </c>
      <c r="J78" s="298">
        <v>120</v>
      </c>
      <c r="K78" s="309"/>
    </row>
    <row r="79" spans="2:11" ht="15" customHeight="1">
      <c r="B79" s="318"/>
      <c r="C79" s="298" t="s">
        <v>1501</v>
      </c>
      <c r="D79" s="298"/>
      <c r="E79" s="298"/>
      <c r="F79" s="317" t="s">
        <v>1502</v>
      </c>
      <c r="G79" s="316"/>
      <c r="H79" s="298" t="s">
        <v>1503</v>
      </c>
      <c r="I79" s="298" t="s">
        <v>1498</v>
      </c>
      <c r="J79" s="298">
        <v>50</v>
      </c>
      <c r="K79" s="309"/>
    </row>
    <row r="80" spans="2:11" ht="15" customHeight="1">
      <c r="B80" s="318"/>
      <c r="C80" s="298" t="s">
        <v>1504</v>
      </c>
      <c r="D80" s="298"/>
      <c r="E80" s="298"/>
      <c r="F80" s="317" t="s">
        <v>1496</v>
      </c>
      <c r="G80" s="316"/>
      <c r="H80" s="298" t="s">
        <v>1505</v>
      </c>
      <c r="I80" s="298" t="s">
        <v>1506</v>
      </c>
      <c r="J80" s="298"/>
      <c r="K80" s="309"/>
    </row>
    <row r="81" spans="2:11" ht="15" customHeight="1">
      <c r="B81" s="318"/>
      <c r="C81" s="319" t="s">
        <v>1507</v>
      </c>
      <c r="D81" s="319"/>
      <c r="E81" s="319"/>
      <c r="F81" s="320" t="s">
        <v>1502</v>
      </c>
      <c r="G81" s="319"/>
      <c r="H81" s="319" t="s">
        <v>1508</v>
      </c>
      <c r="I81" s="319" t="s">
        <v>1498</v>
      </c>
      <c r="J81" s="319">
        <v>15</v>
      </c>
      <c r="K81" s="309"/>
    </row>
    <row r="82" spans="2:11" ht="15" customHeight="1">
      <c r="B82" s="318"/>
      <c r="C82" s="319" t="s">
        <v>1509</v>
      </c>
      <c r="D82" s="319"/>
      <c r="E82" s="319"/>
      <c r="F82" s="320" t="s">
        <v>1502</v>
      </c>
      <c r="G82" s="319"/>
      <c r="H82" s="319" t="s">
        <v>1510</v>
      </c>
      <c r="I82" s="319" t="s">
        <v>1498</v>
      </c>
      <c r="J82" s="319">
        <v>15</v>
      </c>
      <c r="K82" s="309"/>
    </row>
    <row r="83" spans="2:11" ht="15" customHeight="1">
      <c r="B83" s="318"/>
      <c r="C83" s="319" t="s">
        <v>1511</v>
      </c>
      <c r="D83" s="319"/>
      <c r="E83" s="319"/>
      <c r="F83" s="320" t="s">
        <v>1502</v>
      </c>
      <c r="G83" s="319"/>
      <c r="H83" s="319" t="s">
        <v>1512</v>
      </c>
      <c r="I83" s="319" t="s">
        <v>1498</v>
      </c>
      <c r="J83" s="319">
        <v>20</v>
      </c>
      <c r="K83" s="309"/>
    </row>
    <row r="84" spans="2:11" ht="15" customHeight="1">
      <c r="B84" s="318"/>
      <c r="C84" s="319" t="s">
        <v>1513</v>
      </c>
      <c r="D84" s="319"/>
      <c r="E84" s="319"/>
      <c r="F84" s="320" t="s">
        <v>1502</v>
      </c>
      <c r="G84" s="319"/>
      <c r="H84" s="319" t="s">
        <v>1514</v>
      </c>
      <c r="I84" s="319" t="s">
        <v>1498</v>
      </c>
      <c r="J84" s="319">
        <v>20</v>
      </c>
      <c r="K84" s="309"/>
    </row>
    <row r="85" spans="2:11" ht="15" customHeight="1">
      <c r="B85" s="318"/>
      <c r="C85" s="298" t="s">
        <v>1515</v>
      </c>
      <c r="D85" s="298"/>
      <c r="E85" s="298"/>
      <c r="F85" s="317" t="s">
        <v>1502</v>
      </c>
      <c r="G85" s="316"/>
      <c r="H85" s="298" t="s">
        <v>1516</v>
      </c>
      <c r="I85" s="298" t="s">
        <v>1498</v>
      </c>
      <c r="J85" s="298">
        <v>50</v>
      </c>
      <c r="K85" s="309"/>
    </row>
    <row r="86" spans="2:11" ht="15" customHeight="1">
      <c r="B86" s="318"/>
      <c r="C86" s="298" t="s">
        <v>1517</v>
      </c>
      <c r="D86" s="298"/>
      <c r="E86" s="298"/>
      <c r="F86" s="317" t="s">
        <v>1502</v>
      </c>
      <c r="G86" s="316"/>
      <c r="H86" s="298" t="s">
        <v>1518</v>
      </c>
      <c r="I86" s="298" t="s">
        <v>1498</v>
      </c>
      <c r="J86" s="298">
        <v>20</v>
      </c>
      <c r="K86" s="309"/>
    </row>
    <row r="87" spans="2:11" ht="15" customHeight="1">
      <c r="B87" s="318"/>
      <c r="C87" s="298" t="s">
        <v>1519</v>
      </c>
      <c r="D87" s="298"/>
      <c r="E87" s="298"/>
      <c r="F87" s="317" t="s">
        <v>1502</v>
      </c>
      <c r="G87" s="316"/>
      <c r="H87" s="298" t="s">
        <v>1520</v>
      </c>
      <c r="I87" s="298" t="s">
        <v>1498</v>
      </c>
      <c r="J87" s="298">
        <v>20</v>
      </c>
      <c r="K87" s="309"/>
    </row>
    <row r="88" spans="2:11" ht="15" customHeight="1">
      <c r="B88" s="318"/>
      <c r="C88" s="298" t="s">
        <v>1521</v>
      </c>
      <c r="D88" s="298"/>
      <c r="E88" s="298"/>
      <c r="F88" s="317" t="s">
        <v>1502</v>
      </c>
      <c r="G88" s="316"/>
      <c r="H88" s="298" t="s">
        <v>1522</v>
      </c>
      <c r="I88" s="298" t="s">
        <v>1498</v>
      </c>
      <c r="J88" s="298">
        <v>50</v>
      </c>
      <c r="K88" s="309"/>
    </row>
    <row r="89" spans="2:11" ht="15" customHeight="1">
      <c r="B89" s="318"/>
      <c r="C89" s="298" t="s">
        <v>1523</v>
      </c>
      <c r="D89" s="298"/>
      <c r="E89" s="298"/>
      <c r="F89" s="317" t="s">
        <v>1502</v>
      </c>
      <c r="G89" s="316"/>
      <c r="H89" s="298" t="s">
        <v>1523</v>
      </c>
      <c r="I89" s="298" t="s">
        <v>1498</v>
      </c>
      <c r="J89" s="298">
        <v>50</v>
      </c>
      <c r="K89" s="309"/>
    </row>
    <row r="90" spans="2:11" ht="15" customHeight="1">
      <c r="B90" s="318"/>
      <c r="C90" s="298" t="s">
        <v>171</v>
      </c>
      <c r="D90" s="298"/>
      <c r="E90" s="298"/>
      <c r="F90" s="317" t="s">
        <v>1502</v>
      </c>
      <c r="G90" s="316"/>
      <c r="H90" s="298" t="s">
        <v>1524</v>
      </c>
      <c r="I90" s="298" t="s">
        <v>1498</v>
      </c>
      <c r="J90" s="298">
        <v>255</v>
      </c>
      <c r="K90" s="309"/>
    </row>
    <row r="91" spans="2:11" ht="15" customHeight="1">
      <c r="B91" s="318"/>
      <c r="C91" s="298" t="s">
        <v>1525</v>
      </c>
      <c r="D91" s="298"/>
      <c r="E91" s="298"/>
      <c r="F91" s="317" t="s">
        <v>1496</v>
      </c>
      <c r="G91" s="316"/>
      <c r="H91" s="298" t="s">
        <v>1526</v>
      </c>
      <c r="I91" s="298" t="s">
        <v>1527</v>
      </c>
      <c r="J91" s="298"/>
      <c r="K91" s="309"/>
    </row>
    <row r="92" spans="2:11" ht="15" customHeight="1">
      <c r="B92" s="318"/>
      <c r="C92" s="298" t="s">
        <v>1528</v>
      </c>
      <c r="D92" s="298"/>
      <c r="E92" s="298"/>
      <c r="F92" s="317" t="s">
        <v>1496</v>
      </c>
      <c r="G92" s="316"/>
      <c r="H92" s="298" t="s">
        <v>1529</v>
      </c>
      <c r="I92" s="298" t="s">
        <v>1530</v>
      </c>
      <c r="J92" s="298"/>
      <c r="K92" s="309"/>
    </row>
    <row r="93" spans="2:11" ht="15" customHeight="1">
      <c r="B93" s="318"/>
      <c r="C93" s="298" t="s">
        <v>1531</v>
      </c>
      <c r="D93" s="298"/>
      <c r="E93" s="298"/>
      <c r="F93" s="317" t="s">
        <v>1496</v>
      </c>
      <c r="G93" s="316"/>
      <c r="H93" s="298" t="s">
        <v>1531</v>
      </c>
      <c r="I93" s="298" t="s">
        <v>1530</v>
      </c>
      <c r="J93" s="298"/>
      <c r="K93" s="309"/>
    </row>
    <row r="94" spans="2:11" ht="15" customHeight="1">
      <c r="B94" s="318"/>
      <c r="C94" s="298" t="s">
        <v>43</v>
      </c>
      <c r="D94" s="298"/>
      <c r="E94" s="298"/>
      <c r="F94" s="317" t="s">
        <v>1496</v>
      </c>
      <c r="G94" s="316"/>
      <c r="H94" s="298" t="s">
        <v>1532</v>
      </c>
      <c r="I94" s="298" t="s">
        <v>1530</v>
      </c>
      <c r="J94" s="298"/>
      <c r="K94" s="309"/>
    </row>
    <row r="95" spans="2:11" ht="15" customHeight="1">
      <c r="B95" s="318"/>
      <c r="C95" s="298" t="s">
        <v>53</v>
      </c>
      <c r="D95" s="298"/>
      <c r="E95" s="298"/>
      <c r="F95" s="317" t="s">
        <v>1496</v>
      </c>
      <c r="G95" s="316"/>
      <c r="H95" s="298" t="s">
        <v>1533</v>
      </c>
      <c r="I95" s="298" t="s">
        <v>1530</v>
      </c>
      <c r="J95" s="298"/>
      <c r="K95" s="309"/>
    </row>
    <row r="96" spans="2:11" ht="15" customHeight="1">
      <c r="B96" s="321"/>
      <c r="C96" s="322"/>
      <c r="D96" s="322"/>
      <c r="E96" s="322"/>
      <c r="F96" s="322"/>
      <c r="G96" s="322"/>
      <c r="H96" s="322"/>
      <c r="I96" s="322"/>
      <c r="J96" s="322"/>
      <c r="K96" s="323"/>
    </row>
    <row r="97" spans="2:11" ht="18.75" customHeight="1">
      <c r="B97" s="324"/>
      <c r="C97" s="325"/>
      <c r="D97" s="325"/>
      <c r="E97" s="325"/>
      <c r="F97" s="325"/>
      <c r="G97" s="325"/>
      <c r="H97" s="325"/>
      <c r="I97" s="325"/>
      <c r="J97" s="325"/>
      <c r="K97" s="324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413" t="s">
        <v>1534</v>
      </c>
      <c r="D100" s="413"/>
      <c r="E100" s="413"/>
      <c r="F100" s="413"/>
      <c r="G100" s="413"/>
      <c r="H100" s="413"/>
      <c r="I100" s="413"/>
      <c r="J100" s="413"/>
      <c r="K100" s="309"/>
    </row>
    <row r="101" spans="2:11" ht="17.25" customHeight="1">
      <c r="B101" s="308"/>
      <c r="C101" s="310" t="s">
        <v>1490</v>
      </c>
      <c r="D101" s="310"/>
      <c r="E101" s="310"/>
      <c r="F101" s="310" t="s">
        <v>1491</v>
      </c>
      <c r="G101" s="311"/>
      <c r="H101" s="310" t="s">
        <v>166</v>
      </c>
      <c r="I101" s="310" t="s">
        <v>62</v>
      </c>
      <c r="J101" s="310" t="s">
        <v>1492</v>
      </c>
      <c r="K101" s="309"/>
    </row>
    <row r="102" spans="2:11" ht="17.25" customHeight="1">
      <c r="B102" s="308"/>
      <c r="C102" s="312" t="s">
        <v>1493</v>
      </c>
      <c r="D102" s="312"/>
      <c r="E102" s="312"/>
      <c r="F102" s="313" t="s">
        <v>1494</v>
      </c>
      <c r="G102" s="314"/>
      <c r="H102" s="312"/>
      <c r="I102" s="312"/>
      <c r="J102" s="312" t="s">
        <v>1495</v>
      </c>
      <c r="K102" s="309"/>
    </row>
    <row r="103" spans="2:11" ht="5.25" customHeight="1">
      <c r="B103" s="308"/>
      <c r="C103" s="310"/>
      <c r="D103" s="310"/>
      <c r="E103" s="310"/>
      <c r="F103" s="310"/>
      <c r="G103" s="326"/>
      <c r="H103" s="310"/>
      <c r="I103" s="310"/>
      <c r="J103" s="310"/>
      <c r="K103" s="309"/>
    </row>
    <row r="104" spans="2:11" ht="15" customHeight="1">
      <c r="B104" s="308"/>
      <c r="C104" s="298" t="s">
        <v>58</v>
      </c>
      <c r="D104" s="315"/>
      <c r="E104" s="315"/>
      <c r="F104" s="317" t="s">
        <v>1496</v>
      </c>
      <c r="G104" s="326"/>
      <c r="H104" s="298" t="s">
        <v>1535</v>
      </c>
      <c r="I104" s="298" t="s">
        <v>1498</v>
      </c>
      <c r="J104" s="298">
        <v>20</v>
      </c>
      <c r="K104" s="309"/>
    </row>
    <row r="105" spans="2:11" ht="15" customHeight="1">
      <c r="B105" s="308"/>
      <c r="C105" s="298" t="s">
        <v>1499</v>
      </c>
      <c r="D105" s="298"/>
      <c r="E105" s="298"/>
      <c r="F105" s="317" t="s">
        <v>1496</v>
      </c>
      <c r="G105" s="298"/>
      <c r="H105" s="298" t="s">
        <v>1535</v>
      </c>
      <c r="I105" s="298" t="s">
        <v>1498</v>
      </c>
      <c r="J105" s="298">
        <v>120</v>
      </c>
      <c r="K105" s="309"/>
    </row>
    <row r="106" spans="2:11" ht="15" customHeight="1">
      <c r="B106" s="318"/>
      <c r="C106" s="298" t="s">
        <v>1501</v>
      </c>
      <c r="D106" s="298"/>
      <c r="E106" s="298"/>
      <c r="F106" s="317" t="s">
        <v>1502</v>
      </c>
      <c r="G106" s="298"/>
      <c r="H106" s="298" t="s">
        <v>1535</v>
      </c>
      <c r="I106" s="298" t="s">
        <v>1498</v>
      </c>
      <c r="J106" s="298">
        <v>50</v>
      </c>
      <c r="K106" s="309"/>
    </row>
    <row r="107" spans="2:11" ht="15" customHeight="1">
      <c r="B107" s="318"/>
      <c r="C107" s="298" t="s">
        <v>1504</v>
      </c>
      <c r="D107" s="298"/>
      <c r="E107" s="298"/>
      <c r="F107" s="317" t="s">
        <v>1496</v>
      </c>
      <c r="G107" s="298"/>
      <c r="H107" s="298" t="s">
        <v>1535</v>
      </c>
      <c r="I107" s="298" t="s">
        <v>1506</v>
      </c>
      <c r="J107" s="298"/>
      <c r="K107" s="309"/>
    </row>
    <row r="108" spans="2:11" ht="15" customHeight="1">
      <c r="B108" s="318"/>
      <c r="C108" s="298" t="s">
        <v>1515</v>
      </c>
      <c r="D108" s="298"/>
      <c r="E108" s="298"/>
      <c r="F108" s="317" t="s">
        <v>1502</v>
      </c>
      <c r="G108" s="298"/>
      <c r="H108" s="298" t="s">
        <v>1535</v>
      </c>
      <c r="I108" s="298" t="s">
        <v>1498</v>
      </c>
      <c r="J108" s="298">
        <v>50</v>
      </c>
      <c r="K108" s="309"/>
    </row>
    <row r="109" spans="2:11" ht="15" customHeight="1">
      <c r="B109" s="318"/>
      <c r="C109" s="298" t="s">
        <v>1523</v>
      </c>
      <c r="D109" s="298"/>
      <c r="E109" s="298"/>
      <c r="F109" s="317" t="s">
        <v>1502</v>
      </c>
      <c r="G109" s="298"/>
      <c r="H109" s="298" t="s">
        <v>1535</v>
      </c>
      <c r="I109" s="298" t="s">
        <v>1498</v>
      </c>
      <c r="J109" s="298">
        <v>50</v>
      </c>
      <c r="K109" s="309"/>
    </row>
    <row r="110" spans="2:11" ht="15" customHeight="1">
      <c r="B110" s="318"/>
      <c r="C110" s="298" t="s">
        <v>1521</v>
      </c>
      <c r="D110" s="298"/>
      <c r="E110" s="298"/>
      <c r="F110" s="317" t="s">
        <v>1502</v>
      </c>
      <c r="G110" s="298"/>
      <c r="H110" s="298" t="s">
        <v>1535</v>
      </c>
      <c r="I110" s="298" t="s">
        <v>1498</v>
      </c>
      <c r="J110" s="298">
        <v>50</v>
      </c>
      <c r="K110" s="309"/>
    </row>
    <row r="111" spans="2:11" ht="15" customHeight="1">
      <c r="B111" s="318"/>
      <c r="C111" s="298" t="s">
        <v>58</v>
      </c>
      <c r="D111" s="298"/>
      <c r="E111" s="298"/>
      <c r="F111" s="317" t="s">
        <v>1496</v>
      </c>
      <c r="G111" s="298"/>
      <c r="H111" s="298" t="s">
        <v>1536</v>
      </c>
      <c r="I111" s="298" t="s">
        <v>1498</v>
      </c>
      <c r="J111" s="298">
        <v>20</v>
      </c>
      <c r="K111" s="309"/>
    </row>
    <row r="112" spans="2:11" ht="15" customHeight="1">
      <c r="B112" s="318"/>
      <c r="C112" s="298" t="s">
        <v>1537</v>
      </c>
      <c r="D112" s="298"/>
      <c r="E112" s="298"/>
      <c r="F112" s="317" t="s">
        <v>1496</v>
      </c>
      <c r="G112" s="298"/>
      <c r="H112" s="298" t="s">
        <v>1538</v>
      </c>
      <c r="I112" s="298" t="s">
        <v>1498</v>
      </c>
      <c r="J112" s="298">
        <v>120</v>
      </c>
      <c r="K112" s="309"/>
    </row>
    <row r="113" spans="2:11" ht="15" customHeight="1">
      <c r="B113" s="318"/>
      <c r="C113" s="298" t="s">
        <v>43</v>
      </c>
      <c r="D113" s="298"/>
      <c r="E113" s="298"/>
      <c r="F113" s="317" t="s">
        <v>1496</v>
      </c>
      <c r="G113" s="298"/>
      <c r="H113" s="298" t="s">
        <v>1539</v>
      </c>
      <c r="I113" s="298" t="s">
        <v>1530</v>
      </c>
      <c r="J113" s="298"/>
      <c r="K113" s="309"/>
    </row>
    <row r="114" spans="2:11" ht="15" customHeight="1">
      <c r="B114" s="318"/>
      <c r="C114" s="298" t="s">
        <v>53</v>
      </c>
      <c r="D114" s="298"/>
      <c r="E114" s="298"/>
      <c r="F114" s="317" t="s">
        <v>1496</v>
      </c>
      <c r="G114" s="298"/>
      <c r="H114" s="298" t="s">
        <v>1540</v>
      </c>
      <c r="I114" s="298" t="s">
        <v>1530</v>
      </c>
      <c r="J114" s="298"/>
      <c r="K114" s="309"/>
    </row>
    <row r="115" spans="2:11" ht="15" customHeight="1">
      <c r="B115" s="318"/>
      <c r="C115" s="298" t="s">
        <v>62</v>
      </c>
      <c r="D115" s="298"/>
      <c r="E115" s="298"/>
      <c r="F115" s="317" t="s">
        <v>1496</v>
      </c>
      <c r="G115" s="298"/>
      <c r="H115" s="298" t="s">
        <v>1541</v>
      </c>
      <c r="I115" s="298" t="s">
        <v>1542</v>
      </c>
      <c r="J115" s="298"/>
      <c r="K115" s="309"/>
    </row>
    <row r="116" spans="2:11" ht="15" customHeight="1">
      <c r="B116" s="321"/>
      <c r="C116" s="327"/>
      <c r="D116" s="327"/>
      <c r="E116" s="327"/>
      <c r="F116" s="327"/>
      <c r="G116" s="327"/>
      <c r="H116" s="327"/>
      <c r="I116" s="327"/>
      <c r="J116" s="327"/>
      <c r="K116" s="323"/>
    </row>
    <row r="117" spans="2:11" ht="18.75" customHeight="1">
      <c r="B117" s="328"/>
      <c r="C117" s="294"/>
      <c r="D117" s="294"/>
      <c r="E117" s="294"/>
      <c r="F117" s="329"/>
      <c r="G117" s="294"/>
      <c r="H117" s="294"/>
      <c r="I117" s="294"/>
      <c r="J117" s="294"/>
      <c r="K117" s="328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0"/>
      <c r="C119" s="331"/>
      <c r="D119" s="331"/>
      <c r="E119" s="331"/>
      <c r="F119" s="331"/>
      <c r="G119" s="331"/>
      <c r="H119" s="331"/>
      <c r="I119" s="331"/>
      <c r="J119" s="331"/>
      <c r="K119" s="332"/>
    </row>
    <row r="120" spans="2:11" ht="45" customHeight="1">
      <c r="B120" s="333"/>
      <c r="C120" s="412" t="s">
        <v>1543</v>
      </c>
      <c r="D120" s="412"/>
      <c r="E120" s="412"/>
      <c r="F120" s="412"/>
      <c r="G120" s="412"/>
      <c r="H120" s="412"/>
      <c r="I120" s="412"/>
      <c r="J120" s="412"/>
      <c r="K120" s="334"/>
    </row>
    <row r="121" spans="2:11" ht="17.25" customHeight="1">
      <c r="B121" s="335"/>
      <c r="C121" s="310" t="s">
        <v>1490</v>
      </c>
      <c r="D121" s="310"/>
      <c r="E121" s="310"/>
      <c r="F121" s="310" t="s">
        <v>1491</v>
      </c>
      <c r="G121" s="311"/>
      <c r="H121" s="310" t="s">
        <v>166</v>
      </c>
      <c r="I121" s="310" t="s">
        <v>62</v>
      </c>
      <c r="J121" s="310" t="s">
        <v>1492</v>
      </c>
      <c r="K121" s="336"/>
    </row>
    <row r="122" spans="2:11" ht="17.25" customHeight="1">
      <c r="B122" s="335"/>
      <c r="C122" s="312" t="s">
        <v>1493</v>
      </c>
      <c r="D122" s="312"/>
      <c r="E122" s="312"/>
      <c r="F122" s="313" t="s">
        <v>1494</v>
      </c>
      <c r="G122" s="314"/>
      <c r="H122" s="312"/>
      <c r="I122" s="312"/>
      <c r="J122" s="312" t="s">
        <v>1495</v>
      </c>
      <c r="K122" s="336"/>
    </row>
    <row r="123" spans="2:11" ht="5.25" customHeight="1">
      <c r="B123" s="337"/>
      <c r="C123" s="315"/>
      <c r="D123" s="315"/>
      <c r="E123" s="315"/>
      <c r="F123" s="315"/>
      <c r="G123" s="298"/>
      <c r="H123" s="315"/>
      <c r="I123" s="315"/>
      <c r="J123" s="315"/>
      <c r="K123" s="338"/>
    </row>
    <row r="124" spans="2:11" ht="15" customHeight="1">
      <c r="B124" s="337"/>
      <c r="C124" s="298" t="s">
        <v>1499</v>
      </c>
      <c r="D124" s="315"/>
      <c r="E124" s="315"/>
      <c r="F124" s="317" t="s">
        <v>1496</v>
      </c>
      <c r="G124" s="298"/>
      <c r="H124" s="298" t="s">
        <v>1535</v>
      </c>
      <c r="I124" s="298" t="s">
        <v>1498</v>
      </c>
      <c r="J124" s="298">
        <v>120</v>
      </c>
      <c r="K124" s="339"/>
    </row>
    <row r="125" spans="2:11" ht="15" customHeight="1">
      <c r="B125" s="337"/>
      <c r="C125" s="298" t="s">
        <v>1544</v>
      </c>
      <c r="D125" s="298"/>
      <c r="E125" s="298"/>
      <c r="F125" s="317" t="s">
        <v>1496</v>
      </c>
      <c r="G125" s="298"/>
      <c r="H125" s="298" t="s">
        <v>1545</v>
      </c>
      <c r="I125" s="298" t="s">
        <v>1498</v>
      </c>
      <c r="J125" s="298" t="s">
        <v>1546</v>
      </c>
      <c r="K125" s="339"/>
    </row>
    <row r="126" spans="2:11" ht="15" customHeight="1">
      <c r="B126" s="337"/>
      <c r="C126" s="298" t="s">
        <v>1445</v>
      </c>
      <c r="D126" s="298"/>
      <c r="E126" s="298"/>
      <c r="F126" s="317" t="s">
        <v>1496</v>
      </c>
      <c r="G126" s="298"/>
      <c r="H126" s="298" t="s">
        <v>1547</v>
      </c>
      <c r="I126" s="298" t="s">
        <v>1498</v>
      </c>
      <c r="J126" s="298" t="s">
        <v>1546</v>
      </c>
      <c r="K126" s="339"/>
    </row>
    <row r="127" spans="2:11" ht="15" customHeight="1">
      <c r="B127" s="337"/>
      <c r="C127" s="298" t="s">
        <v>1507</v>
      </c>
      <c r="D127" s="298"/>
      <c r="E127" s="298"/>
      <c r="F127" s="317" t="s">
        <v>1502</v>
      </c>
      <c r="G127" s="298"/>
      <c r="H127" s="298" t="s">
        <v>1508</v>
      </c>
      <c r="I127" s="298" t="s">
        <v>1498</v>
      </c>
      <c r="J127" s="298">
        <v>15</v>
      </c>
      <c r="K127" s="339"/>
    </row>
    <row r="128" spans="2:11" ht="15" customHeight="1">
      <c r="B128" s="337"/>
      <c r="C128" s="319" t="s">
        <v>1509</v>
      </c>
      <c r="D128" s="319"/>
      <c r="E128" s="319"/>
      <c r="F128" s="320" t="s">
        <v>1502</v>
      </c>
      <c r="G128" s="319"/>
      <c r="H128" s="319" t="s">
        <v>1510</v>
      </c>
      <c r="I128" s="319" t="s">
        <v>1498</v>
      </c>
      <c r="J128" s="319">
        <v>15</v>
      </c>
      <c r="K128" s="339"/>
    </row>
    <row r="129" spans="2:11" ht="15" customHeight="1">
      <c r="B129" s="337"/>
      <c r="C129" s="319" t="s">
        <v>1511</v>
      </c>
      <c r="D129" s="319"/>
      <c r="E129" s="319"/>
      <c r="F129" s="320" t="s">
        <v>1502</v>
      </c>
      <c r="G129" s="319"/>
      <c r="H129" s="319" t="s">
        <v>1512</v>
      </c>
      <c r="I129" s="319" t="s">
        <v>1498</v>
      </c>
      <c r="J129" s="319">
        <v>20</v>
      </c>
      <c r="K129" s="339"/>
    </row>
    <row r="130" spans="2:11" ht="15" customHeight="1">
      <c r="B130" s="337"/>
      <c r="C130" s="319" t="s">
        <v>1513</v>
      </c>
      <c r="D130" s="319"/>
      <c r="E130" s="319"/>
      <c r="F130" s="320" t="s">
        <v>1502</v>
      </c>
      <c r="G130" s="319"/>
      <c r="H130" s="319" t="s">
        <v>1514</v>
      </c>
      <c r="I130" s="319" t="s">
        <v>1498</v>
      </c>
      <c r="J130" s="319">
        <v>20</v>
      </c>
      <c r="K130" s="339"/>
    </row>
    <row r="131" spans="2:11" ht="15" customHeight="1">
      <c r="B131" s="337"/>
      <c r="C131" s="298" t="s">
        <v>1501</v>
      </c>
      <c r="D131" s="298"/>
      <c r="E131" s="298"/>
      <c r="F131" s="317" t="s">
        <v>1502</v>
      </c>
      <c r="G131" s="298"/>
      <c r="H131" s="298" t="s">
        <v>1535</v>
      </c>
      <c r="I131" s="298" t="s">
        <v>1498</v>
      </c>
      <c r="J131" s="298">
        <v>50</v>
      </c>
      <c r="K131" s="339"/>
    </row>
    <row r="132" spans="2:11" ht="15" customHeight="1">
      <c r="B132" s="337"/>
      <c r="C132" s="298" t="s">
        <v>1515</v>
      </c>
      <c r="D132" s="298"/>
      <c r="E132" s="298"/>
      <c r="F132" s="317" t="s">
        <v>1502</v>
      </c>
      <c r="G132" s="298"/>
      <c r="H132" s="298" t="s">
        <v>1535</v>
      </c>
      <c r="I132" s="298" t="s">
        <v>1498</v>
      </c>
      <c r="J132" s="298">
        <v>50</v>
      </c>
      <c r="K132" s="339"/>
    </row>
    <row r="133" spans="2:11" ht="15" customHeight="1">
      <c r="B133" s="337"/>
      <c r="C133" s="298" t="s">
        <v>1521</v>
      </c>
      <c r="D133" s="298"/>
      <c r="E133" s="298"/>
      <c r="F133" s="317" t="s">
        <v>1502</v>
      </c>
      <c r="G133" s="298"/>
      <c r="H133" s="298" t="s">
        <v>1535</v>
      </c>
      <c r="I133" s="298" t="s">
        <v>1498</v>
      </c>
      <c r="J133" s="298">
        <v>50</v>
      </c>
      <c r="K133" s="339"/>
    </row>
    <row r="134" spans="2:11" ht="15" customHeight="1">
      <c r="B134" s="337"/>
      <c r="C134" s="298" t="s">
        <v>1523</v>
      </c>
      <c r="D134" s="298"/>
      <c r="E134" s="298"/>
      <c r="F134" s="317" t="s">
        <v>1502</v>
      </c>
      <c r="G134" s="298"/>
      <c r="H134" s="298" t="s">
        <v>1535</v>
      </c>
      <c r="I134" s="298" t="s">
        <v>1498</v>
      </c>
      <c r="J134" s="298">
        <v>50</v>
      </c>
      <c r="K134" s="339"/>
    </row>
    <row r="135" spans="2:11" ht="15" customHeight="1">
      <c r="B135" s="337"/>
      <c r="C135" s="298" t="s">
        <v>171</v>
      </c>
      <c r="D135" s="298"/>
      <c r="E135" s="298"/>
      <c r="F135" s="317" t="s">
        <v>1502</v>
      </c>
      <c r="G135" s="298"/>
      <c r="H135" s="298" t="s">
        <v>1548</v>
      </c>
      <c r="I135" s="298" t="s">
        <v>1498</v>
      </c>
      <c r="J135" s="298">
        <v>255</v>
      </c>
      <c r="K135" s="339"/>
    </row>
    <row r="136" spans="2:11" ht="15" customHeight="1">
      <c r="B136" s="337"/>
      <c r="C136" s="298" t="s">
        <v>1525</v>
      </c>
      <c r="D136" s="298"/>
      <c r="E136" s="298"/>
      <c r="F136" s="317" t="s">
        <v>1496</v>
      </c>
      <c r="G136" s="298"/>
      <c r="H136" s="298" t="s">
        <v>1549</v>
      </c>
      <c r="I136" s="298" t="s">
        <v>1527</v>
      </c>
      <c r="J136" s="298"/>
      <c r="K136" s="339"/>
    </row>
    <row r="137" spans="2:11" ht="15" customHeight="1">
      <c r="B137" s="337"/>
      <c r="C137" s="298" t="s">
        <v>1528</v>
      </c>
      <c r="D137" s="298"/>
      <c r="E137" s="298"/>
      <c r="F137" s="317" t="s">
        <v>1496</v>
      </c>
      <c r="G137" s="298"/>
      <c r="H137" s="298" t="s">
        <v>1550</v>
      </c>
      <c r="I137" s="298" t="s">
        <v>1530</v>
      </c>
      <c r="J137" s="298"/>
      <c r="K137" s="339"/>
    </row>
    <row r="138" spans="2:11" ht="15" customHeight="1">
      <c r="B138" s="337"/>
      <c r="C138" s="298" t="s">
        <v>1531</v>
      </c>
      <c r="D138" s="298"/>
      <c r="E138" s="298"/>
      <c r="F138" s="317" t="s">
        <v>1496</v>
      </c>
      <c r="G138" s="298"/>
      <c r="H138" s="298" t="s">
        <v>1531</v>
      </c>
      <c r="I138" s="298" t="s">
        <v>1530</v>
      </c>
      <c r="J138" s="298"/>
      <c r="K138" s="339"/>
    </row>
    <row r="139" spans="2:11" ht="15" customHeight="1">
      <c r="B139" s="337"/>
      <c r="C139" s="298" t="s">
        <v>43</v>
      </c>
      <c r="D139" s="298"/>
      <c r="E139" s="298"/>
      <c r="F139" s="317" t="s">
        <v>1496</v>
      </c>
      <c r="G139" s="298"/>
      <c r="H139" s="298" t="s">
        <v>1551</v>
      </c>
      <c r="I139" s="298" t="s">
        <v>1530</v>
      </c>
      <c r="J139" s="298"/>
      <c r="K139" s="339"/>
    </row>
    <row r="140" spans="2:11" ht="15" customHeight="1">
      <c r="B140" s="337"/>
      <c r="C140" s="298" t="s">
        <v>1552</v>
      </c>
      <c r="D140" s="298"/>
      <c r="E140" s="298"/>
      <c r="F140" s="317" t="s">
        <v>1496</v>
      </c>
      <c r="G140" s="298"/>
      <c r="H140" s="298" t="s">
        <v>1553</v>
      </c>
      <c r="I140" s="298" t="s">
        <v>1530</v>
      </c>
      <c r="J140" s="298"/>
      <c r="K140" s="339"/>
    </row>
    <row r="141" spans="2:11" ht="1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2"/>
    </row>
    <row r="142" spans="2:11" ht="18.75" customHeight="1">
      <c r="B142" s="294"/>
      <c r="C142" s="294"/>
      <c r="D142" s="294"/>
      <c r="E142" s="294"/>
      <c r="F142" s="329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413" t="s">
        <v>1554</v>
      </c>
      <c r="D145" s="413"/>
      <c r="E145" s="413"/>
      <c r="F145" s="413"/>
      <c r="G145" s="413"/>
      <c r="H145" s="413"/>
      <c r="I145" s="413"/>
      <c r="J145" s="413"/>
      <c r="K145" s="309"/>
    </row>
    <row r="146" spans="2:11" ht="17.25" customHeight="1">
      <c r="B146" s="308"/>
      <c r="C146" s="310" t="s">
        <v>1490</v>
      </c>
      <c r="D146" s="310"/>
      <c r="E146" s="310"/>
      <c r="F146" s="310" t="s">
        <v>1491</v>
      </c>
      <c r="G146" s="311"/>
      <c r="H146" s="310" t="s">
        <v>166</v>
      </c>
      <c r="I146" s="310" t="s">
        <v>62</v>
      </c>
      <c r="J146" s="310" t="s">
        <v>1492</v>
      </c>
      <c r="K146" s="309"/>
    </row>
    <row r="147" spans="2:11" ht="17.25" customHeight="1">
      <c r="B147" s="308"/>
      <c r="C147" s="312" t="s">
        <v>1493</v>
      </c>
      <c r="D147" s="312"/>
      <c r="E147" s="312"/>
      <c r="F147" s="313" t="s">
        <v>1494</v>
      </c>
      <c r="G147" s="314"/>
      <c r="H147" s="312"/>
      <c r="I147" s="312"/>
      <c r="J147" s="312" t="s">
        <v>1495</v>
      </c>
      <c r="K147" s="309"/>
    </row>
    <row r="148" spans="2:11" ht="5.25" customHeight="1">
      <c r="B148" s="318"/>
      <c r="C148" s="315"/>
      <c r="D148" s="315"/>
      <c r="E148" s="315"/>
      <c r="F148" s="315"/>
      <c r="G148" s="316"/>
      <c r="H148" s="315"/>
      <c r="I148" s="315"/>
      <c r="J148" s="315"/>
      <c r="K148" s="339"/>
    </row>
    <row r="149" spans="2:11" ht="15" customHeight="1">
      <c r="B149" s="318"/>
      <c r="C149" s="343" t="s">
        <v>1499</v>
      </c>
      <c r="D149" s="298"/>
      <c r="E149" s="298"/>
      <c r="F149" s="344" t="s">
        <v>1496</v>
      </c>
      <c r="G149" s="298"/>
      <c r="H149" s="343" t="s">
        <v>1535</v>
      </c>
      <c r="I149" s="343" t="s">
        <v>1498</v>
      </c>
      <c r="J149" s="343">
        <v>120</v>
      </c>
      <c r="K149" s="339"/>
    </row>
    <row r="150" spans="2:11" ht="15" customHeight="1">
      <c r="B150" s="318"/>
      <c r="C150" s="343" t="s">
        <v>1544</v>
      </c>
      <c r="D150" s="298"/>
      <c r="E150" s="298"/>
      <c r="F150" s="344" t="s">
        <v>1496</v>
      </c>
      <c r="G150" s="298"/>
      <c r="H150" s="343" t="s">
        <v>1555</v>
      </c>
      <c r="I150" s="343" t="s">
        <v>1498</v>
      </c>
      <c r="J150" s="343" t="s">
        <v>1546</v>
      </c>
      <c r="K150" s="339"/>
    </row>
    <row r="151" spans="2:11" ht="15" customHeight="1">
      <c r="B151" s="318"/>
      <c r="C151" s="343" t="s">
        <v>1445</v>
      </c>
      <c r="D151" s="298"/>
      <c r="E151" s="298"/>
      <c r="F151" s="344" t="s">
        <v>1496</v>
      </c>
      <c r="G151" s="298"/>
      <c r="H151" s="343" t="s">
        <v>1556</v>
      </c>
      <c r="I151" s="343" t="s">
        <v>1498</v>
      </c>
      <c r="J151" s="343" t="s">
        <v>1546</v>
      </c>
      <c r="K151" s="339"/>
    </row>
    <row r="152" spans="2:11" ht="15" customHeight="1">
      <c r="B152" s="318"/>
      <c r="C152" s="343" t="s">
        <v>1501</v>
      </c>
      <c r="D152" s="298"/>
      <c r="E152" s="298"/>
      <c r="F152" s="344" t="s">
        <v>1502</v>
      </c>
      <c r="G152" s="298"/>
      <c r="H152" s="343" t="s">
        <v>1535</v>
      </c>
      <c r="I152" s="343" t="s">
        <v>1498</v>
      </c>
      <c r="J152" s="343">
        <v>50</v>
      </c>
      <c r="K152" s="339"/>
    </row>
    <row r="153" spans="2:11" ht="15" customHeight="1">
      <c r="B153" s="318"/>
      <c r="C153" s="343" t="s">
        <v>1504</v>
      </c>
      <c r="D153" s="298"/>
      <c r="E153" s="298"/>
      <c r="F153" s="344" t="s">
        <v>1496</v>
      </c>
      <c r="G153" s="298"/>
      <c r="H153" s="343" t="s">
        <v>1535</v>
      </c>
      <c r="I153" s="343" t="s">
        <v>1506</v>
      </c>
      <c r="J153" s="343"/>
      <c r="K153" s="339"/>
    </row>
    <row r="154" spans="2:11" ht="15" customHeight="1">
      <c r="B154" s="318"/>
      <c r="C154" s="343" t="s">
        <v>1515</v>
      </c>
      <c r="D154" s="298"/>
      <c r="E154" s="298"/>
      <c r="F154" s="344" t="s">
        <v>1502</v>
      </c>
      <c r="G154" s="298"/>
      <c r="H154" s="343" t="s">
        <v>1535</v>
      </c>
      <c r="I154" s="343" t="s">
        <v>1498</v>
      </c>
      <c r="J154" s="343">
        <v>50</v>
      </c>
      <c r="K154" s="339"/>
    </row>
    <row r="155" spans="2:11" ht="15" customHeight="1">
      <c r="B155" s="318"/>
      <c r="C155" s="343" t="s">
        <v>1523</v>
      </c>
      <c r="D155" s="298"/>
      <c r="E155" s="298"/>
      <c r="F155" s="344" t="s">
        <v>1502</v>
      </c>
      <c r="G155" s="298"/>
      <c r="H155" s="343" t="s">
        <v>1535</v>
      </c>
      <c r="I155" s="343" t="s">
        <v>1498</v>
      </c>
      <c r="J155" s="343">
        <v>50</v>
      </c>
      <c r="K155" s="339"/>
    </row>
    <row r="156" spans="2:11" ht="15" customHeight="1">
      <c r="B156" s="318"/>
      <c r="C156" s="343" t="s">
        <v>1521</v>
      </c>
      <c r="D156" s="298"/>
      <c r="E156" s="298"/>
      <c r="F156" s="344" t="s">
        <v>1502</v>
      </c>
      <c r="G156" s="298"/>
      <c r="H156" s="343" t="s">
        <v>1535</v>
      </c>
      <c r="I156" s="343" t="s">
        <v>1498</v>
      </c>
      <c r="J156" s="343">
        <v>50</v>
      </c>
      <c r="K156" s="339"/>
    </row>
    <row r="157" spans="2:11" ht="15" customHeight="1">
      <c r="B157" s="318"/>
      <c r="C157" s="343" t="s">
        <v>154</v>
      </c>
      <c r="D157" s="298"/>
      <c r="E157" s="298"/>
      <c r="F157" s="344" t="s">
        <v>1496</v>
      </c>
      <c r="G157" s="298"/>
      <c r="H157" s="343" t="s">
        <v>1557</v>
      </c>
      <c r="I157" s="343" t="s">
        <v>1498</v>
      </c>
      <c r="J157" s="343" t="s">
        <v>1558</v>
      </c>
      <c r="K157" s="339"/>
    </row>
    <row r="158" spans="2:11" ht="15" customHeight="1">
      <c r="B158" s="318"/>
      <c r="C158" s="343" t="s">
        <v>1559</v>
      </c>
      <c r="D158" s="298"/>
      <c r="E158" s="298"/>
      <c r="F158" s="344" t="s">
        <v>1496</v>
      </c>
      <c r="G158" s="298"/>
      <c r="H158" s="343" t="s">
        <v>1560</v>
      </c>
      <c r="I158" s="343" t="s">
        <v>1530</v>
      </c>
      <c r="J158" s="343"/>
      <c r="K158" s="339"/>
    </row>
    <row r="159" spans="2:11" ht="15" customHeight="1">
      <c r="B159" s="345"/>
      <c r="C159" s="327"/>
      <c r="D159" s="327"/>
      <c r="E159" s="327"/>
      <c r="F159" s="327"/>
      <c r="G159" s="327"/>
      <c r="H159" s="327"/>
      <c r="I159" s="327"/>
      <c r="J159" s="327"/>
      <c r="K159" s="346"/>
    </row>
    <row r="160" spans="2:11" ht="18.75" customHeight="1">
      <c r="B160" s="294"/>
      <c r="C160" s="298"/>
      <c r="D160" s="298"/>
      <c r="E160" s="298"/>
      <c r="F160" s="317"/>
      <c r="G160" s="298"/>
      <c r="H160" s="298"/>
      <c r="I160" s="298"/>
      <c r="J160" s="298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412" t="s">
        <v>1561</v>
      </c>
      <c r="D163" s="412"/>
      <c r="E163" s="412"/>
      <c r="F163" s="412"/>
      <c r="G163" s="412"/>
      <c r="H163" s="412"/>
      <c r="I163" s="412"/>
      <c r="J163" s="412"/>
      <c r="K163" s="290"/>
    </row>
    <row r="164" spans="2:11" ht="17.25" customHeight="1">
      <c r="B164" s="289"/>
      <c r="C164" s="310" t="s">
        <v>1490</v>
      </c>
      <c r="D164" s="310"/>
      <c r="E164" s="310"/>
      <c r="F164" s="310" t="s">
        <v>1491</v>
      </c>
      <c r="G164" s="347"/>
      <c r="H164" s="348" t="s">
        <v>166</v>
      </c>
      <c r="I164" s="348" t="s">
        <v>62</v>
      </c>
      <c r="J164" s="310" t="s">
        <v>1492</v>
      </c>
      <c r="K164" s="290"/>
    </row>
    <row r="165" spans="2:11" ht="17.25" customHeight="1">
      <c r="B165" s="291"/>
      <c r="C165" s="312" t="s">
        <v>1493</v>
      </c>
      <c r="D165" s="312"/>
      <c r="E165" s="312"/>
      <c r="F165" s="313" t="s">
        <v>1494</v>
      </c>
      <c r="G165" s="349"/>
      <c r="H165" s="350"/>
      <c r="I165" s="350"/>
      <c r="J165" s="312" t="s">
        <v>1495</v>
      </c>
      <c r="K165" s="292"/>
    </row>
    <row r="166" spans="2:11" ht="5.25" customHeight="1">
      <c r="B166" s="318"/>
      <c r="C166" s="315"/>
      <c r="D166" s="315"/>
      <c r="E166" s="315"/>
      <c r="F166" s="315"/>
      <c r="G166" s="316"/>
      <c r="H166" s="315"/>
      <c r="I166" s="315"/>
      <c r="J166" s="315"/>
      <c r="K166" s="339"/>
    </row>
    <row r="167" spans="2:11" ht="15" customHeight="1">
      <c r="B167" s="318"/>
      <c r="C167" s="298" t="s">
        <v>1499</v>
      </c>
      <c r="D167" s="298"/>
      <c r="E167" s="298"/>
      <c r="F167" s="317" t="s">
        <v>1496</v>
      </c>
      <c r="G167" s="298"/>
      <c r="H167" s="298" t="s">
        <v>1535</v>
      </c>
      <c r="I167" s="298" t="s">
        <v>1498</v>
      </c>
      <c r="J167" s="298">
        <v>120</v>
      </c>
      <c r="K167" s="339"/>
    </row>
    <row r="168" spans="2:11" ht="15" customHeight="1">
      <c r="B168" s="318"/>
      <c r="C168" s="298" t="s">
        <v>1544</v>
      </c>
      <c r="D168" s="298"/>
      <c r="E168" s="298"/>
      <c r="F168" s="317" t="s">
        <v>1496</v>
      </c>
      <c r="G168" s="298"/>
      <c r="H168" s="298" t="s">
        <v>1545</v>
      </c>
      <c r="I168" s="298" t="s">
        <v>1498</v>
      </c>
      <c r="J168" s="298" t="s">
        <v>1546</v>
      </c>
      <c r="K168" s="339"/>
    </row>
    <row r="169" spans="2:11" ht="15" customHeight="1">
      <c r="B169" s="318"/>
      <c r="C169" s="298" t="s">
        <v>1445</v>
      </c>
      <c r="D169" s="298"/>
      <c r="E169" s="298"/>
      <c r="F169" s="317" t="s">
        <v>1496</v>
      </c>
      <c r="G169" s="298"/>
      <c r="H169" s="298" t="s">
        <v>1562</v>
      </c>
      <c r="I169" s="298" t="s">
        <v>1498</v>
      </c>
      <c r="J169" s="298" t="s">
        <v>1546</v>
      </c>
      <c r="K169" s="339"/>
    </row>
    <row r="170" spans="2:11" ht="15" customHeight="1">
      <c r="B170" s="318"/>
      <c r="C170" s="298" t="s">
        <v>1501</v>
      </c>
      <c r="D170" s="298"/>
      <c r="E170" s="298"/>
      <c r="F170" s="317" t="s">
        <v>1502</v>
      </c>
      <c r="G170" s="298"/>
      <c r="H170" s="298" t="s">
        <v>1562</v>
      </c>
      <c r="I170" s="298" t="s">
        <v>1498</v>
      </c>
      <c r="J170" s="298">
        <v>50</v>
      </c>
      <c r="K170" s="339"/>
    </row>
    <row r="171" spans="2:11" ht="15" customHeight="1">
      <c r="B171" s="318"/>
      <c r="C171" s="298" t="s">
        <v>1504</v>
      </c>
      <c r="D171" s="298"/>
      <c r="E171" s="298"/>
      <c r="F171" s="317" t="s">
        <v>1496</v>
      </c>
      <c r="G171" s="298"/>
      <c r="H171" s="298" t="s">
        <v>1562</v>
      </c>
      <c r="I171" s="298" t="s">
        <v>1506</v>
      </c>
      <c r="J171" s="298"/>
      <c r="K171" s="339"/>
    </row>
    <row r="172" spans="2:11" ht="15" customHeight="1">
      <c r="B172" s="318"/>
      <c r="C172" s="298" t="s">
        <v>1515</v>
      </c>
      <c r="D172" s="298"/>
      <c r="E172" s="298"/>
      <c r="F172" s="317" t="s">
        <v>1502</v>
      </c>
      <c r="G172" s="298"/>
      <c r="H172" s="298" t="s">
        <v>1562</v>
      </c>
      <c r="I172" s="298" t="s">
        <v>1498</v>
      </c>
      <c r="J172" s="298">
        <v>50</v>
      </c>
      <c r="K172" s="339"/>
    </row>
    <row r="173" spans="2:11" ht="15" customHeight="1">
      <c r="B173" s="318"/>
      <c r="C173" s="298" t="s">
        <v>1523</v>
      </c>
      <c r="D173" s="298"/>
      <c r="E173" s="298"/>
      <c r="F173" s="317" t="s">
        <v>1502</v>
      </c>
      <c r="G173" s="298"/>
      <c r="H173" s="298" t="s">
        <v>1562</v>
      </c>
      <c r="I173" s="298" t="s">
        <v>1498</v>
      </c>
      <c r="J173" s="298">
        <v>50</v>
      </c>
      <c r="K173" s="339"/>
    </row>
    <row r="174" spans="2:11" ht="15" customHeight="1">
      <c r="B174" s="318"/>
      <c r="C174" s="298" t="s">
        <v>1521</v>
      </c>
      <c r="D174" s="298"/>
      <c r="E174" s="298"/>
      <c r="F174" s="317" t="s">
        <v>1502</v>
      </c>
      <c r="G174" s="298"/>
      <c r="H174" s="298" t="s">
        <v>1562</v>
      </c>
      <c r="I174" s="298" t="s">
        <v>1498</v>
      </c>
      <c r="J174" s="298">
        <v>50</v>
      </c>
      <c r="K174" s="339"/>
    </row>
    <row r="175" spans="2:11" ht="15" customHeight="1">
      <c r="B175" s="318"/>
      <c r="C175" s="298" t="s">
        <v>165</v>
      </c>
      <c r="D175" s="298"/>
      <c r="E175" s="298"/>
      <c r="F175" s="317" t="s">
        <v>1496</v>
      </c>
      <c r="G175" s="298"/>
      <c r="H175" s="298" t="s">
        <v>1563</v>
      </c>
      <c r="I175" s="298" t="s">
        <v>1564</v>
      </c>
      <c r="J175" s="298"/>
      <c r="K175" s="339"/>
    </row>
    <row r="176" spans="2:11" ht="15" customHeight="1">
      <c r="B176" s="318"/>
      <c r="C176" s="298" t="s">
        <v>62</v>
      </c>
      <c r="D176" s="298"/>
      <c r="E176" s="298"/>
      <c r="F176" s="317" t="s">
        <v>1496</v>
      </c>
      <c r="G176" s="298"/>
      <c r="H176" s="298" t="s">
        <v>1565</v>
      </c>
      <c r="I176" s="298" t="s">
        <v>1566</v>
      </c>
      <c r="J176" s="298">
        <v>1</v>
      </c>
      <c r="K176" s="339"/>
    </row>
    <row r="177" spans="2:11" ht="15" customHeight="1">
      <c r="B177" s="318"/>
      <c r="C177" s="298" t="s">
        <v>58</v>
      </c>
      <c r="D177" s="298"/>
      <c r="E177" s="298"/>
      <c r="F177" s="317" t="s">
        <v>1496</v>
      </c>
      <c r="G177" s="298"/>
      <c r="H177" s="298" t="s">
        <v>1567</v>
      </c>
      <c r="I177" s="298" t="s">
        <v>1498</v>
      </c>
      <c r="J177" s="298">
        <v>20</v>
      </c>
      <c r="K177" s="339"/>
    </row>
    <row r="178" spans="2:11" ht="15" customHeight="1">
      <c r="B178" s="318"/>
      <c r="C178" s="298" t="s">
        <v>166</v>
      </c>
      <c r="D178" s="298"/>
      <c r="E178" s="298"/>
      <c r="F178" s="317" t="s">
        <v>1496</v>
      </c>
      <c r="G178" s="298"/>
      <c r="H178" s="298" t="s">
        <v>1568</v>
      </c>
      <c r="I178" s="298" t="s">
        <v>1498</v>
      </c>
      <c r="J178" s="298">
        <v>255</v>
      </c>
      <c r="K178" s="339"/>
    </row>
    <row r="179" spans="2:11" ht="15" customHeight="1">
      <c r="B179" s="318"/>
      <c r="C179" s="298" t="s">
        <v>167</v>
      </c>
      <c r="D179" s="298"/>
      <c r="E179" s="298"/>
      <c r="F179" s="317" t="s">
        <v>1496</v>
      </c>
      <c r="G179" s="298"/>
      <c r="H179" s="298" t="s">
        <v>1461</v>
      </c>
      <c r="I179" s="298" t="s">
        <v>1498</v>
      </c>
      <c r="J179" s="298">
        <v>10</v>
      </c>
      <c r="K179" s="339"/>
    </row>
    <row r="180" spans="2:11" ht="15" customHeight="1">
      <c r="B180" s="318"/>
      <c r="C180" s="298" t="s">
        <v>168</v>
      </c>
      <c r="D180" s="298"/>
      <c r="E180" s="298"/>
      <c r="F180" s="317" t="s">
        <v>1496</v>
      </c>
      <c r="G180" s="298"/>
      <c r="H180" s="298" t="s">
        <v>1569</v>
      </c>
      <c r="I180" s="298" t="s">
        <v>1530</v>
      </c>
      <c r="J180" s="298"/>
      <c r="K180" s="339"/>
    </row>
    <row r="181" spans="2:11" ht="15" customHeight="1">
      <c r="B181" s="318"/>
      <c r="C181" s="298" t="s">
        <v>1570</v>
      </c>
      <c r="D181" s="298"/>
      <c r="E181" s="298"/>
      <c r="F181" s="317" t="s">
        <v>1496</v>
      </c>
      <c r="G181" s="298"/>
      <c r="H181" s="298" t="s">
        <v>1571</v>
      </c>
      <c r="I181" s="298" t="s">
        <v>1530</v>
      </c>
      <c r="J181" s="298"/>
      <c r="K181" s="339"/>
    </row>
    <row r="182" spans="2:11" ht="15" customHeight="1">
      <c r="B182" s="318"/>
      <c r="C182" s="298" t="s">
        <v>1559</v>
      </c>
      <c r="D182" s="298"/>
      <c r="E182" s="298"/>
      <c r="F182" s="317" t="s">
        <v>1496</v>
      </c>
      <c r="G182" s="298"/>
      <c r="H182" s="298" t="s">
        <v>1572</v>
      </c>
      <c r="I182" s="298" t="s">
        <v>1530</v>
      </c>
      <c r="J182" s="298"/>
      <c r="K182" s="339"/>
    </row>
    <row r="183" spans="2:11" ht="15" customHeight="1">
      <c r="B183" s="318"/>
      <c r="C183" s="298" t="s">
        <v>170</v>
      </c>
      <c r="D183" s="298"/>
      <c r="E183" s="298"/>
      <c r="F183" s="317" t="s">
        <v>1502</v>
      </c>
      <c r="G183" s="298"/>
      <c r="H183" s="298" t="s">
        <v>1573</v>
      </c>
      <c r="I183" s="298" t="s">
        <v>1498</v>
      </c>
      <c r="J183" s="298">
        <v>50</v>
      </c>
      <c r="K183" s="339"/>
    </row>
    <row r="184" spans="2:11" ht="15" customHeight="1">
      <c r="B184" s="318"/>
      <c r="C184" s="298" t="s">
        <v>1574</v>
      </c>
      <c r="D184" s="298"/>
      <c r="E184" s="298"/>
      <c r="F184" s="317" t="s">
        <v>1502</v>
      </c>
      <c r="G184" s="298"/>
      <c r="H184" s="298" t="s">
        <v>1575</v>
      </c>
      <c r="I184" s="298" t="s">
        <v>1576</v>
      </c>
      <c r="J184" s="298"/>
      <c r="K184" s="339"/>
    </row>
    <row r="185" spans="2:11" ht="15" customHeight="1">
      <c r="B185" s="318"/>
      <c r="C185" s="298" t="s">
        <v>1577</v>
      </c>
      <c r="D185" s="298"/>
      <c r="E185" s="298"/>
      <c r="F185" s="317" t="s">
        <v>1502</v>
      </c>
      <c r="G185" s="298"/>
      <c r="H185" s="298" t="s">
        <v>1578</v>
      </c>
      <c r="I185" s="298" t="s">
        <v>1576</v>
      </c>
      <c r="J185" s="298"/>
      <c r="K185" s="339"/>
    </row>
    <row r="186" spans="2:11" ht="15" customHeight="1">
      <c r="B186" s="318"/>
      <c r="C186" s="298" t="s">
        <v>1579</v>
      </c>
      <c r="D186" s="298"/>
      <c r="E186" s="298"/>
      <c r="F186" s="317" t="s">
        <v>1502</v>
      </c>
      <c r="G186" s="298"/>
      <c r="H186" s="298" t="s">
        <v>1580</v>
      </c>
      <c r="I186" s="298" t="s">
        <v>1576</v>
      </c>
      <c r="J186" s="298"/>
      <c r="K186" s="339"/>
    </row>
    <row r="187" spans="2:11" ht="15" customHeight="1">
      <c r="B187" s="318"/>
      <c r="C187" s="351" t="s">
        <v>1581</v>
      </c>
      <c r="D187" s="298"/>
      <c r="E187" s="298"/>
      <c r="F187" s="317" t="s">
        <v>1502</v>
      </c>
      <c r="G187" s="298"/>
      <c r="H187" s="298" t="s">
        <v>1582</v>
      </c>
      <c r="I187" s="298" t="s">
        <v>1583</v>
      </c>
      <c r="J187" s="352" t="s">
        <v>1584</v>
      </c>
      <c r="K187" s="339"/>
    </row>
    <row r="188" spans="2:11" ht="15" customHeight="1">
      <c r="B188" s="318"/>
      <c r="C188" s="303" t="s">
        <v>47</v>
      </c>
      <c r="D188" s="298"/>
      <c r="E188" s="298"/>
      <c r="F188" s="317" t="s">
        <v>1496</v>
      </c>
      <c r="G188" s="298"/>
      <c r="H188" s="294" t="s">
        <v>1585</v>
      </c>
      <c r="I188" s="298" t="s">
        <v>1586</v>
      </c>
      <c r="J188" s="298"/>
      <c r="K188" s="339"/>
    </row>
    <row r="189" spans="2:11" ht="15" customHeight="1">
      <c r="B189" s="318"/>
      <c r="C189" s="303" t="s">
        <v>1587</v>
      </c>
      <c r="D189" s="298"/>
      <c r="E189" s="298"/>
      <c r="F189" s="317" t="s">
        <v>1496</v>
      </c>
      <c r="G189" s="298"/>
      <c r="H189" s="298" t="s">
        <v>1588</v>
      </c>
      <c r="I189" s="298" t="s">
        <v>1530</v>
      </c>
      <c r="J189" s="298"/>
      <c r="K189" s="339"/>
    </row>
    <row r="190" spans="2:11" ht="15" customHeight="1">
      <c r="B190" s="318"/>
      <c r="C190" s="303" t="s">
        <v>1589</v>
      </c>
      <c r="D190" s="298"/>
      <c r="E190" s="298"/>
      <c r="F190" s="317" t="s">
        <v>1496</v>
      </c>
      <c r="G190" s="298"/>
      <c r="H190" s="298" t="s">
        <v>1590</v>
      </c>
      <c r="I190" s="298" t="s">
        <v>1530</v>
      </c>
      <c r="J190" s="298"/>
      <c r="K190" s="339"/>
    </row>
    <row r="191" spans="2:11" ht="15" customHeight="1">
      <c r="B191" s="318"/>
      <c r="C191" s="303" t="s">
        <v>1591</v>
      </c>
      <c r="D191" s="298"/>
      <c r="E191" s="298"/>
      <c r="F191" s="317" t="s">
        <v>1502</v>
      </c>
      <c r="G191" s="298"/>
      <c r="H191" s="298" t="s">
        <v>1592</v>
      </c>
      <c r="I191" s="298" t="s">
        <v>1530</v>
      </c>
      <c r="J191" s="298"/>
      <c r="K191" s="339"/>
    </row>
    <row r="192" spans="2:11" ht="15" customHeight="1">
      <c r="B192" s="345"/>
      <c r="C192" s="353"/>
      <c r="D192" s="327"/>
      <c r="E192" s="327"/>
      <c r="F192" s="327"/>
      <c r="G192" s="327"/>
      <c r="H192" s="327"/>
      <c r="I192" s="327"/>
      <c r="J192" s="327"/>
      <c r="K192" s="346"/>
    </row>
    <row r="193" spans="2:11" ht="18.75" customHeight="1">
      <c r="B193" s="294"/>
      <c r="C193" s="298"/>
      <c r="D193" s="298"/>
      <c r="E193" s="298"/>
      <c r="F193" s="317"/>
      <c r="G193" s="298"/>
      <c r="H193" s="298"/>
      <c r="I193" s="298"/>
      <c r="J193" s="298"/>
      <c r="K193" s="294"/>
    </row>
    <row r="194" spans="2:11" ht="18.75" customHeight="1">
      <c r="B194" s="294"/>
      <c r="C194" s="298"/>
      <c r="D194" s="298"/>
      <c r="E194" s="298"/>
      <c r="F194" s="317"/>
      <c r="G194" s="298"/>
      <c r="H194" s="298"/>
      <c r="I194" s="298"/>
      <c r="J194" s="298"/>
      <c r="K194" s="294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412" t="s">
        <v>1593</v>
      </c>
      <c r="D197" s="412"/>
      <c r="E197" s="412"/>
      <c r="F197" s="412"/>
      <c r="G197" s="412"/>
      <c r="H197" s="412"/>
      <c r="I197" s="412"/>
      <c r="J197" s="412"/>
      <c r="K197" s="290"/>
    </row>
    <row r="198" spans="2:11" ht="25.5" customHeight="1">
      <c r="B198" s="289"/>
      <c r="C198" s="354" t="s">
        <v>1594</v>
      </c>
      <c r="D198" s="354"/>
      <c r="E198" s="354"/>
      <c r="F198" s="354" t="s">
        <v>1595</v>
      </c>
      <c r="G198" s="355"/>
      <c r="H198" s="411" t="s">
        <v>1596</v>
      </c>
      <c r="I198" s="411"/>
      <c r="J198" s="411"/>
      <c r="K198" s="290"/>
    </row>
    <row r="199" spans="2:11" ht="5.25" customHeight="1">
      <c r="B199" s="318"/>
      <c r="C199" s="315"/>
      <c r="D199" s="315"/>
      <c r="E199" s="315"/>
      <c r="F199" s="315"/>
      <c r="G199" s="298"/>
      <c r="H199" s="315"/>
      <c r="I199" s="315"/>
      <c r="J199" s="315"/>
      <c r="K199" s="339"/>
    </row>
    <row r="200" spans="2:11" ht="15" customHeight="1">
      <c r="B200" s="318"/>
      <c r="C200" s="298" t="s">
        <v>1586</v>
      </c>
      <c r="D200" s="298"/>
      <c r="E200" s="298"/>
      <c r="F200" s="317" t="s">
        <v>48</v>
      </c>
      <c r="G200" s="298"/>
      <c r="H200" s="409" t="s">
        <v>1597</v>
      </c>
      <c r="I200" s="409"/>
      <c r="J200" s="409"/>
      <c r="K200" s="339"/>
    </row>
    <row r="201" spans="2:11" ht="15" customHeight="1">
      <c r="B201" s="318"/>
      <c r="C201" s="324"/>
      <c r="D201" s="298"/>
      <c r="E201" s="298"/>
      <c r="F201" s="317" t="s">
        <v>49</v>
      </c>
      <c r="G201" s="298"/>
      <c r="H201" s="409" t="s">
        <v>1598</v>
      </c>
      <c r="I201" s="409"/>
      <c r="J201" s="409"/>
      <c r="K201" s="339"/>
    </row>
    <row r="202" spans="2:11" ht="15" customHeight="1">
      <c r="B202" s="318"/>
      <c r="C202" s="324"/>
      <c r="D202" s="298"/>
      <c r="E202" s="298"/>
      <c r="F202" s="317" t="s">
        <v>52</v>
      </c>
      <c r="G202" s="298"/>
      <c r="H202" s="409" t="s">
        <v>1599</v>
      </c>
      <c r="I202" s="409"/>
      <c r="J202" s="409"/>
      <c r="K202" s="339"/>
    </row>
    <row r="203" spans="2:11" ht="15" customHeight="1">
      <c r="B203" s="318"/>
      <c r="C203" s="298"/>
      <c r="D203" s="298"/>
      <c r="E203" s="298"/>
      <c r="F203" s="317" t="s">
        <v>50</v>
      </c>
      <c r="G203" s="298"/>
      <c r="H203" s="409" t="s">
        <v>1600</v>
      </c>
      <c r="I203" s="409"/>
      <c r="J203" s="409"/>
      <c r="K203" s="339"/>
    </row>
    <row r="204" spans="2:11" ht="15" customHeight="1">
      <c r="B204" s="318"/>
      <c r="C204" s="298"/>
      <c r="D204" s="298"/>
      <c r="E204" s="298"/>
      <c r="F204" s="317" t="s">
        <v>51</v>
      </c>
      <c r="G204" s="298"/>
      <c r="H204" s="409" t="s">
        <v>1601</v>
      </c>
      <c r="I204" s="409"/>
      <c r="J204" s="409"/>
      <c r="K204" s="339"/>
    </row>
    <row r="205" spans="2:11" ht="15" customHeight="1">
      <c r="B205" s="318"/>
      <c r="C205" s="298"/>
      <c r="D205" s="298"/>
      <c r="E205" s="298"/>
      <c r="F205" s="317"/>
      <c r="G205" s="298"/>
      <c r="H205" s="298"/>
      <c r="I205" s="298"/>
      <c r="J205" s="298"/>
      <c r="K205" s="339"/>
    </row>
    <row r="206" spans="2:11" ht="15" customHeight="1">
      <c r="B206" s="318"/>
      <c r="C206" s="298" t="s">
        <v>1542</v>
      </c>
      <c r="D206" s="298"/>
      <c r="E206" s="298"/>
      <c r="F206" s="317" t="s">
        <v>84</v>
      </c>
      <c r="G206" s="298"/>
      <c r="H206" s="409" t="s">
        <v>1602</v>
      </c>
      <c r="I206" s="409"/>
      <c r="J206" s="409"/>
      <c r="K206" s="339"/>
    </row>
    <row r="207" spans="2:11" ht="15" customHeight="1">
      <c r="B207" s="318"/>
      <c r="C207" s="324"/>
      <c r="D207" s="298"/>
      <c r="E207" s="298"/>
      <c r="F207" s="317" t="s">
        <v>1440</v>
      </c>
      <c r="G207" s="298"/>
      <c r="H207" s="409" t="s">
        <v>1441</v>
      </c>
      <c r="I207" s="409"/>
      <c r="J207" s="409"/>
      <c r="K207" s="339"/>
    </row>
    <row r="208" spans="2:11" ht="15" customHeight="1">
      <c r="B208" s="318"/>
      <c r="C208" s="298"/>
      <c r="D208" s="298"/>
      <c r="E208" s="298"/>
      <c r="F208" s="317" t="s">
        <v>1438</v>
      </c>
      <c r="G208" s="298"/>
      <c r="H208" s="409" t="s">
        <v>1603</v>
      </c>
      <c r="I208" s="409"/>
      <c r="J208" s="409"/>
      <c r="K208" s="339"/>
    </row>
    <row r="209" spans="2:11" ht="15" customHeight="1">
      <c r="B209" s="356"/>
      <c r="C209" s="324"/>
      <c r="D209" s="324"/>
      <c r="E209" s="324"/>
      <c r="F209" s="317" t="s">
        <v>109</v>
      </c>
      <c r="G209" s="303"/>
      <c r="H209" s="410" t="s">
        <v>1442</v>
      </c>
      <c r="I209" s="410"/>
      <c r="J209" s="410"/>
      <c r="K209" s="357"/>
    </row>
    <row r="210" spans="2:11" ht="15" customHeight="1">
      <c r="B210" s="356"/>
      <c r="C210" s="324"/>
      <c r="D210" s="324"/>
      <c r="E210" s="324"/>
      <c r="F210" s="317" t="s">
        <v>1443</v>
      </c>
      <c r="G210" s="303"/>
      <c r="H210" s="410" t="s">
        <v>1604</v>
      </c>
      <c r="I210" s="410"/>
      <c r="J210" s="410"/>
      <c r="K210" s="357"/>
    </row>
    <row r="211" spans="2:11" ht="15" customHeight="1">
      <c r="B211" s="356"/>
      <c r="C211" s="324"/>
      <c r="D211" s="324"/>
      <c r="E211" s="324"/>
      <c r="F211" s="358"/>
      <c r="G211" s="303"/>
      <c r="H211" s="359"/>
      <c r="I211" s="359"/>
      <c r="J211" s="359"/>
      <c r="K211" s="357"/>
    </row>
    <row r="212" spans="2:11" ht="15" customHeight="1">
      <c r="B212" s="356"/>
      <c r="C212" s="298" t="s">
        <v>1566</v>
      </c>
      <c r="D212" s="324"/>
      <c r="E212" s="324"/>
      <c r="F212" s="317">
        <v>1</v>
      </c>
      <c r="G212" s="303"/>
      <c r="H212" s="410" t="s">
        <v>1605</v>
      </c>
      <c r="I212" s="410"/>
      <c r="J212" s="410"/>
      <c r="K212" s="357"/>
    </row>
    <row r="213" spans="2:11" ht="15" customHeight="1">
      <c r="B213" s="356"/>
      <c r="C213" s="324"/>
      <c r="D213" s="324"/>
      <c r="E213" s="324"/>
      <c r="F213" s="317">
        <v>2</v>
      </c>
      <c r="G213" s="303"/>
      <c r="H213" s="410" t="s">
        <v>1606</v>
      </c>
      <c r="I213" s="410"/>
      <c r="J213" s="410"/>
      <c r="K213" s="357"/>
    </row>
    <row r="214" spans="2:11" ht="15" customHeight="1">
      <c r="B214" s="356"/>
      <c r="C214" s="324"/>
      <c r="D214" s="324"/>
      <c r="E214" s="324"/>
      <c r="F214" s="317">
        <v>3</v>
      </c>
      <c r="G214" s="303"/>
      <c r="H214" s="410" t="s">
        <v>1607</v>
      </c>
      <c r="I214" s="410"/>
      <c r="J214" s="410"/>
      <c r="K214" s="357"/>
    </row>
    <row r="215" spans="2:11" ht="15" customHeight="1">
      <c r="B215" s="356"/>
      <c r="C215" s="324"/>
      <c r="D215" s="324"/>
      <c r="E215" s="324"/>
      <c r="F215" s="317">
        <v>4</v>
      </c>
      <c r="G215" s="303"/>
      <c r="H215" s="410" t="s">
        <v>1608</v>
      </c>
      <c r="I215" s="410"/>
      <c r="J215" s="410"/>
      <c r="K215" s="357"/>
    </row>
    <row r="216" spans="2:11" ht="12.75" customHeight="1">
      <c r="B216" s="360"/>
      <c r="C216" s="361"/>
      <c r="D216" s="361"/>
      <c r="E216" s="361"/>
      <c r="F216" s="361"/>
      <c r="G216" s="361"/>
      <c r="H216" s="361"/>
      <c r="I216" s="361"/>
      <c r="J216" s="361"/>
      <c r="K216" s="362"/>
    </row>
  </sheetData>
  <sheetProtection algorithmName="SHA-512" hashValue="iU5nAceHDkoeWEfahJwfH6PdIIGl1DXtK4TqPhwP+Zyo45mPx4CxJfGW7jepoaOU6PAzL0uApzGyWALzl0BcBw==" saltValue="cFSo9FLwJdKj45aCvBUlf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85</v>
      </c>
      <c r="AZ2" s="116" t="s">
        <v>117</v>
      </c>
      <c r="BA2" s="116" t="s">
        <v>118</v>
      </c>
      <c r="BB2" s="116" t="s">
        <v>24</v>
      </c>
      <c r="BC2" s="116" t="s">
        <v>119</v>
      </c>
      <c r="BD2" s="116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  <c r="AZ3" s="116" t="s">
        <v>120</v>
      </c>
      <c r="BA3" s="116" t="s">
        <v>121</v>
      </c>
      <c r="BB3" s="116" t="s">
        <v>24</v>
      </c>
      <c r="BC3" s="116" t="s">
        <v>122</v>
      </c>
      <c r="BD3" s="116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124</v>
      </c>
      <c r="BA4" s="116" t="s">
        <v>125</v>
      </c>
      <c r="BB4" s="116" t="s">
        <v>24</v>
      </c>
      <c r="BC4" s="116" t="s">
        <v>126</v>
      </c>
      <c r="BD4" s="116" t="s">
        <v>86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127</v>
      </c>
      <c r="BA5" s="116" t="s">
        <v>128</v>
      </c>
      <c r="BB5" s="116" t="s">
        <v>24</v>
      </c>
      <c r="BC5" s="116" t="s">
        <v>129</v>
      </c>
      <c r="BD5" s="116" t="s">
        <v>86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130</v>
      </c>
      <c r="BA6" s="116" t="s">
        <v>131</v>
      </c>
      <c r="BB6" s="116" t="s">
        <v>24</v>
      </c>
      <c r="BC6" s="116" t="s">
        <v>132</v>
      </c>
      <c r="BD6" s="116" t="s">
        <v>86</v>
      </c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  <c r="AZ7" s="116" t="s">
        <v>133</v>
      </c>
      <c r="BA7" s="116" t="s">
        <v>134</v>
      </c>
      <c r="BB7" s="116" t="s">
        <v>24</v>
      </c>
      <c r="BC7" s="116" t="s">
        <v>135</v>
      </c>
      <c r="BD7" s="116" t="s">
        <v>86</v>
      </c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  <c r="AZ8" s="116" t="s">
        <v>137</v>
      </c>
      <c r="BA8" s="116" t="s">
        <v>138</v>
      </c>
      <c r="BB8" s="116" t="s">
        <v>24</v>
      </c>
      <c r="BC8" s="116" t="s">
        <v>139</v>
      </c>
      <c r="BD8" s="116" t="s">
        <v>86</v>
      </c>
    </row>
    <row r="9" spans="1:70" s="1" customFormat="1" ht="36.950000000000003" customHeight="1">
      <c r="B9" s="41"/>
      <c r="C9" s="42"/>
      <c r="D9" s="42"/>
      <c r="E9" s="403" t="s">
        <v>140</v>
      </c>
      <c r="F9" s="404"/>
      <c r="G9" s="404"/>
      <c r="H9" s="404"/>
      <c r="I9" s="119"/>
      <c r="J9" s="42"/>
      <c r="K9" s="45"/>
      <c r="AZ9" s="116" t="s">
        <v>141</v>
      </c>
      <c r="BA9" s="116" t="s">
        <v>142</v>
      </c>
      <c r="BB9" s="116" t="s">
        <v>24</v>
      </c>
      <c r="BC9" s="116" t="s">
        <v>122</v>
      </c>
      <c r="BD9" s="116" t="s">
        <v>86</v>
      </c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143</v>
      </c>
      <c r="BA10" s="116" t="s">
        <v>144</v>
      </c>
      <c r="BB10" s="116" t="s">
        <v>24</v>
      </c>
      <c r="BC10" s="116" t="s">
        <v>145</v>
      </c>
      <c r="BD10" s="116" t="s">
        <v>86</v>
      </c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  <c r="AZ11" s="116" t="s">
        <v>146</v>
      </c>
      <c r="BA11" s="116" t="s">
        <v>147</v>
      </c>
      <c r="BB11" s="116" t="s">
        <v>24</v>
      </c>
      <c r="BC11" s="116" t="s">
        <v>148</v>
      </c>
      <c r="BD11" s="116" t="s">
        <v>86</v>
      </c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  <c r="AZ12" s="116" t="s">
        <v>149</v>
      </c>
      <c r="BA12" s="116" t="s">
        <v>150</v>
      </c>
      <c r="BB12" s="116" t="s">
        <v>24</v>
      </c>
      <c r="BC12" s="116" t="s">
        <v>151</v>
      </c>
      <c r="BD12" s="116" t="s">
        <v>86</v>
      </c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ROUND(SUM(BE82:BE224), 2)</f>
        <v>0</v>
      </c>
      <c r="G30" s="42"/>
      <c r="H30" s="42"/>
      <c r="I30" s="132">
        <v>0.21</v>
      </c>
      <c r="J30" s="131">
        <f>ROUND(ROUND((SUM(BE82:BE224)),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ROUND(SUM(BF82:BF224), 2)</f>
        <v>0</v>
      </c>
      <c r="G31" s="42"/>
      <c r="H31" s="42"/>
      <c r="I31" s="132">
        <v>0.15</v>
      </c>
      <c r="J31" s="131">
        <f>ROUND(ROUND((SUM(BF82:BF224)),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ROUND(SUM(BG82:BG224),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ROUND(SUM(BH82:BH224),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ROUND(SUM(BI82:BI224),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101 - AUTOBUSOVÉ ZASTÁVKY - MOŠNOV, PZ BEHR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J82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J83</f>
        <v>0</v>
      </c>
      <c r="K57" s="156"/>
    </row>
    <row r="58" spans="2:47" s="8" customFormat="1" ht="19.899999999999999" customHeight="1">
      <c r="B58" s="157"/>
      <c r="C58" s="158"/>
      <c r="D58" s="159" t="s">
        <v>159</v>
      </c>
      <c r="E58" s="160"/>
      <c r="F58" s="160"/>
      <c r="G58" s="160"/>
      <c r="H58" s="160"/>
      <c r="I58" s="161"/>
      <c r="J58" s="162">
        <f>J84</f>
        <v>0</v>
      </c>
      <c r="K58" s="163"/>
    </row>
    <row r="59" spans="2:47" s="8" customFormat="1" ht="19.899999999999999" customHeight="1">
      <c r="B59" s="157"/>
      <c r="C59" s="158"/>
      <c r="D59" s="159" t="s">
        <v>160</v>
      </c>
      <c r="E59" s="160"/>
      <c r="F59" s="160"/>
      <c r="G59" s="160"/>
      <c r="H59" s="160"/>
      <c r="I59" s="161"/>
      <c r="J59" s="162">
        <f>J105</f>
        <v>0</v>
      </c>
      <c r="K59" s="163"/>
    </row>
    <row r="60" spans="2:47" s="8" customFormat="1" ht="19.899999999999999" customHeight="1">
      <c r="B60" s="157"/>
      <c r="C60" s="158"/>
      <c r="D60" s="159" t="s">
        <v>161</v>
      </c>
      <c r="E60" s="160"/>
      <c r="F60" s="160"/>
      <c r="G60" s="160"/>
      <c r="H60" s="160"/>
      <c r="I60" s="161"/>
      <c r="J60" s="162">
        <f>J137</f>
        <v>0</v>
      </c>
      <c r="K60" s="163"/>
    </row>
    <row r="61" spans="2:47" s="8" customFormat="1" ht="19.899999999999999" customHeight="1">
      <c r="B61" s="157"/>
      <c r="C61" s="158"/>
      <c r="D61" s="159" t="s">
        <v>162</v>
      </c>
      <c r="E61" s="160"/>
      <c r="F61" s="160"/>
      <c r="G61" s="160"/>
      <c r="H61" s="160"/>
      <c r="I61" s="161"/>
      <c r="J61" s="162">
        <f>J202</f>
        <v>0</v>
      </c>
      <c r="K61" s="163"/>
    </row>
    <row r="62" spans="2:47" s="8" customFormat="1" ht="19.899999999999999" customHeight="1">
      <c r="B62" s="157"/>
      <c r="C62" s="158"/>
      <c r="D62" s="159" t="s">
        <v>163</v>
      </c>
      <c r="E62" s="160"/>
      <c r="F62" s="160"/>
      <c r="G62" s="160"/>
      <c r="H62" s="160"/>
      <c r="I62" s="161"/>
      <c r="J62" s="162">
        <f>J221</f>
        <v>0</v>
      </c>
      <c r="K62" s="163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9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0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3"/>
      <c r="J68" s="60"/>
      <c r="K68" s="60"/>
      <c r="L68" s="61"/>
    </row>
    <row r="69" spans="2:12" s="1" customFormat="1" ht="36.950000000000003" customHeight="1">
      <c r="B69" s="41"/>
      <c r="C69" s="62" t="s">
        <v>164</v>
      </c>
      <c r="D69" s="63"/>
      <c r="E69" s="63"/>
      <c r="F69" s="63"/>
      <c r="G69" s="63"/>
      <c r="H69" s="63"/>
      <c r="I69" s="164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22.5" customHeight="1">
      <c r="B72" s="41"/>
      <c r="C72" s="63"/>
      <c r="D72" s="63"/>
      <c r="E72" s="405" t="str">
        <f>E7</f>
        <v>SPZ MOŠNOV – AUTOBUSOVÉ ZASTÁVKY MOBIS, BEHR</v>
      </c>
      <c r="F72" s="406"/>
      <c r="G72" s="406"/>
      <c r="H72" s="406"/>
      <c r="I72" s="164"/>
      <c r="J72" s="63"/>
      <c r="K72" s="63"/>
      <c r="L72" s="61"/>
    </row>
    <row r="73" spans="2:12" s="1" customFormat="1" ht="14.45" customHeight="1">
      <c r="B73" s="41"/>
      <c r="C73" s="65" t="s">
        <v>136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23.25" customHeight="1">
      <c r="B74" s="41"/>
      <c r="C74" s="63"/>
      <c r="D74" s="63"/>
      <c r="E74" s="381" t="str">
        <f>E9</f>
        <v>SO 101 - AUTOBUSOVÉ ZASTÁVKY - MOŠNOV, PZ BEHR</v>
      </c>
      <c r="F74" s="407"/>
      <c r="G74" s="407"/>
      <c r="H74" s="407"/>
      <c r="I74" s="164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18" customHeight="1">
      <c r="B76" s="41"/>
      <c r="C76" s="65" t="s">
        <v>26</v>
      </c>
      <c r="D76" s="63"/>
      <c r="E76" s="63"/>
      <c r="F76" s="165" t="str">
        <f>F12</f>
        <v>Mošnov</v>
      </c>
      <c r="G76" s="63"/>
      <c r="H76" s="63"/>
      <c r="I76" s="166" t="s">
        <v>28</v>
      </c>
      <c r="J76" s="73" t="str">
        <f>IF(J12="","",J12)</f>
        <v>5. 2. 2017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>
      <c r="B78" s="41"/>
      <c r="C78" s="65" t="s">
        <v>32</v>
      </c>
      <c r="D78" s="63"/>
      <c r="E78" s="63"/>
      <c r="F78" s="165" t="str">
        <f>E15</f>
        <v xml:space="preserve"> </v>
      </c>
      <c r="G78" s="63"/>
      <c r="H78" s="63"/>
      <c r="I78" s="166" t="s">
        <v>38</v>
      </c>
      <c r="J78" s="165" t="str">
        <f>E21</f>
        <v>Tebodin Czech Republic, s.r.o.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5" t="str">
        <f>IF(E18="","",E18)</f>
        <v/>
      </c>
      <c r="G79" s="63"/>
      <c r="H79" s="63"/>
      <c r="I79" s="164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4"/>
      <c r="J80" s="63"/>
      <c r="K80" s="63"/>
      <c r="L80" s="61"/>
    </row>
    <row r="81" spans="2:65" s="9" customFormat="1" ht="29.25" customHeight="1">
      <c r="B81" s="167"/>
      <c r="C81" s="168" t="s">
        <v>165</v>
      </c>
      <c r="D81" s="169" t="s">
        <v>62</v>
      </c>
      <c r="E81" s="169" t="s">
        <v>58</v>
      </c>
      <c r="F81" s="169" t="s">
        <v>166</v>
      </c>
      <c r="G81" s="169" t="s">
        <v>167</v>
      </c>
      <c r="H81" s="169" t="s">
        <v>168</v>
      </c>
      <c r="I81" s="170" t="s">
        <v>169</v>
      </c>
      <c r="J81" s="169" t="s">
        <v>155</v>
      </c>
      <c r="K81" s="171" t="s">
        <v>170</v>
      </c>
      <c r="L81" s="172"/>
      <c r="M81" s="81" t="s">
        <v>171</v>
      </c>
      <c r="N81" s="82" t="s">
        <v>47</v>
      </c>
      <c r="O81" s="82" t="s">
        <v>172</v>
      </c>
      <c r="P81" s="82" t="s">
        <v>173</v>
      </c>
      <c r="Q81" s="82" t="s">
        <v>174</v>
      </c>
      <c r="R81" s="82" t="s">
        <v>175</v>
      </c>
      <c r="S81" s="82" t="s">
        <v>176</v>
      </c>
      <c r="T81" s="83" t="s">
        <v>177</v>
      </c>
    </row>
    <row r="82" spans="2:65" s="1" customFormat="1" ht="29.25" customHeight="1">
      <c r="B82" s="41"/>
      <c r="C82" s="87" t="s">
        <v>156</v>
      </c>
      <c r="D82" s="63"/>
      <c r="E82" s="63"/>
      <c r="F82" s="63"/>
      <c r="G82" s="63"/>
      <c r="H82" s="63"/>
      <c r="I82" s="164"/>
      <c r="J82" s="173">
        <f>BK82</f>
        <v>0</v>
      </c>
      <c r="K82" s="63"/>
      <c r="L82" s="61"/>
      <c r="M82" s="84"/>
      <c r="N82" s="85"/>
      <c r="O82" s="85"/>
      <c r="P82" s="174">
        <f>P83</f>
        <v>0</v>
      </c>
      <c r="Q82" s="85"/>
      <c r="R82" s="174">
        <f>R83</f>
        <v>417.54837869000005</v>
      </c>
      <c r="S82" s="85"/>
      <c r="T82" s="175">
        <f>T83</f>
        <v>56.186399999999992</v>
      </c>
      <c r="AT82" s="24" t="s">
        <v>76</v>
      </c>
      <c r="AU82" s="24" t="s">
        <v>157</v>
      </c>
      <c r="BK82" s="176">
        <f>BK83</f>
        <v>0</v>
      </c>
    </row>
    <row r="83" spans="2:65" s="10" customFormat="1" ht="37.35" customHeight="1">
      <c r="B83" s="177"/>
      <c r="C83" s="178"/>
      <c r="D83" s="179" t="s">
        <v>76</v>
      </c>
      <c r="E83" s="180" t="s">
        <v>178</v>
      </c>
      <c r="F83" s="180" t="s">
        <v>179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P84+P105+P137+P202+P221</f>
        <v>0</v>
      </c>
      <c r="Q83" s="185"/>
      <c r="R83" s="186">
        <f>R84+R105+R137+R202+R221</f>
        <v>417.54837869000005</v>
      </c>
      <c r="S83" s="185"/>
      <c r="T83" s="187">
        <f>T84+T105+T137+T202+T221</f>
        <v>56.186399999999992</v>
      </c>
      <c r="AR83" s="188" t="s">
        <v>25</v>
      </c>
      <c r="AT83" s="189" t="s">
        <v>76</v>
      </c>
      <c r="AU83" s="189" t="s">
        <v>77</v>
      </c>
      <c r="AY83" s="188" t="s">
        <v>180</v>
      </c>
      <c r="BK83" s="190">
        <f>BK84+BK105+BK137+BK202+BK221</f>
        <v>0</v>
      </c>
    </row>
    <row r="84" spans="2:65" s="10" customFormat="1" ht="19.899999999999999" customHeight="1">
      <c r="B84" s="177"/>
      <c r="C84" s="178"/>
      <c r="D84" s="191" t="s">
        <v>76</v>
      </c>
      <c r="E84" s="192" t="s">
        <v>25</v>
      </c>
      <c r="F84" s="192" t="s">
        <v>181</v>
      </c>
      <c r="G84" s="178"/>
      <c r="H84" s="178"/>
      <c r="I84" s="181"/>
      <c r="J84" s="193">
        <f>BK84</f>
        <v>0</v>
      </c>
      <c r="K84" s="178"/>
      <c r="L84" s="183"/>
      <c r="M84" s="184"/>
      <c r="N84" s="185"/>
      <c r="O84" s="185"/>
      <c r="P84" s="186">
        <f>SUM(P85:P104)</f>
        <v>0</v>
      </c>
      <c r="Q84" s="185"/>
      <c r="R84" s="186">
        <f>SUM(R85:R104)</f>
        <v>4.9200000000000008E-3</v>
      </c>
      <c r="S84" s="185"/>
      <c r="T84" s="187">
        <f>SUM(T85:T104)</f>
        <v>56.186399999999992</v>
      </c>
      <c r="AR84" s="188" t="s">
        <v>25</v>
      </c>
      <c r="AT84" s="189" t="s">
        <v>76</v>
      </c>
      <c r="AU84" s="189" t="s">
        <v>25</v>
      </c>
      <c r="AY84" s="188" t="s">
        <v>180</v>
      </c>
      <c r="BK84" s="190">
        <f>SUM(BK85:BK104)</f>
        <v>0</v>
      </c>
    </row>
    <row r="85" spans="2:65" s="1" customFormat="1" ht="22.5" customHeight="1">
      <c r="B85" s="41"/>
      <c r="C85" s="194" t="s">
        <v>86</v>
      </c>
      <c r="D85" s="194" t="s">
        <v>182</v>
      </c>
      <c r="E85" s="195" t="s">
        <v>183</v>
      </c>
      <c r="F85" s="196" t="s">
        <v>184</v>
      </c>
      <c r="G85" s="197" t="s">
        <v>185</v>
      </c>
      <c r="H85" s="198">
        <v>12.3</v>
      </c>
      <c r="I85" s="199"/>
      <c r="J85" s="200">
        <f>ROUND(I85*H85,2)</f>
        <v>0</v>
      </c>
      <c r="K85" s="196" t="s">
        <v>186</v>
      </c>
      <c r="L85" s="61"/>
      <c r="M85" s="201" t="s">
        <v>24</v>
      </c>
      <c r="N85" s="202" t="s">
        <v>48</v>
      </c>
      <c r="O85" s="42"/>
      <c r="P85" s="203">
        <f>O85*H85</f>
        <v>0</v>
      </c>
      <c r="Q85" s="203">
        <v>0</v>
      </c>
      <c r="R85" s="203">
        <f>Q85*H85</f>
        <v>0</v>
      </c>
      <c r="S85" s="203">
        <v>0.38800000000000001</v>
      </c>
      <c r="T85" s="204">
        <f>S85*H85</f>
        <v>4.7724000000000002</v>
      </c>
      <c r="AR85" s="24" t="s">
        <v>187</v>
      </c>
      <c r="AT85" s="24" t="s">
        <v>182</v>
      </c>
      <c r="AU85" s="24" t="s">
        <v>86</v>
      </c>
      <c r="AY85" s="24" t="s">
        <v>180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25</v>
      </c>
      <c r="BK85" s="205">
        <f>ROUND(I85*H85,2)</f>
        <v>0</v>
      </c>
      <c r="BL85" s="24" t="s">
        <v>187</v>
      </c>
      <c r="BM85" s="24" t="s">
        <v>188</v>
      </c>
    </row>
    <row r="86" spans="2:65" s="11" customFormat="1" ht="13.5">
      <c r="B86" s="206"/>
      <c r="C86" s="207"/>
      <c r="D86" s="208" t="s">
        <v>189</v>
      </c>
      <c r="E86" s="209" t="s">
        <v>127</v>
      </c>
      <c r="F86" s="210" t="s">
        <v>190</v>
      </c>
      <c r="G86" s="207"/>
      <c r="H86" s="211">
        <v>12.3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189</v>
      </c>
      <c r="AU86" s="217" t="s">
        <v>86</v>
      </c>
      <c r="AV86" s="11" t="s">
        <v>86</v>
      </c>
      <c r="AW86" s="11" t="s">
        <v>40</v>
      </c>
      <c r="AX86" s="11" t="s">
        <v>25</v>
      </c>
      <c r="AY86" s="217" t="s">
        <v>180</v>
      </c>
    </row>
    <row r="87" spans="2:65" s="1" customFormat="1" ht="22.5" customHeight="1">
      <c r="B87" s="41"/>
      <c r="C87" s="194" t="s">
        <v>191</v>
      </c>
      <c r="D87" s="194" t="s">
        <v>182</v>
      </c>
      <c r="E87" s="195" t="s">
        <v>192</v>
      </c>
      <c r="F87" s="196" t="s">
        <v>193</v>
      </c>
      <c r="G87" s="197" t="s">
        <v>185</v>
      </c>
      <c r="H87" s="198">
        <v>61.5</v>
      </c>
      <c r="I87" s="199"/>
      <c r="J87" s="200">
        <f>ROUND(I87*H87,2)</f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>O87*H87</f>
        <v>0</v>
      </c>
      <c r="Q87" s="203">
        <v>8.0000000000000007E-5</v>
      </c>
      <c r="R87" s="203">
        <f>Q87*H87</f>
        <v>4.9200000000000008E-3</v>
      </c>
      <c r="S87" s="203">
        <v>0.25600000000000001</v>
      </c>
      <c r="T87" s="204">
        <f>S87*H87</f>
        <v>15.744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25</v>
      </c>
      <c r="BK87" s="205">
        <f>ROUND(I87*H87,2)</f>
        <v>0</v>
      </c>
      <c r="BL87" s="24" t="s">
        <v>187</v>
      </c>
      <c r="BM87" s="24" t="s">
        <v>194</v>
      </c>
    </row>
    <row r="88" spans="2:65" s="1" customFormat="1" ht="27">
      <c r="B88" s="41"/>
      <c r="C88" s="63"/>
      <c r="D88" s="218" t="s">
        <v>195</v>
      </c>
      <c r="E88" s="63"/>
      <c r="F88" s="219" t="s">
        <v>196</v>
      </c>
      <c r="G88" s="63"/>
      <c r="H88" s="63"/>
      <c r="I88" s="164"/>
      <c r="J88" s="63"/>
      <c r="K88" s="63"/>
      <c r="L88" s="61"/>
      <c r="M88" s="220"/>
      <c r="N88" s="42"/>
      <c r="O88" s="42"/>
      <c r="P88" s="42"/>
      <c r="Q88" s="42"/>
      <c r="R88" s="42"/>
      <c r="S88" s="42"/>
      <c r="T88" s="78"/>
      <c r="AT88" s="24" t="s">
        <v>195</v>
      </c>
      <c r="AU88" s="24" t="s">
        <v>86</v>
      </c>
    </row>
    <row r="89" spans="2:65" s="11" customFormat="1" ht="13.5">
      <c r="B89" s="206"/>
      <c r="C89" s="207"/>
      <c r="D89" s="208" t="s">
        <v>189</v>
      </c>
      <c r="E89" s="209" t="s">
        <v>120</v>
      </c>
      <c r="F89" s="210" t="s">
        <v>197</v>
      </c>
      <c r="G89" s="207"/>
      <c r="H89" s="211">
        <v>61.5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189</v>
      </c>
      <c r="AU89" s="217" t="s">
        <v>86</v>
      </c>
      <c r="AV89" s="11" t="s">
        <v>86</v>
      </c>
      <c r="AW89" s="11" t="s">
        <v>40</v>
      </c>
      <c r="AX89" s="11" t="s">
        <v>25</v>
      </c>
      <c r="AY89" s="217" t="s">
        <v>180</v>
      </c>
    </row>
    <row r="90" spans="2:65" s="1" customFormat="1" ht="22.5" customHeight="1">
      <c r="B90" s="41"/>
      <c r="C90" s="194" t="s">
        <v>25</v>
      </c>
      <c r="D90" s="194" t="s">
        <v>182</v>
      </c>
      <c r="E90" s="195" t="s">
        <v>198</v>
      </c>
      <c r="F90" s="196" t="s">
        <v>199</v>
      </c>
      <c r="G90" s="197" t="s">
        <v>200</v>
      </c>
      <c r="H90" s="198">
        <v>123</v>
      </c>
      <c r="I90" s="199"/>
      <c r="J90" s="200">
        <f>ROUND(I90*H90,2)</f>
        <v>0</v>
      </c>
      <c r="K90" s="196" t="s">
        <v>186</v>
      </c>
      <c r="L90" s="61"/>
      <c r="M90" s="201" t="s">
        <v>24</v>
      </c>
      <c r="N90" s="202" t="s">
        <v>48</v>
      </c>
      <c r="O90" s="42"/>
      <c r="P90" s="203">
        <f>O90*H90</f>
        <v>0</v>
      </c>
      <c r="Q90" s="203">
        <v>0</v>
      </c>
      <c r="R90" s="203">
        <f>Q90*H90</f>
        <v>0</v>
      </c>
      <c r="S90" s="203">
        <v>0.28999999999999998</v>
      </c>
      <c r="T90" s="204">
        <f>S90*H90</f>
        <v>35.669999999999995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25</v>
      </c>
      <c r="BK90" s="205">
        <f>ROUND(I90*H90,2)</f>
        <v>0</v>
      </c>
      <c r="BL90" s="24" t="s">
        <v>187</v>
      </c>
      <c r="BM90" s="24" t="s">
        <v>201</v>
      </c>
    </row>
    <row r="91" spans="2:65" s="11" customFormat="1" ht="13.5">
      <c r="B91" s="206"/>
      <c r="C91" s="207"/>
      <c r="D91" s="218" t="s">
        <v>189</v>
      </c>
      <c r="E91" s="221" t="s">
        <v>24</v>
      </c>
      <c r="F91" s="222" t="s">
        <v>202</v>
      </c>
      <c r="G91" s="207"/>
      <c r="H91" s="223">
        <v>41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189</v>
      </c>
      <c r="AU91" s="217" t="s">
        <v>86</v>
      </c>
      <c r="AV91" s="11" t="s">
        <v>86</v>
      </c>
      <c r="AW91" s="11" t="s">
        <v>40</v>
      </c>
      <c r="AX91" s="11" t="s">
        <v>77</v>
      </c>
      <c r="AY91" s="217" t="s">
        <v>180</v>
      </c>
    </row>
    <row r="92" spans="2:65" s="11" customFormat="1" ht="13.5">
      <c r="B92" s="206"/>
      <c r="C92" s="207"/>
      <c r="D92" s="218" t="s">
        <v>189</v>
      </c>
      <c r="E92" s="221" t="s">
        <v>24</v>
      </c>
      <c r="F92" s="222" t="s">
        <v>203</v>
      </c>
      <c r="G92" s="207"/>
      <c r="H92" s="223">
        <v>82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189</v>
      </c>
      <c r="AU92" s="217" t="s">
        <v>86</v>
      </c>
      <c r="AV92" s="11" t="s">
        <v>86</v>
      </c>
      <c r="AW92" s="11" t="s">
        <v>40</v>
      </c>
      <c r="AX92" s="11" t="s">
        <v>77</v>
      </c>
      <c r="AY92" s="217" t="s">
        <v>180</v>
      </c>
    </row>
    <row r="93" spans="2:65" s="12" customFormat="1" ht="13.5">
      <c r="B93" s="224"/>
      <c r="C93" s="225"/>
      <c r="D93" s="208" t="s">
        <v>189</v>
      </c>
      <c r="E93" s="226" t="s">
        <v>124</v>
      </c>
      <c r="F93" s="227" t="s">
        <v>204</v>
      </c>
      <c r="G93" s="225"/>
      <c r="H93" s="228">
        <v>123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189</v>
      </c>
      <c r="AU93" s="234" t="s">
        <v>86</v>
      </c>
      <c r="AV93" s="12" t="s">
        <v>187</v>
      </c>
      <c r="AW93" s="12" t="s">
        <v>40</v>
      </c>
      <c r="AX93" s="12" t="s">
        <v>25</v>
      </c>
      <c r="AY93" s="234" t="s">
        <v>180</v>
      </c>
    </row>
    <row r="94" spans="2:65" s="1" customFormat="1" ht="22.5" customHeight="1">
      <c r="B94" s="41"/>
      <c r="C94" s="194" t="s">
        <v>205</v>
      </c>
      <c r="D94" s="194" t="s">
        <v>182</v>
      </c>
      <c r="E94" s="195" t="s">
        <v>206</v>
      </c>
      <c r="F94" s="196" t="s">
        <v>207</v>
      </c>
      <c r="G94" s="197" t="s">
        <v>208</v>
      </c>
      <c r="H94" s="198">
        <v>18</v>
      </c>
      <c r="I94" s="199"/>
      <c r="J94" s="200">
        <f>ROUND(I94*H94,2)</f>
        <v>0</v>
      </c>
      <c r="K94" s="196" t="s">
        <v>186</v>
      </c>
      <c r="L94" s="61"/>
      <c r="M94" s="201" t="s">
        <v>24</v>
      </c>
      <c r="N94" s="202" t="s">
        <v>48</v>
      </c>
      <c r="O94" s="4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187</v>
      </c>
      <c r="AT94" s="24" t="s">
        <v>182</v>
      </c>
      <c r="AU94" s="24" t="s">
        <v>86</v>
      </c>
      <c r="AY94" s="24" t="s">
        <v>180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25</v>
      </c>
      <c r="BK94" s="205">
        <f>ROUND(I94*H94,2)</f>
        <v>0</v>
      </c>
      <c r="BL94" s="24" t="s">
        <v>187</v>
      </c>
      <c r="BM94" s="24" t="s">
        <v>209</v>
      </c>
    </row>
    <row r="95" spans="2:65" s="11" customFormat="1" ht="13.5">
      <c r="B95" s="206"/>
      <c r="C95" s="207"/>
      <c r="D95" s="208" t="s">
        <v>189</v>
      </c>
      <c r="E95" s="209" t="s">
        <v>24</v>
      </c>
      <c r="F95" s="210" t="s">
        <v>210</v>
      </c>
      <c r="G95" s="207"/>
      <c r="H95" s="211">
        <v>18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25</v>
      </c>
      <c r="AY95" s="217" t="s">
        <v>180</v>
      </c>
    </row>
    <row r="96" spans="2:65" s="1" customFormat="1" ht="22.5" customHeight="1">
      <c r="B96" s="41"/>
      <c r="C96" s="194" t="s">
        <v>211</v>
      </c>
      <c r="D96" s="194" t="s">
        <v>182</v>
      </c>
      <c r="E96" s="195" t="s">
        <v>212</v>
      </c>
      <c r="F96" s="196" t="s">
        <v>213</v>
      </c>
      <c r="G96" s="197" t="s">
        <v>208</v>
      </c>
      <c r="H96" s="198">
        <v>151.82499999999999</v>
      </c>
      <c r="I96" s="199"/>
      <c r="J96" s="200">
        <f>ROUND(I96*H96,2)</f>
        <v>0</v>
      </c>
      <c r="K96" s="196" t="s">
        <v>186</v>
      </c>
      <c r="L96" s="61"/>
      <c r="M96" s="201" t="s">
        <v>24</v>
      </c>
      <c r="N96" s="202" t="s">
        <v>48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187</v>
      </c>
      <c r="AT96" s="24" t="s">
        <v>182</v>
      </c>
      <c r="AU96" s="24" t="s">
        <v>86</v>
      </c>
      <c r="AY96" s="24" t="s">
        <v>180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25</v>
      </c>
      <c r="BK96" s="205">
        <f>ROUND(I96*H96,2)</f>
        <v>0</v>
      </c>
      <c r="BL96" s="24" t="s">
        <v>187</v>
      </c>
      <c r="BM96" s="24" t="s">
        <v>214</v>
      </c>
    </row>
    <row r="97" spans="2:65" s="11" customFormat="1" ht="13.5">
      <c r="B97" s="206"/>
      <c r="C97" s="207"/>
      <c r="D97" s="218" t="s">
        <v>189</v>
      </c>
      <c r="E97" s="221" t="s">
        <v>24</v>
      </c>
      <c r="F97" s="222" t="s">
        <v>215</v>
      </c>
      <c r="G97" s="207"/>
      <c r="H97" s="223">
        <v>110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189</v>
      </c>
      <c r="AU97" s="217" t="s">
        <v>86</v>
      </c>
      <c r="AV97" s="11" t="s">
        <v>86</v>
      </c>
      <c r="AW97" s="11" t="s">
        <v>40</v>
      </c>
      <c r="AX97" s="11" t="s">
        <v>77</v>
      </c>
      <c r="AY97" s="217" t="s">
        <v>180</v>
      </c>
    </row>
    <row r="98" spans="2:65" s="11" customFormat="1" ht="13.5">
      <c r="B98" s="206"/>
      <c r="C98" s="207"/>
      <c r="D98" s="218" t="s">
        <v>189</v>
      </c>
      <c r="E98" s="221" t="s">
        <v>24</v>
      </c>
      <c r="F98" s="222" t="s">
        <v>216</v>
      </c>
      <c r="G98" s="207"/>
      <c r="H98" s="223">
        <v>41.825000000000003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189</v>
      </c>
      <c r="AU98" s="217" t="s">
        <v>86</v>
      </c>
      <c r="AV98" s="11" t="s">
        <v>86</v>
      </c>
      <c r="AW98" s="11" t="s">
        <v>40</v>
      </c>
      <c r="AX98" s="11" t="s">
        <v>77</v>
      </c>
      <c r="AY98" s="217" t="s">
        <v>180</v>
      </c>
    </row>
    <row r="99" spans="2:65" s="12" customFormat="1" ht="13.5">
      <c r="B99" s="224"/>
      <c r="C99" s="225"/>
      <c r="D99" s="208" t="s">
        <v>189</v>
      </c>
      <c r="E99" s="226" t="s">
        <v>133</v>
      </c>
      <c r="F99" s="227" t="s">
        <v>204</v>
      </c>
      <c r="G99" s="225"/>
      <c r="H99" s="228">
        <v>151.82499999999999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AT99" s="234" t="s">
        <v>189</v>
      </c>
      <c r="AU99" s="234" t="s">
        <v>86</v>
      </c>
      <c r="AV99" s="12" t="s">
        <v>187</v>
      </c>
      <c r="AW99" s="12" t="s">
        <v>40</v>
      </c>
      <c r="AX99" s="12" t="s">
        <v>25</v>
      </c>
      <c r="AY99" s="234" t="s">
        <v>180</v>
      </c>
    </row>
    <row r="100" spans="2:65" s="1" customFormat="1" ht="22.5" customHeight="1">
      <c r="B100" s="41"/>
      <c r="C100" s="194" t="s">
        <v>217</v>
      </c>
      <c r="D100" s="194" t="s">
        <v>182</v>
      </c>
      <c r="E100" s="195" t="s">
        <v>218</v>
      </c>
      <c r="F100" s="196" t="s">
        <v>219</v>
      </c>
      <c r="G100" s="197" t="s">
        <v>208</v>
      </c>
      <c r="H100" s="198">
        <v>151.82499999999999</v>
      </c>
      <c r="I100" s="199"/>
      <c r="J100" s="200">
        <f>ROUND(I100*H100,2)</f>
        <v>0</v>
      </c>
      <c r="K100" s="196" t="s">
        <v>186</v>
      </c>
      <c r="L100" s="61"/>
      <c r="M100" s="201" t="s">
        <v>24</v>
      </c>
      <c r="N100" s="202" t="s">
        <v>48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187</v>
      </c>
      <c r="AT100" s="24" t="s">
        <v>182</v>
      </c>
      <c r="AU100" s="24" t="s">
        <v>86</v>
      </c>
      <c r="AY100" s="24" t="s">
        <v>180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25</v>
      </c>
      <c r="BK100" s="205">
        <f>ROUND(I100*H100,2)</f>
        <v>0</v>
      </c>
      <c r="BL100" s="24" t="s">
        <v>187</v>
      </c>
      <c r="BM100" s="24" t="s">
        <v>220</v>
      </c>
    </row>
    <row r="101" spans="2:65" s="1" customFormat="1" ht="22.5" customHeight="1">
      <c r="B101" s="41"/>
      <c r="C101" s="194" t="s">
        <v>221</v>
      </c>
      <c r="D101" s="194" t="s">
        <v>182</v>
      </c>
      <c r="E101" s="195" t="s">
        <v>222</v>
      </c>
      <c r="F101" s="196" t="s">
        <v>223</v>
      </c>
      <c r="G101" s="197" t="s">
        <v>208</v>
      </c>
      <c r="H101" s="198">
        <v>151.82499999999999</v>
      </c>
      <c r="I101" s="199"/>
      <c r="J101" s="200">
        <f>ROUND(I101*H101,2)</f>
        <v>0</v>
      </c>
      <c r="K101" s="196" t="s">
        <v>186</v>
      </c>
      <c r="L101" s="61"/>
      <c r="M101" s="201" t="s">
        <v>24</v>
      </c>
      <c r="N101" s="202" t="s">
        <v>48</v>
      </c>
      <c r="O101" s="4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25</v>
      </c>
      <c r="BK101" s="205">
        <f>ROUND(I101*H101,2)</f>
        <v>0</v>
      </c>
      <c r="BL101" s="24" t="s">
        <v>187</v>
      </c>
      <c r="BM101" s="24" t="s">
        <v>224</v>
      </c>
    </row>
    <row r="102" spans="2:65" s="1" customFormat="1" ht="22.5" customHeight="1">
      <c r="B102" s="41"/>
      <c r="C102" s="194" t="s">
        <v>225</v>
      </c>
      <c r="D102" s="194" t="s">
        <v>182</v>
      </c>
      <c r="E102" s="195" t="s">
        <v>226</v>
      </c>
      <c r="F102" s="196" t="s">
        <v>227</v>
      </c>
      <c r="G102" s="197" t="s">
        <v>208</v>
      </c>
      <c r="H102" s="198">
        <v>151.82499999999999</v>
      </c>
      <c r="I102" s="199"/>
      <c r="J102" s="200">
        <f>ROUND(I102*H102,2)</f>
        <v>0</v>
      </c>
      <c r="K102" s="196" t="s">
        <v>186</v>
      </c>
      <c r="L102" s="61"/>
      <c r="M102" s="201" t="s">
        <v>24</v>
      </c>
      <c r="N102" s="202" t="s">
        <v>48</v>
      </c>
      <c r="O102" s="42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4" t="s">
        <v>187</v>
      </c>
      <c r="AT102" s="24" t="s">
        <v>182</v>
      </c>
      <c r="AU102" s="24" t="s">
        <v>86</v>
      </c>
      <c r="AY102" s="24" t="s">
        <v>180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25</v>
      </c>
      <c r="BK102" s="205">
        <f>ROUND(I102*H102,2)</f>
        <v>0</v>
      </c>
      <c r="BL102" s="24" t="s">
        <v>187</v>
      </c>
      <c r="BM102" s="24" t="s">
        <v>228</v>
      </c>
    </row>
    <row r="103" spans="2:65" s="1" customFormat="1" ht="22.5" customHeight="1">
      <c r="B103" s="41"/>
      <c r="C103" s="194" t="s">
        <v>229</v>
      </c>
      <c r="D103" s="194" t="s">
        <v>182</v>
      </c>
      <c r="E103" s="195" t="s">
        <v>230</v>
      </c>
      <c r="F103" s="196" t="s">
        <v>231</v>
      </c>
      <c r="G103" s="197" t="s">
        <v>232</v>
      </c>
      <c r="H103" s="198">
        <v>303.64999999999998</v>
      </c>
      <c r="I103" s="199"/>
      <c r="J103" s="200">
        <f>ROUND(I103*H103,2)</f>
        <v>0</v>
      </c>
      <c r="K103" s="196" t="s">
        <v>186</v>
      </c>
      <c r="L103" s="61"/>
      <c r="M103" s="201" t="s">
        <v>24</v>
      </c>
      <c r="N103" s="202" t="s">
        <v>48</v>
      </c>
      <c r="O103" s="42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4" t="s">
        <v>187</v>
      </c>
      <c r="AT103" s="24" t="s">
        <v>182</v>
      </c>
      <c r="AU103" s="24" t="s">
        <v>86</v>
      </c>
      <c r="AY103" s="24" t="s">
        <v>180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25</v>
      </c>
      <c r="BK103" s="205">
        <f>ROUND(I103*H103,2)</f>
        <v>0</v>
      </c>
      <c r="BL103" s="24" t="s">
        <v>187</v>
      </c>
      <c r="BM103" s="24" t="s">
        <v>233</v>
      </c>
    </row>
    <row r="104" spans="2:65" s="11" customFormat="1" ht="13.5">
      <c r="B104" s="206"/>
      <c r="C104" s="207"/>
      <c r="D104" s="218" t="s">
        <v>189</v>
      </c>
      <c r="E104" s="221" t="s">
        <v>24</v>
      </c>
      <c r="F104" s="222" t="s">
        <v>234</v>
      </c>
      <c r="G104" s="207"/>
      <c r="H104" s="223">
        <v>303.64999999999998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189</v>
      </c>
      <c r="AU104" s="217" t="s">
        <v>86</v>
      </c>
      <c r="AV104" s="11" t="s">
        <v>86</v>
      </c>
      <c r="AW104" s="11" t="s">
        <v>40</v>
      </c>
      <c r="AX104" s="11" t="s">
        <v>25</v>
      </c>
      <c r="AY104" s="217" t="s">
        <v>180</v>
      </c>
    </row>
    <row r="105" spans="2:65" s="10" customFormat="1" ht="29.85" customHeight="1">
      <c r="B105" s="177"/>
      <c r="C105" s="178"/>
      <c r="D105" s="191" t="s">
        <v>76</v>
      </c>
      <c r="E105" s="192" t="s">
        <v>235</v>
      </c>
      <c r="F105" s="192" t="s">
        <v>236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SUM(P106:P136)</f>
        <v>0</v>
      </c>
      <c r="Q105" s="185"/>
      <c r="R105" s="186">
        <f>SUM(R106:R136)</f>
        <v>373.77129650000001</v>
      </c>
      <c r="S105" s="185"/>
      <c r="T105" s="187">
        <f>SUM(T106:T136)</f>
        <v>0</v>
      </c>
      <c r="AR105" s="188" t="s">
        <v>25</v>
      </c>
      <c r="AT105" s="189" t="s">
        <v>76</v>
      </c>
      <c r="AU105" s="189" t="s">
        <v>25</v>
      </c>
      <c r="AY105" s="188" t="s">
        <v>180</v>
      </c>
      <c r="BK105" s="190">
        <f>SUM(BK106:BK136)</f>
        <v>0</v>
      </c>
    </row>
    <row r="106" spans="2:65" s="1" customFormat="1" ht="22.5" customHeight="1">
      <c r="B106" s="41"/>
      <c r="C106" s="194" t="s">
        <v>237</v>
      </c>
      <c r="D106" s="194" t="s">
        <v>182</v>
      </c>
      <c r="E106" s="195" t="s">
        <v>238</v>
      </c>
      <c r="F106" s="196" t="s">
        <v>239</v>
      </c>
      <c r="G106" s="197" t="s">
        <v>185</v>
      </c>
      <c r="H106" s="198">
        <v>30.25</v>
      </c>
      <c r="I106" s="199"/>
      <c r="J106" s="200">
        <f>ROUND(I106*H106,2)</f>
        <v>0</v>
      </c>
      <c r="K106" s="196" t="s">
        <v>186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0.18906999999999999</v>
      </c>
      <c r="R106" s="203">
        <f>Q106*H106</f>
        <v>5.7193674999999997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240</v>
      </c>
    </row>
    <row r="107" spans="2:65" s="1" customFormat="1" ht="13.5">
      <c r="B107" s="41"/>
      <c r="C107" s="63"/>
      <c r="D107" s="218" t="s">
        <v>195</v>
      </c>
      <c r="E107" s="63"/>
      <c r="F107" s="219" t="s">
        <v>241</v>
      </c>
      <c r="G107" s="63"/>
      <c r="H107" s="63"/>
      <c r="I107" s="164"/>
      <c r="J107" s="63"/>
      <c r="K107" s="63"/>
      <c r="L107" s="61"/>
      <c r="M107" s="220"/>
      <c r="N107" s="42"/>
      <c r="O107" s="42"/>
      <c r="P107" s="42"/>
      <c r="Q107" s="42"/>
      <c r="R107" s="42"/>
      <c r="S107" s="42"/>
      <c r="T107" s="78"/>
      <c r="AT107" s="24" t="s">
        <v>195</v>
      </c>
      <c r="AU107" s="24" t="s">
        <v>86</v>
      </c>
    </row>
    <row r="108" spans="2:65" s="11" customFormat="1" ht="13.5">
      <c r="B108" s="206"/>
      <c r="C108" s="207"/>
      <c r="D108" s="208" t="s">
        <v>189</v>
      </c>
      <c r="E108" s="209" t="s">
        <v>24</v>
      </c>
      <c r="F108" s="210" t="s">
        <v>242</v>
      </c>
      <c r="G108" s="207"/>
      <c r="H108" s="211">
        <v>30.25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189</v>
      </c>
      <c r="AU108" s="217" t="s">
        <v>86</v>
      </c>
      <c r="AV108" s="11" t="s">
        <v>86</v>
      </c>
      <c r="AW108" s="11" t="s">
        <v>40</v>
      </c>
      <c r="AX108" s="11" t="s">
        <v>25</v>
      </c>
      <c r="AY108" s="217" t="s">
        <v>180</v>
      </c>
    </row>
    <row r="109" spans="2:65" s="1" customFormat="1" ht="22.5" customHeight="1">
      <c r="B109" s="41"/>
      <c r="C109" s="194" t="s">
        <v>243</v>
      </c>
      <c r="D109" s="194" t="s">
        <v>182</v>
      </c>
      <c r="E109" s="195" t="s">
        <v>244</v>
      </c>
      <c r="F109" s="196" t="s">
        <v>245</v>
      </c>
      <c r="G109" s="197" t="s">
        <v>185</v>
      </c>
      <c r="H109" s="198">
        <v>382.2</v>
      </c>
      <c r="I109" s="199"/>
      <c r="J109" s="200">
        <f>ROUND(I109*H109,2)</f>
        <v>0</v>
      </c>
      <c r="K109" s="196" t="s">
        <v>186</v>
      </c>
      <c r="L109" s="61"/>
      <c r="M109" s="201" t="s">
        <v>24</v>
      </c>
      <c r="N109" s="202" t="s">
        <v>48</v>
      </c>
      <c r="O109" s="42"/>
      <c r="P109" s="203">
        <f>O109*H109</f>
        <v>0</v>
      </c>
      <c r="Q109" s="203">
        <v>0.47260000000000002</v>
      </c>
      <c r="R109" s="203">
        <f>Q109*H109</f>
        <v>180.62772000000001</v>
      </c>
      <c r="S109" s="203">
        <v>0</v>
      </c>
      <c r="T109" s="204">
        <f>S109*H109</f>
        <v>0</v>
      </c>
      <c r="AR109" s="24" t="s">
        <v>187</v>
      </c>
      <c r="AT109" s="24" t="s">
        <v>182</v>
      </c>
      <c r="AU109" s="24" t="s">
        <v>86</v>
      </c>
      <c r="AY109" s="24" t="s">
        <v>180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25</v>
      </c>
      <c r="BK109" s="205">
        <f>ROUND(I109*H109,2)</f>
        <v>0</v>
      </c>
      <c r="BL109" s="24" t="s">
        <v>187</v>
      </c>
      <c r="BM109" s="24" t="s">
        <v>246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247</v>
      </c>
      <c r="G110" s="207"/>
      <c r="H110" s="223">
        <v>167.3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1" customFormat="1" ht="13.5">
      <c r="B111" s="206"/>
      <c r="C111" s="207"/>
      <c r="D111" s="218" t="s">
        <v>189</v>
      </c>
      <c r="E111" s="221" t="s">
        <v>24</v>
      </c>
      <c r="F111" s="222" t="s">
        <v>248</v>
      </c>
      <c r="G111" s="207"/>
      <c r="H111" s="223">
        <v>47.6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189</v>
      </c>
      <c r="AU111" s="217" t="s">
        <v>86</v>
      </c>
      <c r="AV111" s="11" t="s">
        <v>86</v>
      </c>
      <c r="AW111" s="11" t="s">
        <v>40</v>
      </c>
      <c r="AX111" s="11" t="s">
        <v>77</v>
      </c>
      <c r="AY111" s="217" t="s">
        <v>180</v>
      </c>
    </row>
    <row r="112" spans="2:65" s="11" customFormat="1" ht="13.5">
      <c r="B112" s="206"/>
      <c r="C112" s="207"/>
      <c r="D112" s="218" t="s">
        <v>189</v>
      </c>
      <c r="E112" s="221" t="s">
        <v>24</v>
      </c>
      <c r="F112" s="222" t="s">
        <v>249</v>
      </c>
      <c r="G112" s="207"/>
      <c r="H112" s="223">
        <v>167.3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189</v>
      </c>
      <c r="AU112" s="217" t="s">
        <v>86</v>
      </c>
      <c r="AV112" s="11" t="s">
        <v>86</v>
      </c>
      <c r="AW112" s="11" t="s">
        <v>40</v>
      </c>
      <c r="AX112" s="11" t="s">
        <v>77</v>
      </c>
      <c r="AY112" s="217" t="s">
        <v>180</v>
      </c>
    </row>
    <row r="113" spans="2:65" s="12" customFormat="1" ht="13.5">
      <c r="B113" s="224"/>
      <c r="C113" s="225"/>
      <c r="D113" s="208" t="s">
        <v>189</v>
      </c>
      <c r="E113" s="226" t="s">
        <v>24</v>
      </c>
      <c r="F113" s="227" t="s">
        <v>204</v>
      </c>
      <c r="G113" s="225"/>
      <c r="H113" s="228">
        <v>382.2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189</v>
      </c>
      <c r="AU113" s="234" t="s">
        <v>86</v>
      </c>
      <c r="AV113" s="12" t="s">
        <v>187</v>
      </c>
      <c r="AW113" s="12" t="s">
        <v>40</v>
      </c>
      <c r="AX113" s="12" t="s">
        <v>25</v>
      </c>
      <c r="AY113" s="234" t="s">
        <v>180</v>
      </c>
    </row>
    <row r="114" spans="2:65" s="1" customFormat="1" ht="22.5" customHeight="1">
      <c r="B114" s="41"/>
      <c r="C114" s="194" t="s">
        <v>250</v>
      </c>
      <c r="D114" s="194" t="s">
        <v>182</v>
      </c>
      <c r="E114" s="195" t="s">
        <v>251</v>
      </c>
      <c r="F114" s="196" t="s">
        <v>252</v>
      </c>
      <c r="G114" s="197" t="s">
        <v>185</v>
      </c>
      <c r="H114" s="198">
        <v>100.6</v>
      </c>
      <c r="I114" s="199"/>
      <c r="J114" s="200">
        <f>ROUND(I114*H114,2)</f>
        <v>0</v>
      </c>
      <c r="K114" s="196" t="s">
        <v>186</v>
      </c>
      <c r="L114" s="61"/>
      <c r="M114" s="201" t="s">
        <v>24</v>
      </c>
      <c r="N114" s="202" t="s">
        <v>48</v>
      </c>
      <c r="O114" s="42"/>
      <c r="P114" s="203">
        <f>O114*H114</f>
        <v>0</v>
      </c>
      <c r="Q114" s="203">
        <v>0.13188</v>
      </c>
      <c r="R114" s="203">
        <f>Q114*H114</f>
        <v>13.267128</v>
      </c>
      <c r="S114" s="203">
        <v>0</v>
      </c>
      <c r="T114" s="204">
        <f>S114*H114</f>
        <v>0</v>
      </c>
      <c r="AR114" s="24" t="s">
        <v>187</v>
      </c>
      <c r="AT114" s="24" t="s">
        <v>182</v>
      </c>
      <c r="AU114" s="24" t="s">
        <v>86</v>
      </c>
      <c r="AY114" s="24" t="s">
        <v>180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25</v>
      </c>
      <c r="BK114" s="205">
        <f>ROUND(I114*H114,2)</f>
        <v>0</v>
      </c>
      <c r="BL114" s="24" t="s">
        <v>187</v>
      </c>
      <c r="BM114" s="24" t="s">
        <v>253</v>
      </c>
    </row>
    <row r="115" spans="2:65" s="11" customFormat="1" ht="13.5">
      <c r="B115" s="206"/>
      <c r="C115" s="207"/>
      <c r="D115" s="208" t="s">
        <v>189</v>
      </c>
      <c r="E115" s="209" t="s">
        <v>24</v>
      </c>
      <c r="F115" s="210" t="s">
        <v>254</v>
      </c>
      <c r="G115" s="207"/>
      <c r="H115" s="211">
        <v>100.6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189</v>
      </c>
      <c r="AU115" s="217" t="s">
        <v>86</v>
      </c>
      <c r="AV115" s="11" t="s">
        <v>86</v>
      </c>
      <c r="AW115" s="11" t="s">
        <v>40</v>
      </c>
      <c r="AX115" s="11" t="s">
        <v>25</v>
      </c>
      <c r="AY115" s="217" t="s">
        <v>180</v>
      </c>
    </row>
    <row r="116" spans="2:65" s="1" customFormat="1" ht="22.5" customHeight="1">
      <c r="B116" s="41"/>
      <c r="C116" s="194" t="s">
        <v>255</v>
      </c>
      <c r="D116" s="194" t="s">
        <v>182</v>
      </c>
      <c r="E116" s="195" t="s">
        <v>256</v>
      </c>
      <c r="F116" s="196" t="s">
        <v>257</v>
      </c>
      <c r="G116" s="197" t="s">
        <v>185</v>
      </c>
      <c r="H116" s="198">
        <v>83</v>
      </c>
      <c r="I116" s="199"/>
      <c r="J116" s="200">
        <f>ROUND(I116*H116,2)</f>
        <v>0</v>
      </c>
      <c r="K116" s="196" t="s">
        <v>186</v>
      </c>
      <c r="L116" s="61"/>
      <c r="M116" s="201" t="s">
        <v>24</v>
      </c>
      <c r="N116" s="202" t="s">
        <v>48</v>
      </c>
      <c r="O116" s="42"/>
      <c r="P116" s="203">
        <f>O116*H116</f>
        <v>0</v>
      </c>
      <c r="Q116" s="203">
        <v>0.38313999999999998</v>
      </c>
      <c r="R116" s="203">
        <f>Q116*H116</f>
        <v>31.800619999999999</v>
      </c>
      <c r="S116" s="203">
        <v>0</v>
      </c>
      <c r="T116" s="204">
        <f>S116*H116</f>
        <v>0</v>
      </c>
      <c r="AR116" s="24" t="s">
        <v>187</v>
      </c>
      <c r="AT116" s="24" t="s">
        <v>182</v>
      </c>
      <c r="AU116" s="24" t="s">
        <v>86</v>
      </c>
      <c r="AY116" s="24" t="s">
        <v>180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25</v>
      </c>
      <c r="BK116" s="205">
        <f>ROUND(I116*H116,2)</f>
        <v>0</v>
      </c>
      <c r="BL116" s="24" t="s">
        <v>187</v>
      </c>
      <c r="BM116" s="24" t="s">
        <v>258</v>
      </c>
    </row>
    <row r="117" spans="2:65" s="11" customFormat="1" ht="13.5">
      <c r="B117" s="206"/>
      <c r="C117" s="207"/>
      <c r="D117" s="208" t="s">
        <v>189</v>
      </c>
      <c r="E117" s="209" t="s">
        <v>24</v>
      </c>
      <c r="F117" s="210" t="s">
        <v>259</v>
      </c>
      <c r="G117" s="207"/>
      <c r="H117" s="211">
        <v>83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189</v>
      </c>
      <c r="AU117" s="217" t="s">
        <v>86</v>
      </c>
      <c r="AV117" s="11" t="s">
        <v>86</v>
      </c>
      <c r="AW117" s="11" t="s">
        <v>40</v>
      </c>
      <c r="AX117" s="11" t="s">
        <v>25</v>
      </c>
      <c r="AY117" s="217" t="s">
        <v>180</v>
      </c>
    </row>
    <row r="118" spans="2:65" s="1" customFormat="1" ht="22.5" customHeight="1">
      <c r="B118" s="41"/>
      <c r="C118" s="194" t="s">
        <v>260</v>
      </c>
      <c r="D118" s="194" t="s">
        <v>182</v>
      </c>
      <c r="E118" s="195" t="s">
        <v>261</v>
      </c>
      <c r="F118" s="196" t="s">
        <v>262</v>
      </c>
      <c r="G118" s="197" t="s">
        <v>185</v>
      </c>
      <c r="H118" s="198">
        <v>100.6</v>
      </c>
      <c r="I118" s="199"/>
      <c r="J118" s="200">
        <f>ROUND(I118*H118,2)</f>
        <v>0</v>
      </c>
      <c r="K118" s="196" t="s">
        <v>186</v>
      </c>
      <c r="L118" s="61"/>
      <c r="M118" s="201" t="s">
        <v>24</v>
      </c>
      <c r="N118" s="202" t="s">
        <v>48</v>
      </c>
      <c r="O118" s="42"/>
      <c r="P118" s="203">
        <f>O118*H118</f>
        <v>0</v>
      </c>
      <c r="Q118" s="203">
        <v>0.58748999999999996</v>
      </c>
      <c r="R118" s="203">
        <f>Q118*H118</f>
        <v>59.101493999999995</v>
      </c>
      <c r="S118" s="203">
        <v>0</v>
      </c>
      <c r="T118" s="204">
        <f>S118*H118</f>
        <v>0</v>
      </c>
      <c r="AR118" s="24" t="s">
        <v>187</v>
      </c>
      <c r="AT118" s="24" t="s">
        <v>182</v>
      </c>
      <c r="AU118" s="24" t="s">
        <v>86</v>
      </c>
      <c r="AY118" s="24" t="s">
        <v>180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25</v>
      </c>
      <c r="BK118" s="205">
        <f>ROUND(I118*H118,2)</f>
        <v>0</v>
      </c>
      <c r="BL118" s="24" t="s">
        <v>187</v>
      </c>
      <c r="BM118" s="24" t="s">
        <v>263</v>
      </c>
    </row>
    <row r="119" spans="2:65" s="11" customFormat="1" ht="13.5">
      <c r="B119" s="206"/>
      <c r="C119" s="207"/>
      <c r="D119" s="208" t="s">
        <v>189</v>
      </c>
      <c r="E119" s="209" t="s">
        <v>24</v>
      </c>
      <c r="F119" s="210" t="s">
        <v>254</v>
      </c>
      <c r="G119" s="207"/>
      <c r="H119" s="211">
        <v>100.6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189</v>
      </c>
      <c r="AU119" s="217" t="s">
        <v>86</v>
      </c>
      <c r="AV119" s="11" t="s">
        <v>86</v>
      </c>
      <c r="AW119" s="11" t="s">
        <v>40</v>
      </c>
      <c r="AX119" s="11" t="s">
        <v>25</v>
      </c>
      <c r="AY119" s="217" t="s">
        <v>180</v>
      </c>
    </row>
    <row r="120" spans="2:65" s="1" customFormat="1" ht="22.5" customHeight="1">
      <c r="B120" s="41"/>
      <c r="C120" s="194" t="s">
        <v>264</v>
      </c>
      <c r="D120" s="194" t="s">
        <v>182</v>
      </c>
      <c r="E120" s="195" t="s">
        <v>265</v>
      </c>
      <c r="F120" s="196" t="s">
        <v>266</v>
      </c>
      <c r="G120" s="197" t="s">
        <v>185</v>
      </c>
      <c r="H120" s="198">
        <v>100.6</v>
      </c>
      <c r="I120" s="199"/>
      <c r="J120" s="200">
        <f>ROUND(I120*H120,2)</f>
        <v>0</v>
      </c>
      <c r="K120" s="196" t="s">
        <v>186</v>
      </c>
      <c r="L120" s="61"/>
      <c r="M120" s="201" t="s">
        <v>24</v>
      </c>
      <c r="N120" s="202" t="s">
        <v>48</v>
      </c>
      <c r="O120" s="42"/>
      <c r="P120" s="203">
        <f>O120*H120</f>
        <v>0</v>
      </c>
      <c r="Q120" s="203">
        <v>6.5199999999999998E-3</v>
      </c>
      <c r="R120" s="203">
        <f>Q120*H120</f>
        <v>0.65591199999999994</v>
      </c>
      <c r="S120" s="203">
        <v>0</v>
      </c>
      <c r="T120" s="204">
        <f>S120*H120</f>
        <v>0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25</v>
      </c>
      <c r="BK120" s="205">
        <f>ROUND(I120*H120,2)</f>
        <v>0</v>
      </c>
      <c r="BL120" s="24" t="s">
        <v>187</v>
      </c>
      <c r="BM120" s="24" t="s">
        <v>267</v>
      </c>
    </row>
    <row r="121" spans="2:65" s="11" customFormat="1" ht="13.5">
      <c r="B121" s="206"/>
      <c r="C121" s="207"/>
      <c r="D121" s="208" t="s">
        <v>189</v>
      </c>
      <c r="E121" s="209" t="s">
        <v>24</v>
      </c>
      <c r="F121" s="210" t="s">
        <v>254</v>
      </c>
      <c r="G121" s="207"/>
      <c r="H121" s="211">
        <v>100.6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189</v>
      </c>
      <c r="AU121" s="217" t="s">
        <v>86</v>
      </c>
      <c r="AV121" s="11" t="s">
        <v>86</v>
      </c>
      <c r="AW121" s="11" t="s">
        <v>40</v>
      </c>
      <c r="AX121" s="11" t="s">
        <v>25</v>
      </c>
      <c r="AY121" s="217" t="s">
        <v>180</v>
      </c>
    </row>
    <row r="122" spans="2:65" s="1" customFormat="1" ht="22.5" customHeight="1">
      <c r="B122" s="41"/>
      <c r="C122" s="194" t="s">
        <v>268</v>
      </c>
      <c r="D122" s="194" t="s">
        <v>182</v>
      </c>
      <c r="E122" s="195" t="s">
        <v>269</v>
      </c>
      <c r="F122" s="196" t="s">
        <v>270</v>
      </c>
      <c r="G122" s="197" t="s">
        <v>185</v>
      </c>
      <c r="H122" s="198">
        <v>295.60000000000002</v>
      </c>
      <c r="I122" s="199"/>
      <c r="J122" s="200">
        <f>ROUND(I122*H122,2)</f>
        <v>0</v>
      </c>
      <c r="K122" s="196" t="s">
        <v>186</v>
      </c>
      <c r="L122" s="61"/>
      <c r="M122" s="201" t="s">
        <v>24</v>
      </c>
      <c r="N122" s="202" t="s">
        <v>48</v>
      </c>
      <c r="O122" s="42"/>
      <c r="P122" s="203">
        <f>O122*H122</f>
        <v>0</v>
      </c>
      <c r="Q122" s="203">
        <v>6.0999999999999997E-4</v>
      </c>
      <c r="R122" s="203">
        <f>Q122*H122</f>
        <v>0.180316</v>
      </c>
      <c r="S122" s="203">
        <v>0</v>
      </c>
      <c r="T122" s="204">
        <f>S122*H122</f>
        <v>0</v>
      </c>
      <c r="AR122" s="24" t="s">
        <v>187</v>
      </c>
      <c r="AT122" s="24" t="s">
        <v>182</v>
      </c>
      <c r="AU122" s="24" t="s">
        <v>86</v>
      </c>
      <c r="AY122" s="24" t="s">
        <v>180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25</v>
      </c>
      <c r="BK122" s="205">
        <f>ROUND(I122*H122,2)</f>
        <v>0</v>
      </c>
      <c r="BL122" s="24" t="s">
        <v>187</v>
      </c>
      <c r="BM122" s="24" t="s">
        <v>271</v>
      </c>
    </row>
    <row r="123" spans="2:65" s="11" customFormat="1" ht="13.5">
      <c r="B123" s="206"/>
      <c r="C123" s="207"/>
      <c r="D123" s="218" t="s">
        <v>189</v>
      </c>
      <c r="E123" s="221" t="s">
        <v>24</v>
      </c>
      <c r="F123" s="222" t="s">
        <v>272</v>
      </c>
      <c r="G123" s="207"/>
      <c r="H123" s="223">
        <v>84.3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189</v>
      </c>
      <c r="AU123" s="217" t="s">
        <v>86</v>
      </c>
      <c r="AV123" s="11" t="s">
        <v>86</v>
      </c>
      <c r="AW123" s="11" t="s">
        <v>40</v>
      </c>
      <c r="AX123" s="11" t="s">
        <v>77</v>
      </c>
      <c r="AY123" s="217" t="s">
        <v>180</v>
      </c>
    </row>
    <row r="124" spans="2:65" s="11" customFormat="1" ht="13.5">
      <c r="B124" s="206"/>
      <c r="C124" s="207"/>
      <c r="D124" s="218" t="s">
        <v>189</v>
      </c>
      <c r="E124" s="221" t="s">
        <v>24</v>
      </c>
      <c r="F124" s="222" t="s">
        <v>273</v>
      </c>
      <c r="G124" s="207"/>
      <c r="H124" s="223">
        <v>100.6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189</v>
      </c>
      <c r="AU124" s="217" t="s">
        <v>86</v>
      </c>
      <c r="AV124" s="11" t="s">
        <v>86</v>
      </c>
      <c r="AW124" s="11" t="s">
        <v>40</v>
      </c>
      <c r="AX124" s="11" t="s">
        <v>77</v>
      </c>
      <c r="AY124" s="217" t="s">
        <v>180</v>
      </c>
    </row>
    <row r="125" spans="2:65" s="11" customFormat="1" ht="13.5">
      <c r="B125" s="206"/>
      <c r="C125" s="207"/>
      <c r="D125" s="218" t="s">
        <v>189</v>
      </c>
      <c r="E125" s="221" t="s">
        <v>24</v>
      </c>
      <c r="F125" s="222" t="s">
        <v>274</v>
      </c>
      <c r="G125" s="207"/>
      <c r="H125" s="223">
        <v>110.7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189</v>
      </c>
      <c r="AU125" s="217" t="s">
        <v>86</v>
      </c>
      <c r="AV125" s="11" t="s">
        <v>86</v>
      </c>
      <c r="AW125" s="11" t="s">
        <v>40</v>
      </c>
      <c r="AX125" s="11" t="s">
        <v>77</v>
      </c>
      <c r="AY125" s="217" t="s">
        <v>180</v>
      </c>
    </row>
    <row r="126" spans="2:65" s="13" customFormat="1" ht="13.5">
      <c r="B126" s="235"/>
      <c r="C126" s="236"/>
      <c r="D126" s="208" t="s">
        <v>189</v>
      </c>
      <c r="E126" s="237" t="s">
        <v>24</v>
      </c>
      <c r="F126" s="238" t="s">
        <v>275</v>
      </c>
      <c r="G126" s="236"/>
      <c r="H126" s="239">
        <v>295.60000000000002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189</v>
      </c>
      <c r="AU126" s="245" t="s">
        <v>86</v>
      </c>
      <c r="AV126" s="13" t="s">
        <v>276</v>
      </c>
      <c r="AW126" s="13" t="s">
        <v>40</v>
      </c>
      <c r="AX126" s="13" t="s">
        <v>25</v>
      </c>
      <c r="AY126" s="245" t="s">
        <v>180</v>
      </c>
    </row>
    <row r="127" spans="2:65" s="1" customFormat="1" ht="22.5" customHeight="1">
      <c r="B127" s="41"/>
      <c r="C127" s="194" t="s">
        <v>277</v>
      </c>
      <c r="D127" s="194" t="s">
        <v>182</v>
      </c>
      <c r="E127" s="195" t="s">
        <v>278</v>
      </c>
      <c r="F127" s="196" t="s">
        <v>279</v>
      </c>
      <c r="G127" s="197" t="s">
        <v>185</v>
      </c>
      <c r="H127" s="198">
        <v>145.80000000000001</v>
      </c>
      <c r="I127" s="199"/>
      <c r="J127" s="200">
        <f>ROUND(I127*H127,2)</f>
        <v>0</v>
      </c>
      <c r="K127" s="196" t="s">
        <v>186</v>
      </c>
      <c r="L127" s="61"/>
      <c r="M127" s="201" t="s">
        <v>24</v>
      </c>
      <c r="N127" s="202" t="s">
        <v>48</v>
      </c>
      <c r="O127" s="42"/>
      <c r="P127" s="203">
        <f>O127*H127</f>
        <v>0</v>
      </c>
      <c r="Q127" s="203">
        <v>9.6680000000000002E-2</v>
      </c>
      <c r="R127" s="203">
        <f>Q127*H127</f>
        <v>14.095944000000001</v>
      </c>
      <c r="S127" s="203">
        <v>0</v>
      </c>
      <c r="T127" s="204">
        <f>S127*H127</f>
        <v>0</v>
      </c>
      <c r="AR127" s="24" t="s">
        <v>187</v>
      </c>
      <c r="AT127" s="24" t="s">
        <v>182</v>
      </c>
      <c r="AU127" s="24" t="s">
        <v>86</v>
      </c>
      <c r="AY127" s="24" t="s">
        <v>180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25</v>
      </c>
      <c r="BK127" s="205">
        <f>ROUND(I127*H127,2)</f>
        <v>0</v>
      </c>
      <c r="BL127" s="24" t="s">
        <v>187</v>
      </c>
      <c r="BM127" s="24" t="s">
        <v>280</v>
      </c>
    </row>
    <row r="128" spans="2:65" s="11" customFormat="1" ht="13.5">
      <c r="B128" s="206"/>
      <c r="C128" s="207"/>
      <c r="D128" s="218" t="s">
        <v>189</v>
      </c>
      <c r="E128" s="221" t="s">
        <v>24</v>
      </c>
      <c r="F128" s="222" t="s">
        <v>281</v>
      </c>
      <c r="G128" s="207"/>
      <c r="H128" s="223">
        <v>84.3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189</v>
      </c>
      <c r="AU128" s="217" t="s">
        <v>86</v>
      </c>
      <c r="AV128" s="11" t="s">
        <v>86</v>
      </c>
      <c r="AW128" s="11" t="s">
        <v>40</v>
      </c>
      <c r="AX128" s="11" t="s">
        <v>77</v>
      </c>
      <c r="AY128" s="217" t="s">
        <v>180</v>
      </c>
    </row>
    <row r="129" spans="2:65" s="11" customFormat="1" ht="13.5">
      <c r="B129" s="206"/>
      <c r="C129" s="207"/>
      <c r="D129" s="218" t="s">
        <v>189</v>
      </c>
      <c r="E129" s="221" t="s">
        <v>141</v>
      </c>
      <c r="F129" s="222" t="s">
        <v>282</v>
      </c>
      <c r="G129" s="207"/>
      <c r="H129" s="223">
        <v>61.5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189</v>
      </c>
      <c r="AU129" s="217" t="s">
        <v>86</v>
      </c>
      <c r="AV129" s="11" t="s">
        <v>86</v>
      </c>
      <c r="AW129" s="11" t="s">
        <v>40</v>
      </c>
      <c r="AX129" s="11" t="s">
        <v>77</v>
      </c>
      <c r="AY129" s="217" t="s">
        <v>180</v>
      </c>
    </row>
    <row r="130" spans="2:65" s="12" customFormat="1" ht="13.5">
      <c r="B130" s="224"/>
      <c r="C130" s="225"/>
      <c r="D130" s="208" t="s">
        <v>189</v>
      </c>
      <c r="E130" s="226" t="s">
        <v>24</v>
      </c>
      <c r="F130" s="227" t="s">
        <v>204</v>
      </c>
      <c r="G130" s="225"/>
      <c r="H130" s="228">
        <v>145.80000000000001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189</v>
      </c>
      <c r="AU130" s="234" t="s">
        <v>86</v>
      </c>
      <c r="AV130" s="12" t="s">
        <v>187</v>
      </c>
      <c r="AW130" s="12" t="s">
        <v>40</v>
      </c>
      <c r="AX130" s="12" t="s">
        <v>25</v>
      </c>
      <c r="AY130" s="234" t="s">
        <v>180</v>
      </c>
    </row>
    <row r="131" spans="2:65" s="1" customFormat="1" ht="22.5" customHeight="1">
      <c r="B131" s="41"/>
      <c r="C131" s="194" t="s">
        <v>283</v>
      </c>
      <c r="D131" s="194" t="s">
        <v>182</v>
      </c>
      <c r="E131" s="195" t="s">
        <v>284</v>
      </c>
      <c r="F131" s="196" t="s">
        <v>285</v>
      </c>
      <c r="G131" s="197" t="s">
        <v>185</v>
      </c>
      <c r="H131" s="198">
        <v>133.5</v>
      </c>
      <c r="I131" s="199"/>
      <c r="J131" s="200">
        <f>ROUND(I131*H131,2)</f>
        <v>0</v>
      </c>
      <c r="K131" s="196" t="s">
        <v>186</v>
      </c>
      <c r="L131" s="61"/>
      <c r="M131" s="201" t="s">
        <v>24</v>
      </c>
      <c r="N131" s="202" t="s">
        <v>48</v>
      </c>
      <c r="O131" s="42"/>
      <c r="P131" s="203">
        <f>O131*H131</f>
        <v>0</v>
      </c>
      <c r="Q131" s="203">
        <v>0.15559000000000001</v>
      </c>
      <c r="R131" s="203">
        <f>Q131*H131</f>
        <v>20.771265</v>
      </c>
      <c r="S131" s="203">
        <v>0</v>
      </c>
      <c r="T131" s="204">
        <f>S131*H131</f>
        <v>0</v>
      </c>
      <c r="AR131" s="24" t="s">
        <v>187</v>
      </c>
      <c r="AT131" s="24" t="s">
        <v>182</v>
      </c>
      <c r="AU131" s="24" t="s">
        <v>86</v>
      </c>
      <c r="AY131" s="24" t="s">
        <v>180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4" t="s">
        <v>25</v>
      </c>
      <c r="BK131" s="205">
        <f>ROUND(I131*H131,2)</f>
        <v>0</v>
      </c>
      <c r="BL131" s="24" t="s">
        <v>187</v>
      </c>
      <c r="BM131" s="24" t="s">
        <v>286</v>
      </c>
    </row>
    <row r="132" spans="2:65" s="11" customFormat="1" ht="13.5">
      <c r="B132" s="206"/>
      <c r="C132" s="207"/>
      <c r="D132" s="218" t="s">
        <v>189</v>
      </c>
      <c r="E132" s="221" t="s">
        <v>24</v>
      </c>
      <c r="F132" s="222" t="s">
        <v>281</v>
      </c>
      <c r="G132" s="207"/>
      <c r="H132" s="223">
        <v>84.3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189</v>
      </c>
      <c r="AU132" s="217" t="s">
        <v>86</v>
      </c>
      <c r="AV132" s="11" t="s">
        <v>86</v>
      </c>
      <c r="AW132" s="11" t="s">
        <v>40</v>
      </c>
      <c r="AX132" s="11" t="s">
        <v>77</v>
      </c>
      <c r="AY132" s="217" t="s">
        <v>180</v>
      </c>
    </row>
    <row r="133" spans="2:65" s="11" customFormat="1" ht="13.5">
      <c r="B133" s="206"/>
      <c r="C133" s="207"/>
      <c r="D133" s="218" t="s">
        <v>189</v>
      </c>
      <c r="E133" s="221" t="s">
        <v>137</v>
      </c>
      <c r="F133" s="222" t="s">
        <v>287</v>
      </c>
      <c r="G133" s="207"/>
      <c r="H133" s="223">
        <v>49.2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189</v>
      </c>
      <c r="AU133" s="217" t="s">
        <v>86</v>
      </c>
      <c r="AV133" s="11" t="s">
        <v>86</v>
      </c>
      <c r="AW133" s="11" t="s">
        <v>40</v>
      </c>
      <c r="AX133" s="11" t="s">
        <v>77</v>
      </c>
      <c r="AY133" s="217" t="s">
        <v>180</v>
      </c>
    </row>
    <row r="134" spans="2:65" s="12" customFormat="1" ht="13.5">
      <c r="B134" s="224"/>
      <c r="C134" s="225"/>
      <c r="D134" s="208" t="s">
        <v>189</v>
      </c>
      <c r="E134" s="226" t="s">
        <v>24</v>
      </c>
      <c r="F134" s="227" t="s">
        <v>204</v>
      </c>
      <c r="G134" s="225"/>
      <c r="H134" s="228">
        <v>133.5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189</v>
      </c>
      <c r="AU134" s="234" t="s">
        <v>86</v>
      </c>
      <c r="AV134" s="12" t="s">
        <v>187</v>
      </c>
      <c r="AW134" s="12" t="s">
        <v>40</v>
      </c>
      <c r="AX134" s="12" t="s">
        <v>25</v>
      </c>
      <c r="AY134" s="234" t="s">
        <v>180</v>
      </c>
    </row>
    <row r="135" spans="2:65" s="1" customFormat="1" ht="22.5" customHeight="1">
      <c r="B135" s="41"/>
      <c r="C135" s="194" t="s">
        <v>288</v>
      </c>
      <c r="D135" s="194" t="s">
        <v>182</v>
      </c>
      <c r="E135" s="195" t="s">
        <v>289</v>
      </c>
      <c r="F135" s="196" t="s">
        <v>290</v>
      </c>
      <c r="G135" s="197" t="s">
        <v>185</v>
      </c>
      <c r="H135" s="198">
        <v>83</v>
      </c>
      <c r="I135" s="199"/>
      <c r="J135" s="200">
        <f>ROUND(I135*H135,2)</f>
        <v>0</v>
      </c>
      <c r="K135" s="196" t="s">
        <v>186</v>
      </c>
      <c r="L135" s="61"/>
      <c r="M135" s="201" t="s">
        <v>24</v>
      </c>
      <c r="N135" s="202" t="s">
        <v>48</v>
      </c>
      <c r="O135" s="42"/>
      <c r="P135" s="203">
        <f>O135*H135</f>
        <v>0</v>
      </c>
      <c r="Q135" s="203">
        <v>0.57291000000000003</v>
      </c>
      <c r="R135" s="203">
        <f>Q135*H135</f>
        <v>47.55153</v>
      </c>
      <c r="S135" s="203">
        <v>0</v>
      </c>
      <c r="T135" s="204">
        <f>S135*H135</f>
        <v>0</v>
      </c>
      <c r="AR135" s="24" t="s">
        <v>187</v>
      </c>
      <c r="AT135" s="24" t="s">
        <v>182</v>
      </c>
      <c r="AU135" s="24" t="s">
        <v>86</v>
      </c>
      <c r="AY135" s="24" t="s">
        <v>180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25</v>
      </c>
      <c r="BK135" s="205">
        <f>ROUND(I135*H135,2)</f>
        <v>0</v>
      </c>
      <c r="BL135" s="24" t="s">
        <v>187</v>
      </c>
      <c r="BM135" s="24" t="s">
        <v>291</v>
      </c>
    </row>
    <row r="136" spans="2:65" s="11" customFormat="1" ht="13.5">
      <c r="B136" s="206"/>
      <c r="C136" s="207"/>
      <c r="D136" s="218" t="s">
        <v>189</v>
      </c>
      <c r="E136" s="221" t="s">
        <v>117</v>
      </c>
      <c r="F136" s="222" t="s">
        <v>119</v>
      </c>
      <c r="G136" s="207"/>
      <c r="H136" s="223">
        <v>83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189</v>
      </c>
      <c r="AU136" s="217" t="s">
        <v>86</v>
      </c>
      <c r="AV136" s="11" t="s">
        <v>86</v>
      </c>
      <c r="AW136" s="11" t="s">
        <v>40</v>
      </c>
      <c r="AX136" s="11" t="s">
        <v>25</v>
      </c>
      <c r="AY136" s="217" t="s">
        <v>180</v>
      </c>
    </row>
    <row r="137" spans="2:65" s="10" customFormat="1" ht="29.85" customHeight="1">
      <c r="B137" s="177"/>
      <c r="C137" s="178"/>
      <c r="D137" s="191" t="s">
        <v>76</v>
      </c>
      <c r="E137" s="192" t="s">
        <v>292</v>
      </c>
      <c r="F137" s="192" t="s">
        <v>293</v>
      </c>
      <c r="G137" s="178"/>
      <c r="H137" s="178"/>
      <c r="I137" s="181"/>
      <c r="J137" s="193">
        <f>BK137</f>
        <v>0</v>
      </c>
      <c r="K137" s="178"/>
      <c r="L137" s="183"/>
      <c r="M137" s="184"/>
      <c r="N137" s="185"/>
      <c r="O137" s="185"/>
      <c r="P137" s="186">
        <f>SUM(P138:P201)</f>
        <v>0</v>
      </c>
      <c r="Q137" s="185"/>
      <c r="R137" s="186">
        <f>SUM(R138:R201)</f>
        <v>43.772162189999996</v>
      </c>
      <c r="S137" s="185"/>
      <c r="T137" s="187">
        <f>SUM(T138:T201)</f>
        <v>0</v>
      </c>
      <c r="AR137" s="188" t="s">
        <v>25</v>
      </c>
      <c r="AT137" s="189" t="s">
        <v>76</v>
      </c>
      <c r="AU137" s="189" t="s">
        <v>25</v>
      </c>
      <c r="AY137" s="188" t="s">
        <v>180</v>
      </c>
      <c r="BK137" s="190">
        <f>SUM(BK138:BK201)</f>
        <v>0</v>
      </c>
    </row>
    <row r="138" spans="2:65" s="1" customFormat="1" ht="22.5" customHeight="1">
      <c r="B138" s="41"/>
      <c r="C138" s="194" t="s">
        <v>10</v>
      </c>
      <c r="D138" s="194" t="s">
        <v>182</v>
      </c>
      <c r="E138" s="195" t="s">
        <v>294</v>
      </c>
      <c r="F138" s="196" t="s">
        <v>295</v>
      </c>
      <c r="G138" s="197" t="s">
        <v>200</v>
      </c>
      <c r="H138" s="198">
        <v>58</v>
      </c>
      <c r="I138" s="199"/>
      <c r="J138" s="200">
        <f>ROUND(I138*H138,2)</f>
        <v>0</v>
      </c>
      <c r="K138" s="196" t="s">
        <v>186</v>
      </c>
      <c r="L138" s="61"/>
      <c r="M138" s="201" t="s">
        <v>24</v>
      </c>
      <c r="N138" s="202" t="s">
        <v>48</v>
      </c>
      <c r="O138" s="42"/>
      <c r="P138" s="203">
        <f>O138*H138</f>
        <v>0</v>
      </c>
      <c r="Q138" s="203">
        <v>8.9779999999999999E-2</v>
      </c>
      <c r="R138" s="203">
        <f>Q138*H138</f>
        <v>5.2072399999999996</v>
      </c>
      <c r="S138" s="203">
        <v>0</v>
      </c>
      <c r="T138" s="204">
        <f>S138*H138</f>
        <v>0</v>
      </c>
      <c r="AR138" s="24" t="s">
        <v>187</v>
      </c>
      <c r="AT138" s="24" t="s">
        <v>182</v>
      </c>
      <c r="AU138" s="24" t="s">
        <v>86</v>
      </c>
      <c r="AY138" s="24" t="s">
        <v>180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4" t="s">
        <v>25</v>
      </c>
      <c r="BK138" s="205">
        <f>ROUND(I138*H138,2)</f>
        <v>0</v>
      </c>
      <c r="BL138" s="24" t="s">
        <v>187</v>
      </c>
      <c r="BM138" s="24" t="s">
        <v>296</v>
      </c>
    </row>
    <row r="139" spans="2:65" s="11" customFormat="1" ht="13.5">
      <c r="B139" s="206"/>
      <c r="C139" s="207"/>
      <c r="D139" s="218" t="s">
        <v>189</v>
      </c>
      <c r="E139" s="221" t="s">
        <v>24</v>
      </c>
      <c r="F139" s="222" t="s">
        <v>297</v>
      </c>
      <c r="G139" s="207"/>
      <c r="H139" s="223">
        <v>18.399999999999999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189</v>
      </c>
      <c r="AU139" s="217" t="s">
        <v>86</v>
      </c>
      <c r="AV139" s="11" t="s">
        <v>86</v>
      </c>
      <c r="AW139" s="11" t="s">
        <v>40</v>
      </c>
      <c r="AX139" s="11" t="s">
        <v>77</v>
      </c>
      <c r="AY139" s="217" t="s">
        <v>180</v>
      </c>
    </row>
    <row r="140" spans="2:65" s="11" customFormat="1" ht="13.5">
      <c r="B140" s="206"/>
      <c r="C140" s="207"/>
      <c r="D140" s="218" t="s">
        <v>189</v>
      </c>
      <c r="E140" s="221" t="s">
        <v>24</v>
      </c>
      <c r="F140" s="222" t="s">
        <v>298</v>
      </c>
      <c r="G140" s="207"/>
      <c r="H140" s="223">
        <v>33.6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189</v>
      </c>
      <c r="AU140" s="217" t="s">
        <v>86</v>
      </c>
      <c r="AV140" s="11" t="s">
        <v>86</v>
      </c>
      <c r="AW140" s="11" t="s">
        <v>40</v>
      </c>
      <c r="AX140" s="11" t="s">
        <v>77</v>
      </c>
      <c r="AY140" s="217" t="s">
        <v>180</v>
      </c>
    </row>
    <row r="141" spans="2:65" s="11" customFormat="1" ht="13.5">
      <c r="B141" s="206"/>
      <c r="C141" s="207"/>
      <c r="D141" s="218" t="s">
        <v>189</v>
      </c>
      <c r="E141" s="221" t="s">
        <v>24</v>
      </c>
      <c r="F141" s="222" t="s">
        <v>299</v>
      </c>
      <c r="G141" s="207"/>
      <c r="H141" s="223">
        <v>6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189</v>
      </c>
      <c r="AU141" s="217" t="s">
        <v>86</v>
      </c>
      <c r="AV141" s="11" t="s">
        <v>86</v>
      </c>
      <c r="AW141" s="11" t="s">
        <v>40</v>
      </c>
      <c r="AX141" s="11" t="s">
        <v>77</v>
      </c>
      <c r="AY141" s="217" t="s">
        <v>180</v>
      </c>
    </row>
    <row r="142" spans="2:65" s="12" customFormat="1" ht="13.5">
      <c r="B142" s="224"/>
      <c r="C142" s="225"/>
      <c r="D142" s="208" t="s">
        <v>189</v>
      </c>
      <c r="E142" s="226" t="s">
        <v>300</v>
      </c>
      <c r="F142" s="227" t="s">
        <v>204</v>
      </c>
      <c r="G142" s="225"/>
      <c r="H142" s="228">
        <v>58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189</v>
      </c>
      <c r="AU142" s="234" t="s">
        <v>86</v>
      </c>
      <c r="AV142" s="12" t="s">
        <v>187</v>
      </c>
      <c r="AW142" s="12" t="s">
        <v>40</v>
      </c>
      <c r="AX142" s="12" t="s">
        <v>25</v>
      </c>
      <c r="AY142" s="234" t="s">
        <v>180</v>
      </c>
    </row>
    <row r="143" spans="2:65" s="1" customFormat="1" ht="22.5" customHeight="1">
      <c r="B143" s="41"/>
      <c r="C143" s="246" t="s">
        <v>301</v>
      </c>
      <c r="D143" s="246" t="s">
        <v>302</v>
      </c>
      <c r="E143" s="247" t="s">
        <v>303</v>
      </c>
      <c r="F143" s="248" t="s">
        <v>304</v>
      </c>
      <c r="G143" s="249" t="s">
        <v>232</v>
      </c>
      <c r="H143" s="250">
        <v>0</v>
      </c>
      <c r="I143" s="251"/>
      <c r="J143" s="252">
        <f>ROUND(I143*H143,2)</f>
        <v>0</v>
      </c>
      <c r="K143" s="248" t="s">
        <v>186</v>
      </c>
      <c r="L143" s="253"/>
      <c r="M143" s="254" t="s">
        <v>24</v>
      </c>
      <c r="N143" s="255" t="s">
        <v>48</v>
      </c>
      <c r="O143" s="42"/>
      <c r="P143" s="203">
        <f>O143*H143</f>
        <v>0</v>
      </c>
      <c r="Q143" s="203">
        <v>1</v>
      </c>
      <c r="R143" s="203">
        <f>Q143*H143</f>
        <v>0</v>
      </c>
      <c r="S143" s="203">
        <v>0</v>
      </c>
      <c r="T143" s="204">
        <f>S143*H143</f>
        <v>0</v>
      </c>
      <c r="AR143" s="24" t="s">
        <v>305</v>
      </c>
      <c r="AT143" s="24" t="s">
        <v>302</v>
      </c>
      <c r="AU143" s="24" t="s">
        <v>86</v>
      </c>
      <c r="AY143" s="24" t="s">
        <v>180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4" t="s">
        <v>25</v>
      </c>
      <c r="BK143" s="205">
        <f>ROUND(I143*H143,2)</f>
        <v>0</v>
      </c>
      <c r="BL143" s="24" t="s">
        <v>187</v>
      </c>
      <c r="BM143" s="24" t="s">
        <v>306</v>
      </c>
    </row>
    <row r="144" spans="2:65" s="11" customFormat="1" ht="13.5">
      <c r="B144" s="206"/>
      <c r="C144" s="207"/>
      <c r="D144" s="218" t="s">
        <v>189</v>
      </c>
      <c r="E144" s="221" t="s">
        <v>24</v>
      </c>
      <c r="F144" s="222" t="s">
        <v>307</v>
      </c>
      <c r="G144" s="207"/>
      <c r="H144" s="223">
        <v>1.1599999999999999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189</v>
      </c>
      <c r="AU144" s="217" t="s">
        <v>86</v>
      </c>
      <c r="AV144" s="11" t="s">
        <v>86</v>
      </c>
      <c r="AW144" s="11" t="s">
        <v>40</v>
      </c>
      <c r="AX144" s="11" t="s">
        <v>77</v>
      </c>
      <c r="AY144" s="217" t="s">
        <v>180</v>
      </c>
    </row>
    <row r="145" spans="2:65" s="11" customFormat="1" ht="13.5">
      <c r="B145" s="206"/>
      <c r="C145" s="207"/>
      <c r="D145" s="218" t="s">
        <v>189</v>
      </c>
      <c r="E145" s="221" t="s">
        <v>24</v>
      </c>
      <c r="F145" s="222" t="s">
        <v>308</v>
      </c>
      <c r="G145" s="207"/>
      <c r="H145" s="223">
        <v>-1.1599999999999999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189</v>
      </c>
      <c r="AU145" s="217" t="s">
        <v>86</v>
      </c>
      <c r="AV145" s="11" t="s">
        <v>86</v>
      </c>
      <c r="AW145" s="11" t="s">
        <v>40</v>
      </c>
      <c r="AX145" s="11" t="s">
        <v>77</v>
      </c>
      <c r="AY145" s="217" t="s">
        <v>180</v>
      </c>
    </row>
    <row r="146" spans="2:65" s="12" customFormat="1" ht="13.5">
      <c r="B146" s="224"/>
      <c r="C146" s="225"/>
      <c r="D146" s="208" t="s">
        <v>189</v>
      </c>
      <c r="E146" s="226" t="s">
        <v>24</v>
      </c>
      <c r="F146" s="227" t="s">
        <v>204</v>
      </c>
      <c r="G146" s="225"/>
      <c r="H146" s="228">
        <v>0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189</v>
      </c>
      <c r="AU146" s="234" t="s">
        <v>86</v>
      </c>
      <c r="AV146" s="12" t="s">
        <v>187</v>
      </c>
      <c r="AW146" s="12" t="s">
        <v>40</v>
      </c>
      <c r="AX146" s="12" t="s">
        <v>25</v>
      </c>
      <c r="AY146" s="234" t="s">
        <v>180</v>
      </c>
    </row>
    <row r="147" spans="2:65" s="1" customFormat="1" ht="31.5" customHeight="1">
      <c r="B147" s="41"/>
      <c r="C147" s="194" t="s">
        <v>309</v>
      </c>
      <c r="D147" s="194" t="s">
        <v>182</v>
      </c>
      <c r="E147" s="195" t="s">
        <v>310</v>
      </c>
      <c r="F147" s="196" t="s">
        <v>311</v>
      </c>
      <c r="G147" s="197" t="s">
        <v>200</v>
      </c>
      <c r="H147" s="198">
        <v>55</v>
      </c>
      <c r="I147" s="199"/>
      <c r="J147" s="200">
        <f>ROUND(I147*H147,2)</f>
        <v>0</v>
      </c>
      <c r="K147" s="196" t="s">
        <v>186</v>
      </c>
      <c r="L147" s="61"/>
      <c r="M147" s="201" t="s">
        <v>24</v>
      </c>
      <c r="N147" s="202" t="s">
        <v>48</v>
      </c>
      <c r="O147" s="42"/>
      <c r="P147" s="203">
        <f>O147*H147</f>
        <v>0</v>
      </c>
      <c r="Q147" s="203">
        <v>0.15540000000000001</v>
      </c>
      <c r="R147" s="203">
        <f>Q147*H147</f>
        <v>8.5470000000000006</v>
      </c>
      <c r="S147" s="203">
        <v>0</v>
      </c>
      <c r="T147" s="204">
        <f>S147*H147</f>
        <v>0</v>
      </c>
      <c r="AR147" s="24" t="s">
        <v>187</v>
      </c>
      <c r="AT147" s="24" t="s">
        <v>182</v>
      </c>
      <c r="AU147" s="24" t="s">
        <v>86</v>
      </c>
      <c r="AY147" s="24" t="s">
        <v>180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4" t="s">
        <v>25</v>
      </c>
      <c r="BK147" s="205">
        <f>ROUND(I147*H147,2)</f>
        <v>0</v>
      </c>
      <c r="BL147" s="24" t="s">
        <v>187</v>
      </c>
      <c r="BM147" s="24" t="s">
        <v>312</v>
      </c>
    </row>
    <row r="148" spans="2:65" s="11" customFormat="1" ht="13.5">
      <c r="B148" s="206"/>
      <c r="C148" s="207"/>
      <c r="D148" s="218" t="s">
        <v>189</v>
      </c>
      <c r="E148" s="221" t="s">
        <v>24</v>
      </c>
      <c r="F148" s="222" t="s">
        <v>313</v>
      </c>
      <c r="G148" s="207"/>
      <c r="H148" s="223">
        <v>6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189</v>
      </c>
      <c r="AU148" s="217" t="s">
        <v>86</v>
      </c>
      <c r="AV148" s="11" t="s">
        <v>86</v>
      </c>
      <c r="AW148" s="11" t="s">
        <v>40</v>
      </c>
      <c r="AX148" s="11" t="s">
        <v>77</v>
      </c>
      <c r="AY148" s="217" t="s">
        <v>180</v>
      </c>
    </row>
    <row r="149" spans="2:65" s="11" customFormat="1" ht="13.5">
      <c r="B149" s="206"/>
      <c r="C149" s="207"/>
      <c r="D149" s="218" t="s">
        <v>189</v>
      </c>
      <c r="E149" s="221" t="s">
        <v>24</v>
      </c>
      <c r="F149" s="222" t="s">
        <v>314</v>
      </c>
      <c r="G149" s="207"/>
      <c r="H149" s="223">
        <v>17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189</v>
      </c>
      <c r="AU149" s="217" t="s">
        <v>86</v>
      </c>
      <c r="AV149" s="11" t="s">
        <v>86</v>
      </c>
      <c r="AW149" s="11" t="s">
        <v>40</v>
      </c>
      <c r="AX149" s="11" t="s">
        <v>77</v>
      </c>
      <c r="AY149" s="217" t="s">
        <v>180</v>
      </c>
    </row>
    <row r="150" spans="2:65" s="11" customFormat="1" ht="13.5">
      <c r="B150" s="206"/>
      <c r="C150" s="207"/>
      <c r="D150" s="218" t="s">
        <v>189</v>
      </c>
      <c r="E150" s="221" t="s">
        <v>24</v>
      </c>
      <c r="F150" s="222" t="s">
        <v>315</v>
      </c>
      <c r="G150" s="207"/>
      <c r="H150" s="223">
        <v>32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189</v>
      </c>
      <c r="AU150" s="217" t="s">
        <v>86</v>
      </c>
      <c r="AV150" s="11" t="s">
        <v>86</v>
      </c>
      <c r="AW150" s="11" t="s">
        <v>40</v>
      </c>
      <c r="AX150" s="11" t="s">
        <v>77</v>
      </c>
      <c r="AY150" s="217" t="s">
        <v>180</v>
      </c>
    </row>
    <row r="151" spans="2:65" s="12" customFormat="1" ht="13.5">
      <c r="B151" s="224"/>
      <c r="C151" s="225"/>
      <c r="D151" s="208" t="s">
        <v>189</v>
      </c>
      <c r="E151" s="226" t="s">
        <v>24</v>
      </c>
      <c r="F151" s="227" t="s">
        <v>204</v>
      </c>
      <c r="G151" s="225"/>
      <c r="H151" s="228">
        <v>55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189</v>
      </c>
      <c r="AU151" s="234" t="s">
        <v>86</v>
      </c>
      <c r="AV151" s="12" t="s">
        <v>187</v>
      </c>
      <c r="AW151" s="12" t="s">
        <v>40</v>
      </c>
      <c r="AX151" s="12" t="s">
        <v>25</v>
      </c>
      <c r="AY151" s="234" t="s">
        <v>180</v>
      </c>
    </row>
    <row r="152" spans="2:65" s="1" customFormat="1" ht="22.5" customHeight="1">
      <c r="B152" s="41"/>
      <c r="C152" s="246" t="s">
        <v>316</v>
      </c>
      <c r="D152" s="246" t="s">
        <v>302</v>
      </c>
      <c r="E152" s="247" t="s">
        <v>317</v>
      </c>
      <c r="F152" s="248" t="s">
        <v>318</v>
      </c>
      <c r="G152" s="249" t="s">
        <v>319</v>
      </c>
      <c r="H152" s="250">
        <v>0</v>
      </c>
      <c r="I152" s="251"/>
      <c r="J152" s="252">
        <f>ROUND(I152*H152,2)</f>
        <v>0</v>
      </c>
      <c r="K152" s="248" t="s">
        <v>186</v>
      </c>
      <c r="L152" s="253"/>
      <c r="M152" s="254" t="s">
        <v>24</v>
      </c>
      <c r="N152" s="255" t="s">
        <v>48</v>
      </c>
      <c r="O152" s="42"/>
      <c r="P152" s="203">
        <f>O152*H152</f>
        <v>0</v>
      </c>
      <c r="Q152" s="203">
        <v>8.5000000000000006E-2</v>
      </c>
      <c r="R152" s="203">
        <f>Q152*H152</f>
        <v>0</v>
      </c>
      <c r="S152" s="203">
        <v>0</v>
      </c>
      <c r="T152" s="204">
        <f>S152*H152</f>
        <v>0</v>
      </c>
      <c r="AR152" s="24" t="s">
        <v>305</v>
      </c>
      <c r="AT152" s="24" t="s">
        <v>302</v>
      </c>
      <c r="AU152" s="24" t="s">
        <v>86</v>
      </c>
      <c r="AY152" s="24" t="s">
        <v>180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4" t="s">
        <v>25</v>
      </c>
      <c r="BK152" s="205">
        <f>ROUND(I152*H152,2)</f>
        <v>0</v>
      </c>
      <c r="BL152" s="24" t="s">
        <v>187</v>
      </c>
      <c r="BM152" s="24" t="s">
        <v>320</v>
      </c>
    </row>
    <row r="153" spans="2:65" s="11" customFormat="1" ht="13.5">
      <c r="B153" s="206"/>
      <c r="C153" s="207"/>
      <c r="D153" s="218" t="s">
        <v>189</v>
      </c>
      <c r="E153" s="221" t="s">
        <v>24</v>
      </c>
      <c r="F153" s="222" t="s">
        <v>321</v>
      </c>
      <c r="G153" s="207"/>
      <c r="H153" s="223">
        <v>43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189</v>
      </c>
      <c r="AU153" s="217" t="s">
        <v>86</v>
      </c>
      <c r="AV153" s="11" t="s">
        <v>86</v>
      </c>
      <c r="AW153" s="11" t="s">
        <v>40</v>
      </c>
      <c r="AX153" s="11" t="s">
        <v>77</v>
      </c>
      <c r="AY153" s="217" t="s">
        <v>180</v>
      </c>
    </row>
    <row r="154" spans="2:65" s="11" customFormat="1" ht="13.5">
      <c r="B154" s="206"/>
      <c r="C154" s="207"/>
      <c r="D154" s="218" t="s">
        <v>189</v>
      </c>
      <c r="E154" s="221" t="s">
        <v>24</v>
      </c>
      <c r="F154" s="222" t="s">
        <v>322</v>
      </c>
      <c r="G154" s="207"/>
      <c r="H154" s="223">
        <v>-43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189</v>
      </c>
      <c r="AU154" s="217" t="s">
        <v>86</v>
      </c>
      <c r="AV154" s="11" t="s">
        <v>86</v>
      </c>
      <c r="AW154" s="11" t="s">
        <v>40</v>
      </c>
      <c r="AX154" s="11" t="s">
        <v>77</v>
      </c>
      <c r="AY154" s="217" t="s">
        <v>180</v>
      </c>
    </row>
    <row r="155" spans="2:65" s="12" customFormat="1" ht="13.5">
      <c r="B155" s="224"/>
      <c r="C155" s="225"/>
      <c r="D155" s="218" t="s">
        <v>189</v>
      </c>
      <c r="E155" s="256" t="s">
        <v>24</v>
      </c>
      <c r="F155" s="257" t="s">
        <v>204</v>
      </c>
      <c r="G155" s="225"/>
      <c r="H155" s="258">
        <v>0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189</v>
      </c>
      <c r="AU155" s="234" t="s">
        <v>86</v>
      </c>
      <c r="AV155" s="12" t="s">
        <v>187</v>
      </c>
      <c r="AW155" s="12" t="s">
        <v>40</v>
      </c>
      <c r="AX155" s="12" t="s">
        <v>25</v>
      </c>
      <c r="AY155" s="234" t="s">
        <v>180</v>
      </c>
    </row>
    <row r="156" spans="2:65" s="11" customFormat="1" ht="13.5">
      <c r="B156" s="206"/>
      <c r="C156" s="207"/>
      <c r="D156" s="208" t="s">
        <v>189</v>
      </c>
      <c r="E156" s="207"/>
      <c r="F156" s="210" t="s">
        <v>323</v>
      </c>
      <c r="G156" s="207"/>
      <c r="H156" s="211">
        <v>0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189</v>
      </c>
      <c r="AU156" s="217" t="s">
        <v>86</v>
      </c>
      <c r="AV156" s="11" t="s">
        <v>86</v>
      </c>
      <c r="AW156" s="11" t="s">
        <v>6</v>
      </c>
      <c r="AX156" s="11" t="s">
        <v>25</v>
      </c>
      <c r="AY156" s="217" t="s">
        <v>180</v>
      </c>
    </row>
    <row r="157" spans="2:65" s="1" customFormat="1" ht="22.5" customHeight="1">
      <c r="B157" s="41"/>
      <c r="C157" s="246" t="s">
        <v>324</v>
      </c>
      <c r="D157" s="246" t="s">
        <v>302</v>
      </c>
      <c r="E157" s="247" t="s">
        <v>325</v>
      </c>
      <c r="F157" s="248" t="s">
        <v>326</v>
      </c>
      <c r="G157" s="249" t="s">
        <v>319</v>
      </c>
      <c r="H157" s="250">
        <v>8.08</v>
      </c>
      <c r="I157" s="251"/>
      <c r="J157" s="252">
        <f>ROUND(I157*H157,2)</f>
        <v>0</v>
      </c>
      <c r="K157" s="248" t="s">
        <v>186</v>
      </c>
      <c r="L157" s="253"/>
      <c r="M157" s="254" t="s">
        <v>24</v>
      </c>
      <c r="N157" s="255" t="s">
        <v>48</v>
      </c>
      <c r="O157" s="42"/>
      <c r="P157" s="203">
        <f>O157*H157</f>
        <v>0</v>
      </c>
      <c r="Q157" s="203">
        <v>5.2999999999999999E-2</v>
      </c>
      <c r="R157" s="203">
        <f>Q157*H157</f>
        <v>0.42824000000000001</v>
      </c>
      <c r="S157" s="203">
        <v>0</v>
      </c>
      <c r="T157" s="204">
        <f>S157*H157</f>
        <v>0</v>
      </c>
      <c r="AR157" s="24" t="s">
        <v>305</v>
      </c>
      <c r="AT157" s="24" t="s">
        <v>302</v>
      </c>
      <c r="AU157" s="24" t="s">
        <v>86</v>
      </c>
      <c r="AY157" s="24" t="s">
        <v>180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4" t="s">
        <v>25</v>
      </c>
      <c r="BK157" s="205">
        <f>ROUND(I157*H157,2)</f>
        <v>0</v>
      </c>
      <c r="BL157" s="24" t="s">
        <v>187</v>
      </c>
      <c r="BM157" s="24" t="s">
        <v>327</v>
      </c>
    </row>
    <row r="158" spans="2:65" s="11" customFormat="1" ht="13.5">
      <c r="B158" s="206"/>
      <c r="C158" s="207"/>
      <c r="D158" s="208" t="s">
        <v>189</v>
      </c>
      <c r="E158" s="207"/>
      <c r="F158" s="210" t="s">
        <v>328</v>
      </c>
      <c r="G158" s="207"/>
      <c r="H158" s="211">
        <v>8.08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189</v>
      </c>
      <c r="AU158" s="217" t="s">
        <v>86</v>
      </c>
      <c r="AV158" s="11" t="s">
        <v>86</v>
      </c>
      <c r="AW158" s="11" t="s">
        <v>6</v>
      </c>
      <c r="AX158" s="11" t="s">
        <v>25</v>
      </c>
      <c r="AY158" s="217" t="s">
        <v>180</v>
      </c>
    </row>
    <row r="159" spans="2:65" s="1" customFormat="1" ht="22.5" customHeight="1">
      <c r="B159" s="41"/>
      <c r="C159" s="246" t="s">
        <v>329</v>
      </c>
      <c r="D159" s="246" t="s">
        <v>302</v>
      </c>
      <c r="E159" s="247" t="s">
        <v>330</v>
      </c>
      <c r="F159" s="248" t="s">
        <v>331</v>
      </c>
      <c r="G159" s="249" t="s">
        <v>319</v>
      </c>
      <c r="H159" s="250">
        <v>4.04</v>
      </c>
      <c r="I159" s="251"/>
      <c r="J159" s="252">
        <f>ROUND(I159*H159,2)</f>
        <v>0</v>
      </c>
      <c r="K159" s="248" t="s">
        <v>186</v>
      </c>
      <c r="L159" s="253"/>
      <c r="M159" s="254" t="s">
        <v>24</v>
      </c>
      <c r="N159" s="255" t="s">
        <v>48</v>
      </c>
      <c r="O159" s="42"/>
      <c r="P159" s="203">
        <f>O159*H159</f>
        <v>0</v>
      </c>
      <c r="Q159" s="203">
        <v>6.4000000000000001E-2</v>
      </c>
      <c r="R159" s="203">
        <f>Q159*H159</f>
        <v>0.25856000000000001</v>
      </c>
      <c r="S159" s="203">
        <v>0</v>
      </c>
      <c r="T159" s="204">
        <f>S159*H159</f>
        <v>0</v>
      </c>
      <c r="AR159" s="24" t="s">
        <v>305</v>
      </c>
      <c r="AT159" s="24" t="s">
        <v>302</v>
      </c>
      <c r="AU159" s="24" t="s">
        <v>86</v>
      </c>
      <c r="AY159" s="24" t="s">
        <v>180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25</v>
      </c>
      <c r="BK159" s="205">
        <f>ROUND(I159*H159,2)</f>
        <v>0</v>
      </c>
      <c r="BL159" s="24" t="s">
        <v>187</v>
      </c>
      <c r="BM159" s="24" t="s">
        <v>332</v>
      </c>
    </row>
    <row r="160" spans="2:65" s="11" customFormat="1" ht="13.5">
      <c r="B160" s="206"/>
      <c r="C160" s="207"/>
      <c r="D160" s="208" t="s">
        <v>189</v>
      </c>
      <c r="E160" s="207"/>
      <c r="F160" s="210" t="s">
        <v>333</v>
      </c>
      <c r="G160" s="207"/>
      <c r="H160" s="211">
        <v>4.04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189</v>
      </c>
      <c r="AU160" s="217" t="s">
        <v>86</v>
      </c>
      <c r="AV160" s="11" t="s">
        <v>86</v>
      </c>
      <c r="AW160" s="11" t="s">
        <v>6</v>
      </c>
      <c r="AX160" s="11" t="s">
        <v>25</v>
      </c>
      <c r="AY160" s="217" t="s">
        <v>180</v>
      </c>
    </row>
    <row r="161" spans="2:65" s="1" customFormat="1" ht="31.5" customHeight="1">
      <c r="B161" s="41"/>
      <c r="C161" s="194" t="s">
        <v>235</v>
      </c>
      <c r="D161" s="194" t="s">
        <v>182</v>
      </c>
      <c r="E161" s="195" t="s">
        <v>334</v>
      </c>
      <c r="F161" s="196" t="s">
        <v>335</v>
      </c>
      <c r="G161" s="197" t="s">
        <v>200</v>
      </c>
      <c r="H161" s="198">
        <v>68</v>
      </c>
      <c r="I161" s="199"/>
      <c r="J161" s="200">
        <f>ROUND(I161*H161,2)</f>
        <v>0</v>
      </c>
      <c r="K161" s="196" t="s">
        <v>186</v>
      </c>
      <c r="L161" s="61"/>
      <c r="M161" s="201" t="s">
        <v>24</v>
      </c>
      <c r="N161" s="202" t="s">
        <v>48</v>
      </c>
      <c r="O161" s="42"/>
      <c r="P161" s="203">
        <f>O161*H161</f>
        <v>0</v>
      </c>
      <c r="Q161" s="203">
        <v>0.17488999999999999</v>
      </c>
      <c r="R161" s="203">
        <f>Q161*H161</f>
        <v>11.892519999999999</v>
      </c>
      <c r="S161" s="203">
        <v>0</v>
      </c>
      <c r="T161" s="204">
        <f>S161*H161</f>
        <v>0</v>
      </c>
      <c r="AR161" s="24" t="s">
        <v>187</v>
      </c>
      <c r="AT161" s="24" t="s">
        <v>182</v>
      </c>
      <c r="AU161" s="24" t="s">
        <v>86</v>
      </c>
      <c r="AY161" s="24" t="s">
        <v>180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25</v>
      </c>
      <c r="BK161" s="205">
        <f>ROUND(I161*H161,2)</f>
        <v>0</v>
      </c>
      <c r="BL161" s="24" t="s">
        <v>187</v>
      </c>
      <c r="BM161" s="24" t="s">
        <v>336</v>
      </c>
    </row>
    <row r="162" spans="2:65" s="1" customFormat="1" ht="13.5">
      <c r="B162" s="41"/>
      <c r="C162" s="63"/>
      <c r="D162" s="218" t="s">
        <v>195</v>
      </c>
      <c r="E162" s="63"/>
      <c r="F162" s="219" t="s">
        <v>337</v>
      </c>
      <c r="G162" s="63"/>
      <c r="H162" s="63"/>
      <c r="I162" s="164"/>
      <c r="J162" s="63"/>
      <c r="K162" s="63"/>
      <c r="L162" s="61"/>
      <c r="M162" s="220"/>
      <c r="N162" s="42"/>
      <c r="O162" s="42"/>
      <c r="P162" s="42"/>
      <c r="Q162" s="42"/>
      <c r="R162" s="42"/>
      <c r="S162" s="42"/>
      <c r="T162" s="78"/>
      <c r="AT162" s="24" t="s">
        <v>195</v>
      </c>
      <c r="AU162" s="24" t="s">
        <v>86</v>
      </c>
    </row>
    <row r="163" spans="2:65" s="11" customFormat="1" ht="13.5">
      <c r="B163" s="206"/>
      <c r="C163" s="207"/>
      <c r="D163" s="208" t="s">
        <v>189</v>
      </c>
      <c r="E163" s="209" t="s">
        <v>24</v>
      </c>
      <c r="F163" s="210" t="s">
        <v>338</v>
      </c>
      <c r="G163" s="207"/>
      <c r="H163" s="211">
        <v>68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189</v>
      </c>
      <c r="AU163" s="217" t="s">
        <v>86</v>
      </c>
      <c r="AV163" s="11" t="s">
        <v>86</v>
      </c>
      <c r="AW163" s="11" t="s">
        <v>40</v>
      </c>
      <c r="AX163" s="11" t="s">
        <v>25</v>
      </c>
      <c r="AY163" s="217" t="s">
        <v>180</v>
      </c>
    </row>
    <row r="164" spans="2:65" s="1" customFormat="1" ht="22.5" customHeight="1">
      <c r="B164" s="41"/>
      <c r="C164" s="246" t="s">
        <v>339</v>
      </c>
      <c r="D164" s="246" t="s">
        <v>302</v>
      </c>
      <c r="E164" s="247" t="s">
        <v>340</v>
      </c>
      <c r="F164" s="248" t="s">
        <v>341</v>
      </c>
      <c r="G164" s="249" t="s">
        <v>319</v>
      </c>
      <c r="H164" s="250">
        <v>60.6</v>
      </c>
      <c r="I164" s="251"/>
      <c r="J164" s="252">
        <f>ROUND(I164*H164,2)</f>
        <v>0</v>
      </c>
      <c r="K164" s="248" t="s">
        <v>186</v>
      </c>
      <c r="L164" s="253"/>
      <c r="M164" s="254" t="s">
        <v>24</v>
      </c>
      <c r="N164" s="255" t="s">
        <v>48</v>
      </c>
      <c r="O164" s="42"/>
      <c r="P164" s="203">
        <f>O164*H164</f>
        <v>0</v>
      </c>
      <c r="Q164" s="203">
        <v>0.248</v>
      </c>
      <c r="R164" s="203">
        <f>Q164*H164</f>
        <v>15.0288</v>
      </c>
      <c r="S164" s="203">
        <v>0</v>
      </c>
      <c r="T164" s="204">
        <f>S164*H164</f>
        <v>0</v>
      </c>
      <c r="AR164" s="24" t="s">
        <v>305</v>
      </c>
      <c r="AT164" s="24" t="s">
        <v>302</v>
      </c>
      <c r="AU164" s="24" t="s">
        <v>86</v>
      </c>
      <c r="AY164" s="24" t="s">
        <v>180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4" t="s">
        <v>25</v>
      </c>
      <c r="BK164" s="205">
        <f>ROUND(I164*H164,2)</f>
        <v>0</v>
      </c>
      <c r="BL164" s="24" t="s">
        <v>187</v>
      </c>
      <c r="BM164" s="24" t="s">
        <v>342</v>
      </c>
    </row>
    <row r="165" spans="2:65" s="11" customFormat="1" ht="13.5">
      <c r="B165" s="206"/>
      <c r="C165" s="207"/>
      <c r="D165" s="208" t="s">
        <v>189</v>
      </c>
      <c r="E165" s="207"/>
      <c r="F165" s="210" t="s">
        <v>343</v>
      </c>
      <c r="G165" s="207"/>
      <c r="H165" s="211">
        <v>60.6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189</v>
      </c>
      <c r="AU165" s="217" t="s">
        <v>86</v>
      </c>
      <c r="AV165" s="11" t="s">
        <v>86</v>
      </c>
      <c r="AW165" s="11" t="s">
        <v>6</v>
      </c>
      <c r="AX165" s="11" t="s">
        <v>25</v>
      </c>
      <c r="AY165" s="217" t="s">
        <v>180</v>
      </c>
    </row>
    <row r="166" spans="2:65" s="1" customFormat="1" ht="22.5" customHeight="1">
      <c r="B166" s="41"/>
      <c r="C166" s="246" t="s">
        <v>344</v>
      </c>
      <c r="D166" s="246" t="s">
        <v>302</v>
      </c>
      <c r="E166" s="247" t="s">
        <v>345</v>
      </c>
      <c r="F166" s="248" t="s">
        <v>346</v>
      </c>
      <c r="G166" s="249" t="s">
        <v>319</v>
      </c>
      <c r="H166" s="250">
        <v>2.02</v>
      </c>
      <c r="I166" s="251"/>
      <c r="J166" s="252">
        <f>ROUND(I166*H166,2)</f>
        <v>0</v>
      </c>
      <c r="K166" s="248" t="s">
        <v>186</v>
      </c>
      <c r="L166" s="253"/>
      <c r="M166" s="254" t="s">
        <v>24</v>
      </c>
      <c r="N166" s="255" t="s">
        <v>48</v>
      </c>
      <c r="O166" s="42"/>
      <c r="P166" s="203">
        <f>O166*H166</f>
        <v>0</v>
      </c>
      <c r="Q166" s="203">
        <v>0.24399999999999999</v>
      </c>
      <c r="R166" s="203">
        <f>Q166*H166</f>
        <v>0.49287999999999998</v>
      </c>
      <c r="S166" s="203">
        <v>0</v>
      </c>
      <c r="T166" s="204">
        <f>S166*H166</f>
        <v>0</v>
      </c>
      <c r="AR166" s="24" t="s">
        <v>305</v>
      </c>
      <c r="AT166" s="24" t="s">
        <v>302</v>
      </c>
      <c r="AU166" s="24" t="s">
        <v>86</v>
      </c>
      <c r="AY166" s="24" t="s">
        <v>180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4" t="s">
        <v>25</v>
      </c>
      <c r="BK166" s="205">
        <f>ROUND(I166*H166,2)</f>
        <v>0</v>
      </c>
      <c r="BL166" s="24" t="s">
        <v>187</v>
      </c>
      <c r="BM166" s="24" t="s">
        <v>347</v>
      </c>
    </row>
    <row r="167" spans="2:65" s="11" customFormat="1" ht="13.5">
      <c r="B167" s="206"/>
      <c r="C167" s="207"/>
      <c r="D167" s="208" t="s">
        <v>189</v>
      </c>
      <c r="E167" s="207"/>
      <c r="F167" s="210" t="s">
        <v>348</v>
      </c>
      <c r="G167" s="207"/>
      <c r="H167" s="211">
        <v>2.02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189</v>
      </c>
      <c r="AU167" s="217" t="s">
        <v>86</v>
      </c>
      <c r="AV167" s="11" t="s">
        <v>86</v>
      </c>
      <c r="AW167" s="11" t="s">
        <v>6</v>
      </c>
      <c r="AX167" s="11" t="s">
        <v>25</v>
      </c>
      <c r="AY167" s="217" t="s">
        <v>180</v>
      </c>
    </row>
    <row r="168" spans="2:65" s="1" customFormat="1" ht="22.5" customHeight="1">
      <c r="B168" s="41"/>
      <c r="C168" s="246" t="s">
        <v>305</v>
      </c>
      <c r="D168" s="246" t="s">
        <v>302</v>
      </c>
      <c r="E168" s="247" t="s">
        <v>349</v>
      </c>
      <c r="F168" s="248" t="s">
        <v>350</v>
      </c>
      <c r="G168" s="249" t="s">
        <v>319</v>
      </c>
      <c r="H168" s="250">
        <v>2.02</v>
      </c>
      <c r="I168" s="251"/>
      <c r="J168" s="252">
        <f>ROUND(I168*H168,2)</f>
        <v>0</v>
      </c>
      <c r="K168" s="248" t="s">
        <v>186</v>
      </c>
      <c r="L168" s="253"/>
      <c r="M168" s="254" t="s">
        <v>24</v>
      </c>
      <c r="N168" s="255" t="s">
        <v>48</v>
      </c>
      <c r="O168" s="42"/>
      <c r="P168" s="203">
        <f>O168*H168</f>
        <v>0</v>
      </c>
      <c r="Q168" s="203">
        <v>0.24399999999999999</v>
      </c>
      <c r="R168" s="203">
        <f>Q168*H168</f>
        <v>0.49287999999999998</v>
      </c>
      <c r="S168" s="203">
        <v>0</v>
      </c>
      <c r="T168" s="204">
        <f>S168*H168</f>
        <v>0</v>
      </c>
      <c r="AR168" s="24" t="s">
        <v>305</v>
      </c>
      <c r="AT168" s="24" t="s">
        <v>302</v>
      </c>
      <c r="AU168" s="24" t="s">
        <v>86</v>
      </c>
      <c r="AY168" s="24" t="s">
        <v>180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25</v>
      </c>
      <c r="BK168" s="205">
        <f>ROUND(I168*H168,2)</f>
        <v>0</v>
      </c>
      <c r="BL168" s="24" t="s">
        <v>187</v>
      </c>
      <c r="BM168" s="24" t="s">
        <v>351</v>
      </c>
    </row>
    <row r="169" spans="2:65" s="11" customFormat="1" ht="13.5">
      <c r="B169" s="206"/>
      <c r="C169" s="207"/>
      <c r="D169" s="208" t="s">
        <v>189</v>
      </c>
      <c r="E169" s="207"/>
      <c r="F169" s="210" t="s">
        <v>348</v>
      </c>
      <c r="G169" s="207"/>
      <c r="H169" s="211">
        <v>2.02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189</v>
      </c>
      <c r="AU169" s="217" t="s">
        <v>86</v>
      </c>
      <c r="AV169" s="11" t="s">
        <v>86</v>
      </c>
      <c r="AW169" s="11" t="s">
        <v>6</v>
      </c>
      <c r="AX169" s="11" t="s">
        <v>25</v>
      </c>
      <c r="AY169" s="217" t="s">
        <v>180</v>
      </c>
    </row>
    <row r="170" spans="2:65" s="1" customFormat="1" ht="22.5" customHeight="1">
      <c r="B170" s="41"/>
      <c r="C170" s="246" t="s">
        <v>292</v>
      </c>
      <c r="D170" s="246" t="s">
        <v>302</v>
      </c>
      <c r="E170" s="247" t="s">
        <v>352</v>
      </c>
      <c r="F170" s="248" t="s">
        <v>353</v>
      </c>
      <c r="G170" s="249" t="s">
        <v>319</v>
      </c>
      <c r="H170" s="250">
        <v>2.02</v>
      </c>
      <c r="I170" s="251"/>
      <c r="J170" s="252">
        <f>ROUND(I170*H170,2)</f>
        <v>0</v>
      </c>
      <c r="K170" s="248" t="s">
        <v>186</v>
      </c>
      <c r="L170" s="253"/>
      <c r="M170" s="254" t="s">
        <v>24</v>
      </c>
      <c r="N170" s="255" t="s">
        <v>48</v>
      </c>
      <c r="O170" s="42"/>
      <c r="P170" s="203">
        <f>O170*H170</f>
        <v>0</v>
      </c>
      <c r="Q170" s="203">
        <v>0.16400000000000001</v>
      </c>
      <c r="R170" s="203">
        <f>Q170*H170</f>
        <v>0.33128000000000002</v>
      </c>
      <c r="S170" s="203">
        <v>0</v>
      </c>
      <c r="T170" s="204">
        <f>S170*H170</f>
        <v>0</v>
      </c>
      <c r="AR170" s="24" t="s">
        <v>305</v>
      </c>
      <c r="AT170" s="24" t="s">
        <v>302</v>
      </c>
      <c r="AU170" s="24" t="s">
        <v>86</v>
      </c>
      <c r="AY170" s="24" t="s">
        <v>180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24" t="s">
        <v>25</v>
      </c>
      <c r="BK170" s="205">
        <f>ROUND(I170*H170,2)</f>
        <v>0</v>
      </c>
      <c r="BL170" s="24" t="s">
        <v>187</v>
      </c>
      <c r="BM170" s="24" t="s">
        <v>354</v>
      </c>
    </row>
    <row r="171" spans="2:65" s="11" customFormat="1" ht="13.5">
      <c r="B171" s="206"/>
      <c r="C171" s="207"/>
      <c r="D171" s="208" t="s">
        <v>189</v>
      </c>
      <c r="E171" s="207"/>
      <c r="F171" s="210" t="s">
        <v>348</v>
      </c>
      <c r="G171" s="207"/>
      <c r="H171" s="211">
        <v>2.02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189</v>
      </c>
      <c r="AU171" s="217" t="s">
        <v>86</v>
      </c>
      <c r="AV171" s="11" t="s">
        <v>86</v>
      </c>
      <c r="AW171" s="11" t="s">
        <v>6</v>
      </c>
      <c r="AX171" s="11" t="s">
        <v>25</v>
      </c>
      <c r="AY171" s="217" t="s">
        <v>180</v>
      </c>
    </row>
    <row r="172" spans="2:65" s="1" customFormat="1" ht="22.5" customHeight="1">
      <c r="B172" s="41"/>
      <c r="C172" s="246" t="s">
        <v>30</v>
      </c>
      <c r="D172" s="246" t="s">
        <v>302</v>
      </c>
      <c r="E172" s="247" t="s">
        <v>355</v>
      </c>
      <c r="F172" s="248" t="s">
        <v>356</v>
      </c>
      <c r="G172" s="249" t="s">
        <v>319</v>
      </c>
      <c r="H172" s="250">
        <v>2.02</v>
      </c>
      <c r="I172" s="251"/>
      <c r="J172" s="252">
        <f>ROUND(I172*H172,2)</f>
        <v>0</v>
      </c>
      <c r="K172" s="248" t="s">
        <v>186</v>
      </c>
      <c r="L172" s="253"/>
      <c r="M172" s="254" t="s">
        <v>24</v>
      </c>
      <c r="N172" s="255" t="s">
        <v>48</v>
      </c>
      <c r="O172" s="42"/>
      <c r="P172" s="203">
        <f>O172*H172</f>
        <v>0</v>
      </c>
      <c r="Q172" s="203">
        <v>0.16400000000000001</v>
      </c>
      <c r="R172" s="203">
        <f>Q172*H172</f>
        <v>0.33128000000000002</v>
      </c>
      <c r="S172" s="203">
        <v>0</v>
      </c>
      <c r="T172" s="204">
        <f>S172*H172</f>
        <v>0</v>
      </c>
      <c r="AR172" s="24" t="s">
        <v>305</v>
      </c>
      <c r="AT172" s="24" t="s">
        <v>302</v>
      </c>
      <c r="AU172" s="24" t="s">
        <v>86</v>
      </c>
      <c r="AY172" s="24" t="s">
        <v>180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4" t="s">
        <v>25</v>
      </c>
      <c r="BK172" s="205">
        <f>ROUND(I172*H172,2)</f>
        <v>0</v>
      </c>
      <c r="BL172" s="24" t="s">
        <v>187</v>
      </c>
      <c r="BM172" s="24" t="s">
        <v>357</v>
      </c>
    </row>
    <row r="173" spans="2:65" s="11" customFormat="1" ht="13.5">
      <c r="B173" s="206"/>
      <c r="C173" s="207"/>
      <c r="D173" s="208" t="s">
        <v>189</v>
      </c>
      <c r="E173" s="207"/>
      <c r="F173" s="210" t="s">
        <v>348</v>
      </c>
      <c r="G173" s="207"/>
      <c r="H173" s="211">
        <v>2.02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189</v>
      </c>
      <c r="AU173" s="217" t="s">
        <v>86</v>
      </c>
      <c r="AV173" s="11" t="s">
        <v>86</v>
      </c>
      <c r="AW173" s="11" t="s">
        <v>6</v>
      </c>
      <c r="AX173" s="11" t="s">
        <v>25</v>
      </c>
      <c r="AY173" s="217" t="s">
        <v>180</v>
      </c>
    </row>
    <row r="174" spans="2:65" s="1" customFormat="1" ht="31.5" customHeight="1">
      <c r="B174" s="41"/>
      <c r="C174" s="194" t="s">
        <v>358</v>
      </c>
      <c r="D174" s="194" t="s">
        <v>182</v>
      </c>
      <c r="E174" s="195" t="s">
        <v>359</v>
      </c>
      <c r="F174" s="196" t="s">
        <v>360</v>
      </c>
      <c r="G174" s="197" t="s">
        <v>200</v>
      </c>
      <c r="H174" s="198">
        <v>13.75</v>
      </c>
      <c r="I174" s="199"/>
      <c r="J174" s="200">
        <f>ROUND(I174*H174,2)</f>
        <v>0</v>
      </c>
      <c r="K174" s="196" t="s">
        <v>186</v>
      </c>
      <c r="L174" s="61"/>
      <c r="M174" s="201" t="s">
        <v>24</v>
      </c>
      <c r="N174" s="202" t="s">
        <v>48</v>
      </c>
      <c r="O174" s="42"/>
      <c r="P174" s="203">
        <f>O174*H174</f>
        <v>0</v>
      </c>
      <c r="Q174" s="203">
        <v>1.0000000000000001E-5</v>
      </c>
      <c r="R174" s="203">
        <f>Q174*H174</f>
        <v>1.3750000000000001E-4</v>
      </c>
      <c r="S174" s="203">
        <v>0</v>
      </c>
      <c r="T174" s="204">
        <f>S174*H174</f>
        <v>0</v>
      </c>
      <c r="AR174" s="24" t="s">
        <v>187</v>
      </c>
      <c r="AT174" s="24" t="s">
        <v>182</v>
      </c>
      <c r="AU174" s="24" t="s">
        <v>86</v>
      </c>
      <c r="AY174" s="24" t="s">
        <v>180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24" t="s">
        <v>25</v>
      </c>
      <c r="BK174" s="205">
        <f>ROUND(I174*H174,2)</f>
        <v>0</v>
      </c>
      <c r="BL174" s="24" t="s">
        <v>187</v>
      </c>
      <c r="BM174" s="24" t="s">
        <v>361</v>
      </c>
    </row>
    <row r="175" spans="2:65" s="11" customFormat="1" ht="13.5">
      <c r="B175" s="206"/>
      <c r="C175" s="207"/>
      <c r="D175" s="208" t="s">
        <v>189</v>
      </c>
      <c r="E175" s="209" t="s">
        <v>143</v>
      </c>
      <c r="F175" s="210" t="s">
        <v>362</v>
      </c>
      <c r="G175" s="207"/>
      <c r="H175" s="211">
        <v>13.75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189</v>
      </c>
      <c r="AU175" s="217" t="s">
        <v>86</v>
      </c>
      <c r="AV175" s="11" t="s">
        <v>86</v>
      </c>
      <c r="AW175" s="11" t="s">
        <v>40</v>
      </c>
      <c r="AX175" s="11" t="s">
        <v>25</v>
      </c>
      <c r="AY175" s="217" t="s">
        <v>180</v>
      </c>
    </row>
    <row r="176" spans="2:65" s="1" customFormat="1" ht="22.5" customHeight="1">
      <c r="B176" s="41"/>
      <c r="C176" s="194" t="s">
        <v>363</v>
      </c>
      <c r="D176" s="194" t="s">
        <v>182</v>
      </c>
      <c r="E176" s="195" t="s">
        <v>364</v>
      </c>
      <c r="F176" s="196" t="s">
        <v>365</v>
      </c>
      <c r="G176" s="197" t="s">
        <v>200</v>
      </c>
      <c r="H176" s="198">
        <v>13.75</v>
      </c>
      <c r="I176" s="199"/>
      <c r="J176" s="200">
        <f>ROUND(I176*H176,2)</f>
        <v>0</v>
      </c>
      <c r="K176" s="196" t="s">
        <v>186</v>
      </c>
      <c r="L176" s="61"/>
      <c r="M176" s="201" t="s">
        <v>24</v>
      </c>
      <c r="N176" s="202" t="s">
        <v>48</v>
      </c>
      <c r="O176" s="42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AR176" s="24" t="s">
        <v>187</v>
      </c>
      <c r="AT176" s="24" t="s">
        <v>182</v>
      </c>
      <c r="AU176" s="24" t="s">
        <v>86</v>
      </c>
      <c r="AY176" s="24" t="s">
        <v>180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25</v>
      </c>
      <c r="BK176" s="205">
        <f>ROUND(I176*H176,2)</f>
        <v>0</v>
      </c>
      <c r="BL176" s="24" t="s">
        <v>187</v>
      </c>
      <c r="BM176" s="24" t="s">
        <v>366</v>
      </c>
    </row>
    <row r="177" spans="2:65" s="11" customFormat="1" ht="13.5">
      <c r="B177" s="206"/>
      <c r="C177" s="207"/>
      <c r="D177" s="208" t="s">
        <v>189</v>
      </c>
      <c r="E177" s="209" t="s">
        <v>24</v>
      </c>
      <c r="F177" s="210" t="s">
        <v>143</v>
      </c>
      <c r="G177" s="207"/>
      <c r="H177" s="211">
        <v>13.75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189</v>
      </c>
      <c r="AU177" s="217" t="s">
        <v>86</v>
      </c>
      <c r="AV177" s="11" t="s">
        <v>86</v>
      </c>
      <c r="AW177" s="11" t="s">
        <v>40</v>
      </c>
      <c r="AX177" s="11" t="s">
        <v>25</v>
      </c>
      <c r="AY177" s="217" t="s">
        <v>180</v>
      </c>
    </row>
    <row r="178" spans="2:65" s="1" customFormat="1" ht="22.5" customHeight="1">
      <c r="B178" s="41"/>
      <c r="C178" s="194" t="s">
        <v>367</v>
      </c>
      <c r="D178" s="194" t="s">
        <v>182</v>
      </c>
      <c r="E178" s="195" t="s">
        <v>368</v>
      </c>
      <c r="F178" s="196" t="s">
        <v>369</v>
      </c>
      <c r="G178" s="197" t="s">
        <v>200</v>
      </c>
      <c r="H178" s="198">
        <v>35.700000000000003</v>
      </c>
      <c r="I178" s="199"/>
      <c r="J178" s="200">
        <f>ROUND(I178*H178,2)</f>
        <v>0</v>
      </c>
      <c r="K178" s="196" t="s">
        <v>186</v>
      </c>
      <c r="L178" s="61"/>
      <c r="M178" s="201" t="s">
        <v>24</v>
      </c>
      <c r="N178" s="202" t="s">
        <v>48</v>
      </c>
      <c r="O178" s="42"/>
      <c r="P178" s="203">
        <f>O178*H178</f>
        <v>0</v>
      </c>
      <c r="Q178" s="203">
        <v>1.0000000000000001E-5</v>
      </c>
      <c r="R178" s="203">
        <f>Q178*H178</f>
        <v>3.5700000000000006E-4</v>
      </c>
      <c r="S178" s="203">
        <v>0</v>
      </c>
      <c r="T178" s="204">
        <f>S178*H178</f>
        <v>0</v>
      </c>
      <c r="AR178" s="24" t="s">
        <v>187</v>
      </c>
      <c r="AT178" s="24" t="s">
        <v>182</v>
      </c>
      <c r="AU178" s="24" t="s">
        <v>86</v>
      </c>
      <c r="AY178" s="24" t="s">
        <v>180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25</v>
      </c>
      <c r="BK178" s="205">
        <f>ROUND(I178*H178,2)</f>
        <v>0</v>
      </c>
      <c r="BL178" s="24" t="s">
        <v>187</v>
      </c>
      <c r="BM178" s="24" t="s">
        <v>370</v>
      </c>
    </row>
    <row r="179" spans="2:65" s="11" customFormat="1" ht="13.5">
      <c r="B179" s="206"/>
      <c r="C179" s="207"/>
      <c r="D179" s="208" t="s">
        <v>189</v>
      </c>
      <c r="E179" s="209" t="s">
        <v>130</v>
      </c>
      <c r="F179" s="210" t="s">
        <v>371</v>
      </c>
      <c r="G179" s="207"/>
      <c r="H179" s="211">
        <v>35.700000000000003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189</v>
      </c>
      <c r="AU179" s="217" t="s">
        <v>86</v>
      </c>
      <c r="AV179" s="11" t="s">
        <v>86</v>
      </c>
      <c r="AW179" s="11" t="s">
        <v>40</v>
      </c>
      <c r="AX179" s="11" t="s">
        <v>25</v>
      </c>
      <c r="AY179" s="217" t="s">
        <v>180</v>
      </c>
    </row>
    <row r="180" spans="2:65" s="1" customFormat="1" ht="22.5" customHeight="1">
      <c r="B180" s="41"/>
      <c r="C180" s="194" t="s">
        <v>372</v>
      </c>
      <c r="D180" s="194" t="s">
        <v>182</v>
      </c>
      <c r="E180" s="195" t="s">
        <v>373</v>
      </c>
      <c r="F180" s="196" t="s">
        <v>374</v>
      </c>
      <c r="G180" s="197" t="s">
        <v>200</v>
      </c>
      <c r="H180" s="198">
        <v>49.45</v>
      </c>
      <c r="I180" s="199"/>
      <c r="J180" s="200">
        <f>ROUND(I180*H180,2)</f>
        <v>0</v>
      </c>
      <c r="K180" s="196" t="s">
        <v>186</v>
      </c>
      <c r="L180" s="61"/>
      <c r="M180" s="201" t="s">
        <v>24</v>
      </c>
      <c r="N180" s="202" t="s">
        <v>48</v>
      </c>
      <c r="O180" s="42"/>
      <c r="P180" s="203">
        <f>O180*H180</f>
        <v>0</v>
      </c>
      <c r="Q180" s="203">
        <v>1.1E-4</v>
      </c>
      <c r="R180" s="203">
        <f>Q180*H180</f>
        <v>5.4395000000000008E-3</v>
      </c>
      <c r="S180" s="203">
        <v>0</v>
      </c>
      <c r="T180" s="204">
        <f>S180*H180</f>
        <v>0</v>
      </c>
      <c r="AR180" s="24" t="s">
        <v>187</v>
      </c>
      <c r="AT180" s="24" t="s">
        <v>182</v>
      </c>
      <c r="AU180" s="24" t="s">
        <v>86</v>
      </c>
      <c r="AY180" s="24" t="s">
        <v>180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4" t="s">
        <v>25</v>
      </c>
      <c r="BK180" s="205">
        <f>ROUND(I180*H180,2)</f>
        <v>0</v>
      </c>
      <c r="BL180" s="24" t="s">
        <v>187</v>
      </c>
      <c r="BM180" s="24" t="s">
        <v>375</v>
      </c>
    </row>
    <row r="181" spans="2:65" s="11" customFormat="1" ht="13.5">
      <c r="B181" s="206"/>
      <c r="C181" s="207"/>
      <c r="D181" s="218" t="s">
        <v>189</v>
      </c>
      <c r="E181" s="221" t="s">
        <v>24</v>
      </c>
      <c r="F181" s="222" t="s">
        <v>143</v>
      </c>
      <c r="G181" s="207"/>
      <c r="H181" s="223">
        <v>13.75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189</v>
      </c>
      <c r="AU181" s="217" t="s">
        <v>86</v>
      </c>
      <c r="AV181" s="11" t="s">
        <v>86</v>
      </c>
      <c r="AW181" s="11" t="s">
        <v>40</v>
      </c>
      <c r="AX181" s="11" t="s">
        <v>77</v>
      </c>
      <c r="AY181" s="217" t="s">
        <v>180</v>
      </c>
    </row>
    <row r="182" spans="2:65" s="11" customFormat="1" ht="13.5">
      <c r="B182" s="206"/>
      <c r="C182" s="207"/>
      <c r="D182" s="218" t="s">
        <v>189</v>
      </c>
      <c r="E182" s="221" t="s">
        <v>24</v>
      </c>
      <c r="F182" s="222" t="s">
        <v>130</v>
      </c>
      <c r="G182" s="207"/>
      <c r="H182" s="223">
        <v>35.700000000000003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189</v>
      </c>
      <c r="AU182" s="217" t="s">
        <v>86</v>
      </c>
      <c r="AV182" s="11" t="s">
        <v>86</v>
      </c>
      <c r="AW182" s="11" t="s">
        <v>40</v>
      </c>
      <c r="AX182" s="11" t="s">
        <v>77</v>
      </c>
      <c r="AY182" s="217" t="s">
        <v>180</v>
      </c>
    </row>
    <row r="183" spans="2:65" s="12" customFormat="1" ht="13.5">
      <c r="B183" s="224"/>
      <c r="C183" s="225"/>
      <c r="D183" s="208" t="s">
        <v>189</v>
      </c>
      <c r="E183" s="226" t="s">
        <v>24</v>
      </c>
      <c r="F183" s="227" t="s">
        <v>204</v>
      </c>
      <c r="G183" s="225"/>
      <c r="H183" s="228">
        <v>49.45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189</v>
      </c>
      <c r="AU183" s="234" t="s">
        <v>86</v>
      </c>
      <c r="AV183" s="12" t="s">
        <v>187</v>
      </c>
      <c r="AW183" s="12" t="s">
        <v>40</v>
      </c>
      <c r="AX183" s="12" t="s">
        <v>25</v>
      </c>
      <c r="AY183" s="234" t="s">
        <v>180</v>
      </c>
    </row>
    <row r="184" spans="2:65" s="1" customFormat="1" ht="22.5" customHeight="1">
      <c r="B184" s="41"/>
      <c r="C184" s="194" t="s">
        <v>376</v>
      </c>
      <c r="D184" s="194" t="s">
        <v>182</v>
      </c>
      <c r="E184" s="195" t="s">
        <v>377</v>
      </c>
      <c r="F184" s="196" t="s">
        <v>378</v>
      </c>
      <c r="G184" s="197" t="s">
        <v>319</v>
      </c>
      <c r="H184" s="198">
        <v>50</v>
      </c>
      <c r="I184" s="199"/>
      <c r="J184" s="200">
        <f>ROUND(I184*H184,2)</f>
        <v>0</v>
      </c>
      <c r="K184" s="196" t="s">
        <v>186</v>
      </c>
      <c r="L184" s="61"/>
      <c r="M184" s="201" t="s">
        <v>24</v>
      </c>
      <c r="N184" s="202" t="s">
        <v>48</v>
      </c>
      <c r="O184" s="42"/>
      <c r="P184" s="203">
        <f>O184*H184</f>
        <v>0</v>
      </c>
      <c r="Q184" s="203">
        <v>2.0200000000000001E-3</v>
      </c>
      <c r="R184" s="203">
        <f>Q184*H184</f>
        <v>0.10100000000000001</v>
      </c>
      <c r="S184" s="203">
        <v>0</v>
      </c>
      <c r="T184" s="204">
        <f>S184*H184</f>
        <v>0</v>
      </c>
      <c r="AR184" s="24" t="s">
        <v>187</v>
      </c>
      <c r="AT184" s="24" t="s">
        <v>182</v>
      </c>
      <c r="AU184" s="24" t="s">
        <v>86</v>
      </c>
      <c r="AY184" s="24" t="s">
        <v>180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4" t="s">
        <v>25</v>
      </c>
      <c r="BK184" s="205">
        <f>ROUND(I184*H184,2)</f>
        <v>0</v>
      </c>
      <c r="BL184" s="24" t="s">
        <v>187</v>
      </c>
      <c r="BM184" s="24" t="s">
        <v>379</v>
      </c>
    </row>
    <row r="185" spans="2:65" s="11" customFormat="1" ht="13.5">
      <c r="B185" s="206"/>
      <c r="C185" s="207"/>
      <c r="D185" s="208" t="s">
        <v>189</v>
      </c>
      <c r="E185" s="209" t="s">
        <v>24</v>
      </c>
      <c r="F185" s="210" t="s">
        <v>380</v>
      </c>
      <c r="G185" s="207"/>
      <c r="H185" s="211">
        <v>50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189</v>
      </c>
      <c r="AU185" s="217" t="s">
        <v>86</v>
      </c>
      <c r="AV185" s="11" t="s">
        <v>86</v>
      </c>
      <c r="AW185" s="11" t="s">
        <v>40</v>
      </c>
      <c r="AX185" s="11" t="s">
        <v>25</v>
      </c>
      <c r="AY185" s="217" t="s">
        <v>180</v>
      </c>
    </row>
    <row r="186" spans="2:65" s="1" customFormat="1" ht="22.5" customHeight="1">
      <c r="B186" s="41"/>
      <c r="C186" s="194" t="s">
        <v>381</v>
      </c>
      <c r="D186" s="194" t="s">
        <v>182</v>
      </c>
      <c r="E186" s="195" t="s">
        <v>382</v>
      </c>
      <c r="F186" s="196" t="s">
        <v>383</v>
      </c>
      <c r="G186" s="197" t="s">
        <v>232</v>
      </c>
      <c r="H186" s="198">
        <v>0.55300000000000005</v>
      </c>
      <c r="I186" s="199"/>
      <c r="J186" s="200">
        <f>ROUND(I186*H186,2)</f>
        <v>0</v>
      </c>
      <c r="K186" s="196" t="s">
        <v>186</v>
      </c>
      <c r="L186" s="61"/>
      <c r="M186" s="201" t="s">
        <v>24</v>
      </c>
      <c r="N186" s="202" t="s">
        <v>48</v>
      </c>
      <c r="O186" s="42"/>
      <c r="P186" s="203">
        <f>O186*H186</f>
        <v>0</v>
      </c>
      <c r="Q186" s="203">
        <v>1.0152300000000001</v>
      </c>
      <c r="R186" s="203">
        <f>Q186*H186</f>
        <v>0.56142219000000004</v>
      </c>
      <c r="S186" s="203">
        <v>0</v>
      </c>
      <c r="T186" s="204">
        <f>S186*H186</f>
        <v>0</v>
      </c>
      <c r="AR186" s="24" t="s">
        <v>187</v>
      </c>
      <c r="AT186" s="24" t="s">
        <v>182</v>
      </c>
      <c r="AU186" s="24" t="s">
        <v>86</v>
      </c>
      <c r="AY186" s="24" t="s">
        <v>180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4" t="s">
        <v>25</v>
      </c>
      <c r="BK186" s="205">
        <f>ROUND(I186*H186,2)</f>
        <v>0</v>
      </c>
      <c r="BL186" s="24" t="s">
        <v>187</v>
      </c>
      <c r="BM186" s="24" t="s">
        <v>384</v>
      </c>
    </row>
    <row r="187" spans="2:65" s="11" customFormat="1" ht="27">
      <c r="B187" s="206"/>
      <c r="C187" s="207"/>
      <c r="D187" s="218" t="s">
        <v>189</v>
      </c>
      <c r="E187" s="221" t="s">
        <v>24</v>
      </c>
      <c r="F187" s="222" t="s">
        <v>385</v>
      </c>
      <c r="G187" s="207"/>
      <c r="H187" s="223">
        <v>0.503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189</v>
      </c>
      <c r="AU187" s="217" t="s">
        <v>86</v>
      </c>
      <c r="AV187" s="11" t="s">
        <v>86</v>
      </c>
      <c r="AW187" s="11" t="s">
        <v>40</v>
      </c>
      <c r="AX187" s="11" t="s">
        <v>25</v>
      </c>
      <c r="AY187" s="217" t="s">
        <v>180</v>
      </c>
    </row>
    <row r="188" spans="2:65" s="11" customFormat="1" ht="13.5">
      <c r="B188" s="206"/>
      <c r="C188" s="207"/>
      <c r="D188" s="208" t="s">
        <v>189</v>
      </c>
      <c r="E188" s="207"/>
      <c r="F188" s="210" t="s">
        <v>386</v>
      </c>
      <c r="G188" s="207"/>
      <c r="H188" s="211">
        <v>0.55300000000000005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189</v>
      </c>
      <c r="AU188" s="217" t="s">
        <v>86</v>
      </c>
      <c r="AV188" s="11" t="s">
        <v>86</v>
      </c>
      <c r="AW188" s="11" t="s">
        <v>6</v>
      </c>
      <c r="AX188" s="11" t="s">
        <v>25</v>
      </c>
      <c r="AY188" s="217" t="s">
        <v>180</v>
      </c>
    </row>
    <row r="189" spans="2:65" s="1" customFormat="1" ht="22.5" customHeight="1">
      <c r="B189" s="41"/>
      <c r="C189" s="194" t="s">
        <v>387</v>
      </c>
      <c r="D189" s="194" t="s">
        <v>182</v>
      </c>
      <c r="E189" s="195" t="s">
        <v>388</v>
      </c>
      <c r="F189" s="196" t="s">
        <v>389</v>
      </c>
      <c r="G189" s="197" t="s">
        <v>185</v>
      </c>
      <c r="H189" s="198">
        <v>91.3</v>
      </c>
      <c r="I189" s="199"/>
      <c r="J189" s="200">
        <f>ROUND(I189*H189,2)</f>
        <v>0</v>
      </c>
      <c r="K189" s="196" t="s">
        <v>186</v>
      </c>
      <c r="L189" s="61"/>
      <c r="M189" s="201" t="s">
        <v>24</v>
      </c>
      <c r="N189" s="202" t="s">
        <v>48</v>
      </c>
      <c r="O189" s="42"/>
      <c r="P189" s="203">
        <f>O189*H189</f>
        <v>0</v>
      </c>
      <c r="Q189" s="203">
        <v>1.0200000000000001E-3</v>
      </c>
      <c r="R189" s="203">
        <f>Q189*H189</f>
        <v>9.3126E-2</v>
      </c>
      <c r="S189" s="203">
        <v>0</v>
      </c>
      <c r="T189" s="204">
        <f>S189*H189</f>
        <v>0</v>
      </c>
      <c r="AR189" s="24" t="s">
        <v>187</v>
      </c>
      <c r="AT189" s="24" t="s">
        <v>182</v>
      </c>
      <c r="AU189" s="24" t="s">
        <v>86</v>
      </c>
      <c r="AY189" s="24" t="s">
        <v>180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4" t="s">
        <v>25</v>
      </c>
      <c r="BK189" s="205">
        <f>ROUND(I189*H189,2)</f>
        <v>0</v>
      </c>
      <c r="BL189" s="24" t="s">
        <v>187</v>
      </c>
      <c r="BM189" s="24" t="s">
        <v>390</v>
      </c>
    </row>
    <row r="190" spans="2:65" s="11" customFormat="1" ht="13.5">
      <c r="B190" s="206"/>
      <c r="C190" s="207"/>
      <c r="D190" s="218" t="s">
        <v>189</v>
      </c>
      <c r="E190" s="221" t="s">
        <v>24</v>
      </c>
      <c r="F190" s="222" t="s">
        <v>391</v>
      </c>
      <c r="G190" s="207"/>
      <c r="H190" s="223">
        <v>83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189</v>
      </c>
      <c r="AU190" s="217" t="s">
        <v>86</v>
      </c>
      <c r="AV190" s="11" t="s">
        <v>86</v>
      </c>
      <c r="AW190" s="11" t="s">
        <v>40</v>
      </c>
      <c r="AX190" s="11" t="s">
        <v>25</v>
      </c>
      <c r="AY190" s="217" t="s">
        <v>180</v>
      </c>
    </row>
    <row r="191" spans="2:65" s="11" customFormat="1" ht="13.5">
      <c r="B191" s="206"/>
      <c r="C191" s="207"/>
      <c r="D191" s="208" t="s">
        <v>189</v>
      </c>
      <c r="E191" s="207"/>
      <c r="F191" s="210" t="s">
        <v>392</v>
      </c>
      <c r="G191" s="207"/>
      <c r="H191" s="211">
        <v>91.3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189</v>
      </c>
      <c r="AU191" s="217" t="s">
        <v>86</v>
      </c>
      <c r="AV191" s="11" t="s">
        <v>86</v>
      </c>
      <c r="AW191" s="11" t="s">
        <v>6</v>
      </c>
      <c r="AX191" s="11" t="s">
        <v>25</v>
      </c>
      <c r="AY191" s="217" t="s">
        <v>180</v>
      </c>
    </row>
    <row r="192" spans="2:65" s="1" customFormat="1" ht="22.5" customHeight="1">
      <c r="B192" s="41"/>
      <c r="C192" s="194" t="s">
        <v>393</v>
      </c>
      <c r="D192" s="194" t="s">
        <v>182</v>
      </c>
      <c r="E192" s="195" t="s">
        <v>394</v>
      </c>
      <c r="F192" s="196" t="s">
        <v>395</v>
      </c>
      <c r="G192" s="197" t="s">
        <v>200</v>
      </c>
      <c r="H192" s="198">
        <v>123</v>
      </c>
      <c r="I192" s="199"/>
      <c r="J192" s="200">
        <f>ROUND(I192*H192,2)</f>
        <v>0</v>
      </c>
      <c r="K192" s="196" t="s">
        <v>186</v>
      </c>
      <c r="L192" s="61"/>
      <c r="M192" s="201" t="s">
        <v>24</v>
      </c>
      <c r="N192" s="202" t="s">
        <v>48</v>
      </c>
      <c r="O192" s="42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AR192" s="24" t="s">
        <v>187</v>
      </c>
      <c r="AT192" s="24" t="s">
        <v>182</v>
      </c>
      <c r="AU192" s="24" t="s">
        <v>86</v>
      </c>
      <c r="AY192" s="24" t="s">
        <v>180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4" t="s">
        <v>25</v>
      </c>
      <c r="BK192" s="205">
        <f>ROUND(I192*H192,2)</f>
        <v>0</v>
      </c>
      <c r="BL192" s="24" t="s">
        <v>187</v>
      </c>
      <c r="BM192" s="24" t="s">
        <v>396</v>
      </c>
    </row>
    <row r="193" spans="2:65" s="11" customFormat="1" ht="13.5">
      <c r="B193" s="206"/>
      <c r="C193" s="207"/>
      <c r="D193" s="218" t="s">
        <v>189</v>
      </c>
      <c r="E193" s="221" t="s">
        <v>24</v>
      </c>
      <c r="F193" s="222" t="s">
        <v>397</v>
      </c>
      <c r="G193" s="207"/>
      <c r="H193" s="223">
        <v>41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189</v>
      </c>
      <c r="AU193" s="217" t="s">
        <v>86</v>
      </c>
      <c r="AV193" s="11" t="s">
        <v>86</v>
      </c>
      <c r="AW193" s="11" t="s">
        <v>40</v>
      </c>
      <c r="AX193" s="11" t="s">
        <v>77</v>
      </c>
      <c r="AY193" s="217" t="s">
        <v>180</v>
      </c>
    </row>
    <row r="194" spans="2:65" s="11" customFormat="1" ht="13.5">
      <c r="B194" s="206"/>
      <c r="C194" s="207"/>
      <c r="D194" s="218" t="s">
        <v>189</v>
      </c>
      <c r="E194" s="221" t="s">
        <v>24</v>
      </c>
      <c r="F194" s="222" t="s">
        <v>398</v>
      </c>
      <c r="G194" s="207"/>
      <c r="H194" s="223">
        <v>82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189</v>
      </c>
      <c r="AU194" s="217" t="s">
        <v>86</v>
      </c>
      <c r="AV194" s="11" t="s">
        <v>86</v>
      </c>
      <c r="AW194" s="11" t="s">
        <v>40</v>
      </c>
      <c r="AX194" s="11" t="s">
        <v>77</v>
      </c>
      <c r="AY194" s="217" t="s">
        <v>180</v>
      </c>
    </row>
    <row r="195" spans="2:65" s="12" customFormat="1" ht="13.5">
      <c r="B195" s="224"/>
      <c r="C195" s="225"/>
      <c r="D195" s="208" t="s">
        <v>189</v>
      </c>
      <c r="E195" s="226" t="s">
        <v>24</v>
      </c>
      <c r="F195" s="227" t="s">
        <v>204</v>
      </c>
      <c r="G195" s="225"/>
      <c r="H195" s="228">
        <v>123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189</v>
      </c>
      <c r="AU195" s="234" t="s">
        <v>86</v>
      </c>
      <c r="AV195" s="12" t="s">
        <v>187</v>
      </c>
      <c r="AW195" s="12" t="s">
        <v>40</v>
      </c>
      <c r="AX195" s="12" t="s">
        <v>25</v>
      </c>
      <c r="AY195" s="234" t="s">
        <v>180</v>
      </c>
    </row>
    <row r="196" spans="2:65" s="1" customFormat="1" ht="22.5" customHeight="1">
      <c r="B196" s="41"/>
      <c r="C196" s="194" t="s">
        <v>187</v>
      </c>
      <c r="D196" s="194" t="s">
        <v>182</v>
      </c>
      <c r="E196" s="195" t="s">
        <v>399</v>
      </c>
      <c r="F196" s="196" t="s">
        <v>400</v>
      </c>
      <c r="G196" s="197" t="s">
        <v>200</v>
      </c>
      <c r="H196" s="198">
        <v>43</v>
      </c>
      <c r="I196" s="199"/>
      <c r="J196" s="200">
        <f>ROUND(I196*H196,2)</f>
        <v>0</v>
      </c>
      <c r="K196" s="196" t="s">
        <v>186</v>
      </c>
      <c r="L196" s="61"/>
      <c r="M196" s="201" t="s">
        <v>24</v>
      </c>
      <c r="N196" s="202" t="s">
        <v>48</v>
      </c>
      <c r="O196" s="42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4" t="s">
        <v>187</v>
      </c>
      <c r="AT196" s="24" t="s">
        <v>182</v>
      </c>
      <c r="AU196" s="24" t="s">
        <v>86</v>
      </c>
      <c r="AY196" s="24" t="s">
        <v>180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4" t="s">
        <v>25</v>
      </c>
      <c r="BK196" s="205">
        <f>ROUND(I196*H196,2)</f>
        <v>0</v>
      </c>
      <c r="BL196" s="24" t="s">
        <v>187</v>
      </c>
      <c r="BM196" s="24" t="s">
        <v>401</v>
      </c>
    </row>
    <row r="197" spans="2:65" s="1" customFormat="1" ht="13.5">
      <c r="B197" s="41"/>
      <c r="C197" s="63"/>
      <c r="D197" s="218" t="s">
        <v>195</v>
      </c>
      <c r="E197" s="63"/>
      <c r="F197" s="219" t="s">
        <v>402</v>
      </c>
      <c r="G197" s="63"/>
      <c r="H197" s="63"/>
      <c r="I197" s="164"/>
      <c r="J197" s="63"/>
      <c r="K197" s="63"/>
      <c r="L197" s="61"/>
      <c r="M197" s="220"/>
      <c r="N197" s="42"/>
      <c r="O197" s="42"/>
      <c r="P197" s="42"/>
      <c r="Q197" s="42"/>
      <c r="R197" s="42"/>
      <c r="S197" s="42"/>
      <c r="T197" s="78"/>
      <c r="AT197" s="24" t="s">
        <v>195</v>
      </c>
      <c r="AU197" s="24" t="s">
        <v>86</v>
      </c>
    </row>
    <row r="198" spans="2:65" s="11" customFormat="1" ht="13.5">
      <c r="B198" s="206"/>
      <c r="C198" s="207"/>
      <c r="D198" s="208" t="s">
        <v>189</v>
      </c>
      <c r="E198" s="209" t="s">
        <v>24</v>
      </c>
      <c r="F198" s="210" t="s">
        <v>403</v>
      </c>
      <c r="G198" s="207"/>
      <c r="H198" s="211">
        <v>43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189</v>
      </c>
      <c r="AU198" s="217" t="s">
        <v>86</v>
      </c>
      <c r="AV198" s="11" t="s">
        <v>86</v>
      </c>
      <c r="AW198" s="11" t="s">
        <v>40</v>
      </c>
      <c r="AX198" s="11" t="s">
        <v>25</v>
      </c>
      <c r="AY198" s="217" t="s">
        <v>180</v>
      </c>
    </row>
    <row r="199" spans="2:65" s="1" customFormat="1" ht="22.5" customHeight="1">
      <c r="B199" s="41"/>
      <c r="C199" s="194" t="s">
        <v>276</v>
      </c>
      <c r="D199" s="194" t="s">
        <v>182</v>
      </c>
      <c r="E199" s="195" t="s">
        <v>404</v>
      </c>
      <c r="F199" s="196" t="s">
        <v>405</v>
      </c>
      <c r="G199" s="197" t="s">
        <v>185</v>
      </c>
      <c r="H199" s="198">
        <v>5.8</v>
      </c>
      <c r="I199" s="199"/>
      <c r="J199" s="200">
        <f>ROUND(I199*H199,2)</f>
        <v>0</v>
      </c>
      <c r="K199" s="196" t="s">
        <v>186</v>
      </c>
      <c r="L199" s="61"/>
      <c r="M199" s="201" t="s">
        <v>24</v>
      </c>
      <c r="N199" s="202" t="s">
        <v>48</v>
      </c>
      <c r="O199" s="42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4" t="s">
        <v>187</v>
      </c>
      <c r="AT199" s="24" t="s">
        <v>182</v>
      </c>
      <c r="AU199" s="24" t="s">
        <v>86</v>
      </c>
      <c r="AY199" s="24" t="s">
        <v>180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4" t="s">
        <v>25</v>
      </c>
      <c r="BK199" s="205">
        <f>ROUND(I199*H199,2)</f>
        <v>0</v>
      </c>
      <c r="BL199" s="24" t="s">
        <v>187</v>
      </c>
      <c r="BM199" s="24" t="s">
        <v>406</v>
      </c>
    </row>
    <row r="200" spans="2:65" s="1" customFormat="1" ht="13.5">
      <c r="B200" s="41"/>
      <c r="C200" s="63"/>
      <c r="D200" s="218" t="s">
        <v>195</v>
      </c>
      <c r="E200" s="63"/>
      <c r="F200" s="219" t="s">
        <v>407</v>
      </c>
      <c r="G200" s="63"/>
      <c r="H200" s="63"/>
      <c r="I200" s="164"/>
      <c r="J200" s="63"/>
      <c r="K200" s="63"/>
      <c r="L200" s="61"/>
      <c r="M200" s="220"/>
      <c r="N200" s="42"/>
      <c r="O200" s="42"/>
      <c r="P200" s="42"/>
      <c r="Q200" s="42"/>
      <c r="R200" s="42"/>
      <c r="S200" s="42"/>
      <c r="T200" s="78"/>
      <c r="AT200" s="24" t="s">
        <v>195</v>
      </c>
      <c r="AU200" s="24" t="s">
        <v>86</v>
      </c>
    </row>
    <row r="201" spans="2:65" s="11" customFormat="1" ht="13.5">
      <c r="B201" s="206"/>
      <c r="C201" s="207"/>
      <c r="D201" s="218" t="s">
        <v>189</v>
      </c>
      <c r="E201" s="221" t="s">
        <v>24</v>
      </c>
      <c r="F201" s="222" t="s">
        <v>408</v>
      </c>
      <c r="G201" s="207"/>
      <c r="H201" s="223">
        <v>5.8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189</v>
      </c>
      <c r="AU201" s="217" t="s">
        <v>86</v>
      </c>
      <c r="AV201" s="11" t="s">
        <v>86</v>
      </c>
      <c r="AW201" s="11" t="s">
        <v>40</v>
      </c>
      <c r="AX201" s="11" t="s">
        <v>25</v>
      </c>
      <c r="AY201" s="217" t="s">
        <v>180</v>
      </c>
    </row>
    <row r="202" spans="2:65" s="10" customFormat="1" ht="29.85" customHeight="1">
      <c r="B202" s="177"/>
      <c r="C202" s="178"/>
      <c r="D202" s="191" t="s">
        <v>76</v>
      </c>
      <c r="E202" s="192" t="s">
        <v>409</v>
      </c>
      <c r="F202" s="192" t="s">
        <v>410</v>
      </c>
      <c r="G202" s="178"/>
      <c r="H202" s="178"/>
      <c r="I202" s="181"/>
      <c r="J202" s="193">
        <f>BK202</f>
        <v>0</v>
      </c>
      <c r="K202" s="178"/>
      <c r="L202" s="183"/>
      <c r="M202" s="184"/>
      <c r="N202" s="185"/>
      <c r="O202" s="185"/>
      <c r="P202" s="186">
        <f>SUM(P203:P220)</f>
        <v>0</v>
      </c>
      <c r="Q202" s="185"/>
      <c r="R202" s="186">
        <f>SUM(R203:R220)</f>
        <v>0</v>
      </c>
      <c r="S202" s="185"/>
      <c r="T202" s="187">
        <f>SUM(T203:T220)</f>
        <v>0</v>
      </c>
      <c r="AR202" s="188" t="s">
        <v>25</v>
      </c>
      <c r="AT202" s="189" t="s">
        <v>76</v>
      </c>
      <c r="AU202" s="189" t="s">
        <v>25</v>
      </c>
      <c r="AY202" s="188" t="s">
        <v>180</v>
      </c>
      <c r="BK202" s="190">
        <f>SUM(BK203:BK220)</f>
        <v>0</v>
      </c>
    </row>
    <row r="203" spans="2:65" s="1" customFormat="1" ht="22.5" customHeight="1">
      <c r="B203" s="41"/>
      <c r="C203" s="194" t="s">
        <v>411</v>
      </c>
      <c r="D203" s="194" t="s">
        <v>182</v>
      </c>
      <c r="E203" s="195" t="s">
        <v>412</v>
      </c>
      <c r="F203" s="196" t="s">
        <v>413</v>
      </c>
      <c r="G203" s="197" t="s">
        <v>232</v>
      </c>
      <c r="H203" s="198">
        <v>15.744</v>
      </c>
      <c r="I203" s="199"/>
      <c r="J203" s="200">
        <f>ROUND(I203*H203,2)</f>
        <v>0</v>
      </c>
      <c r="K203" s="196" t="s">
        <v>186</v>
      </c>
      <c r="L203" s="61"/>
      <c r="M203" s="201" t="s">
        <v>24</v>
      </c>
      <c r="N203" s="202" t="s">
        <v>48</v>
      </c>
      <c r="O203" s="4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AR203" s="24" t="s">
        <v>187</v>
      </c>
      <c r="AT203" s="24" t="s">
        <v>182</v>
      </c>
      <c r="AU203" s="24" t="s">
        <v>86</v>
      </c>
      <c r="AY203" s="24" t="s">
        <v>180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4" t="s">
        <v>25</v>
      </c>
      <c r="BK203" s="205">
        <f>ROUND(I203*H203,2)</f>
        <v>0</v>
      </c>
      <c r="BL203" s="24" t="s">
        <v>187</v>
      </c>
      <c r="BM203" s="24" t="s">
        <v>414</v>
      </c>
    </row>
    <row r="204" spans="2:65" s="11" customFormat="1" ht="13.5">
      <c r="B204" s="206"/>
      <c r="C204" s="207"/>
      <c r="D204" s="208" t="s">
        <v>189</v>
      </c>
      <c r="E204" s="209" t="s">
        <v>24</v>
      </c>
      <c r="F204" s="210" t="s">
        <v>146</v>
      </c>
      <c r="G204" s="207"/>
      <c r="H204" s="211">
        <v>15.744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189</v>
      </c>
      <c r="AU204" s="217" t="s">
        <v>86</v>
      </c>
      <c r="AV204" s="11" t="s">
        <v>86</v>
      </c>
      <c r="AW204" s="11" t="s">
        <v>40</v>
      </c>
      <c r="AX204" s="11" t="s">
        <v>25</v>
      </c>
      <c r="AY204" s="217" t="s">
        <v>180</v>
      </c>
    </row>
    <row r="205" spans="2:65" s="1" customFormat="1" ht="22.5" customHeight="1">
      <c r="B205" s="41"/>
      <c r="C205" s="194" t="s">
        <v>415</v>
      </c>
      <c r="D205" s="194" t="s">
        <v>182</v>
      </c>
      <c r="E205" s="195" t="s">
        <v>416</v>
      </c>
      <c r="F205" s="196" t="s">
        <v>417</v>
      </c>
      <c r="G205" s="197" t="s">
        <v>232</v>
      </c>
      <c r="H205" s="198">
        <v>141.696</v>
      </c>
      <c r="I205" s="199"/>
      <c r="J205" s="200">
        <f>ROUND(I205*H205,2)</f>
        <v>0</v>
      </c>
      <c r="K205" s="196" t="s">
        <v>186</v>
      </c>
      <c r="L205" s="61"/>
      <c r="M205" s="201" t="s">
        <v>24</v>
      </c>
      <c r="N205" s="202" t="s">
        <v>48</v>
      </c>
      <c r="O205" s="42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4" t="s">
        <v>187</v>
      </c>
      <c r="AT205" s="24" t="s">
        <v>182</v>
      </c>
      <c r="AU205" s="24" t="s">
        <v>86</v>
      </c>
      <c r="AY205" s="24" t="s">
        <v>180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4" t="s">
        <v>25</v>
      </c>
      <c r="BK205" s="205">
        <f>ROUND(I205*H205,2)</f>
        <v>0</v>
      </c>
      <c r="BL205" s="24" t="s">
        <v>187</v>
      </c>
      <c r="BM205" s="24" t="s">
        <v>418</v>
      </c>
    </row>
    <row r="206" spans="2:65" s="11" customFormat="1" ht="13.5">
      <c r="B206" s="206"/>
      <c r="C206" s="207"/>
      <c r="D206" s="208" t="s">
        <v>189</v>
      </c>
      <c r="E206" s="209" t="s">
        <v>24</v>
      </c>
      <c r="F206" s="210" t="s">
        <v>419</v>
      </c>
      <c r="G206" s="207"/>
      <c r="H206" s="211">
        <v>141.696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189</v>
      </c>
      <c r="AU206" s="217" t="s">
        <v>86</v>
      </c>
      <c r="AV206" s="11" t="s">
        <v>86</v>
      </c>
      <c r="AW206" s="11" t="s">
        <v>40</v>
      </c>
      <c r="AX206" s="11" t="s">
        <v>25</v>
      </c>
      <c r="AY206" s="217" t="s">
        <v>180</v>
      </c>
    </row>
    <row r="207" spans="2:65" s="1" customFormat="1" ht="22.5" customHeight="1">
      <c r="B207" s="41"/>
      <c r="C207" s="194" t="s">
        <v>420</v>
      </c>
      <c r="D207" s="194" t="s">
        <v>182</v>
      </c>
      <c r="E207" s="195" t="s">
        <v>421</v>
      </c>
      <c r="F207" s="196" t="s">
        <v>422</v>
      </c>
      <c r="G207" s="197" t="s">
        <v>232</v>
      </c>
      <c r="H207" s="198">
        <v>25.722000000000001</v>
      </c>
      <c r="I207" s="199"/>
      <c r="J207" s="200">
        <f>ROUND(I207*H207,2)</f>
        <v>0</v>
      </c>
      <c r="K207" s="196" t="s">
        <v>186</v>
      </c>
      <c r="L207" s="61"/>
      <c r="M207" s="201" t="s">
        <v>24</v>
      </c>
      <c r="N207" s="202" t="s">
        <v>48</v>
      </c>
      <c r="O207" s="42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4" t="s">
        <v>187</v>
      </c>
      <c r="AT207" s="24" t="s">
        <v>182</v>
      </c>
      <c r="AU207" s="24" t="s">
        <v>86</v>
      </c>
      <c r="AY207" s="24" t="s">
        <v>180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4" t="s">
        <v>25</v>
      </c>
      <c r="BK207" s="205">
        <f>ROUND(I207*H207,2)</f>
        <v>0</v>
      </c>
      <c r="BL207" s="24" t="s">
        <v>187</v>
      </c>
      <c r="BM207" s="24" t="s">
        <v>423</v>
      </c>
    </row>
    <row r="208" spans="2:65" s="11" customFormat="1" ht="13.5">
      <c r="B208" s="206"/>
      <c r="C208" s="207"/>
      <c r="D208" s="208" t="s">
        <v>189</v>
      </c>
      <c r="E208" s="209" t="s">
        <v>24</v>
      </c>
      <c r="F208" s="210" t="s">
        <v>149</v>
      </c>
      <c r="G208" s="207"/>
      <c r="H208" s="211">
        <v>25.722000000000001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189</v>
      </c>
      <c r="AU208" s="217" t="s">
        <v>86</v>
      </c>
      <c r="AV208" s="11" t="s">
        <v>86</v>
      </c>
      <c r="AW208" s="11" t="s">
        <v>40</v>
      </c>
      <c r="AX208" s="11" t="s">
        <v>25</v>
      </c>
      <c r="AY208" s="217" t="s">
        <v>180</v>
      </c>
    </row>
    <row r="209" spans="2:65" s="1" customFormat="1" ht="22.5" customHeight="1">
      <c r="B209" s="41"/>
      <c r="C209" s="194" t="s">
        <v>424</v>
      </c>
      <c r="D209" s="194" t="s">
        <v>182</v>
      </c>
      <c r="E209" s="195" t="s">
        <v>425</v>
      </c>
      <c r="F209" s="196" t="s">
        <v>426</v>
      </c>
      <c r="G209" s="197" t="s">
        <v>232</v>
      </c>
      <c r="H209" s="198">
        <v>231.49799999999999</v>
      </c>
      <c r="I209" s="199"/>
      <c r="J209" s="200">
        <f>ROUND(I209*H209,2)</f>
        <v>0</v>
      </c>
      <c r="K209" s="196" t="s">
        <v>186</v>
      </c>
      <c r="L209" s="61"/>
      <c r="M209" s="201" t="s">
        <v>24</v>
      </c>
      <c r="N209" s="202" t="s">
        <v>48</v>
      </c>
      <c r="O209" s="42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24" t="s">
        <v>187</v>
      </c>
      <c r="AT209" s="24" t="s">
        <v>182</v>
      </c>
      <c r="AU209" s="24" t="s">
        <v>86</v>
      </c>
      <c r="AY209" s="24" t="s">
        <v>180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4" t="s">
        <v>25</v>
      </c>
      <c r="BK209" s="205">
        <f>ROUND(I209*H209,2)</f>
        <v>0</v>
      </c>
      <c r="BL209" s="24" t="s">
        <v>187</v>
      </c>
      <c r="BM209" s="24" t="s">
        <v>427</v>
      </c>
    </row>
    <row r="210" spans="2:65" s="11" customFormat="1" ht="13.5">
      <c r="B210" s="206"/>
      <c r="C210" s="207"/>
      <c r="D210" s="208" t="s">
        <v>189</v>
      </c>
      <c r="E210" s="209" t="s">
        <v>24</v>
      </c>
      <c r="F210" s="210" t="s">
        <v>428</v>
      </c>
      <c r="G210" s="207"/>
      <c r="H210" s="211">
        <v>231.49799999999999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189</v>
      </c>
      <c r="AU210" s="217" t="s">
        <v>86</v>
      </c>
      <c r="AV210" s="11" t="s">
        <v>86</v>
      </c>
      <c r="AW210" s="11" t="s">
        <v>40</v>
      </c>
      <c r="AX210" s="11" t="s">
        <v>25</v>
      </c>
      <c r="AY210" s="217" t="s">
        <v>180</v>
      </c>
    </row>
    <row r="211" spans="2:65" s="1" customFormat="1" ht="22.5" customHeight="1">
      <c r="B211" s="41"/>
      <c r="C211" s="194" t="s">
        <v>429</v>
      </c>
      <c r="D211" s="194" t="s">
        <v>182</v>
      </c>
      <c r="E211" s="195" t="s">
        <v>430</v>
      </c>
      <c r="F211" s="196" t="s">
        <v>431</v>
      </c>
      <c r="G211" s="197" t="s">
        <v>232</v>
      </c>
      <c r="H211" s="198">
        <v>15.744</v>
      </c>
      <c r="I211" s="199"/>
      <c r="J211" s="200">
        <f>ROUND(I211*H211,2)</f>
        <v>0</v>
      </c>
      <c r="K211" s="196" t="s">
        <v>186</v>
      </c>
      <c r="L211" s="61"/>
      <c r="M211" s="201" t="s">
        <v>24</v>
      </c>
      <c r="N211" s="202" t="s">
        <v>48</v>
      </c>
      <c r="O211" s="42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AR211" s="24" t="s">
        <v>187</v>
      </c>
      <c r="AT211" s="24" t="s">
        <v>182</v>
      </c>
      <c r="AU211" s="24" t="s">
        <v>86</v>
      </c>
      <c r="AY211" s="24" t="s">
        <v>180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24" t="s">
        <v>25</v>
      </c>
      <c r="BK211" s="205">
        <f>ROUND(I211*H211,2)</f>
        <v>0</v>
      </c>
      <c r="BL211" s="24" t="s">
        <v>187</v>
      </c>
      <c r="BM211" s="24" t="s">
        <v>432</v>
      </c>
    </row>
    <row r="212" spans="2:65" s="11" customFormat="1" ht="13.5">
      <c r="B212" s="206"/>
      <c r="C212" s="207"/>
      <c r="D212" s="208" t="s">
        <v>189</v>
      </c>
      <c r="E212" s="209" t="s">
        <v>146</v>
      </c>
      <c r="F212" s="210" t="s">
        <v>433</v>
      </c>
      <c r="G212" s="207"/>
      <c r="H212" s="211">
        <v>15.744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189</v>
      </c>
      <c r="AU212" s="217" t="s">
        <v>86</v>
      </c>
      <c r="AV212" s="11" t="s">
        <v>86</v>
      </c>
      <c r="AW212" s="11" t="s">
        <v>40</v>
      </c>
      <c r="AX212" s="11" t="s">
        <v>25</v>
      </c>
      <c r="AY212" s="217" t="s">
        <v>180</v>
      </c>
    </row>
    <row r="213" spans="2:65" s="1" customFormat="1" ht="22.5" customHeight="1">
      <c r="B213" s="41"/>
      <c r="C213" s="194" t="s">
        <v>434</v>
      </c>
      <c r="D213" s="194" t="s">
        <v>182</v>
      </c>
      <c r="E213" s="195" t="s">
        <v>435</v>
      </c>
      <c r="F213" s="196" t="s">
        <v>436</v>
      </c>
      <c r="G213" s="197" t="s">
        <v>232</v>
      </c>
      <c r="H213" s="198">
        <v>25.722000000000001</v>
      </c>
      <c r="I213" s="199"/>
      <c r="J213" s="200">
        <f>ROUND(I213*H213,2)</f>
        <v>0</v>
      </c>
      <c r="K213" s="196" t="s">
        <v>186</v>
      </c>
      <c r="L213" s="61"/>
      <c r="M213" s="201" t="s">
        <v>24</v>
      </c>
      <c r="N213" s="202" t="s">
        <v>48</v>
      </c>
      <c r="O213" s="42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24" t="s">
        <v>187</v>
      </c>
      <c r="AT213" s="24" t="s">
        <v>182</v>
      </c>
      <c r="AU213" s="24" t="s">
        <v>86</v>
      </c>
      <c r="AY213" s="24" t="s">
        <v>180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24" t="s">
        <v>25</v>
      </c>
      <c r="BK213" s="205">
        <f>ROUND(I213*H213,2)</f>
        <v>0</v>
      </c>
      <c r="BL213" s="24" t="s">
        <v>187</v>
      </c>
      <c r="BM213" s="24" t="s">
        <v>437</v>
      </c>
    </row>
    <row r="214" spans="2:65" s="11" customFormat="1" ht="13.5">
      <c r="B214" s="206"/>
      <c r="C214" s="207"/>
      <c r="D214" s="218" t="s">
        <v>189</v>
      </c>
      <c r="E214" s="221" t="s">
        <v>24</v>
      </c>
      <c r="F214" s="222" t="s">
        <v>438</v>
      </c>
      <c r="G214" s="207"/>
      <c r="H214" s="223">
        <v>2.5219999999999998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189</v>
      </c>
      <c r="AU214" s="217" t="s">
        <v>86</v>
      </c>
      <c r="AV214" s="11" t="s">
        <v>86</v>
      </c>
      <c r="AW214" s="11" t="s">
        <v>40</v>
      </c>
      <c r="AX214" s="11" t="s">
        <v>77</v>
      </c>
      <c r="AY214" s="217" t="s">
        <v>180</v>
      </c>
    </row>
    <row r="215" spans="2:65" s="11" customFormat="1" ht="13.5">
      <c r="B215" s="206"/>
      <c r="C215" s="207"/>
      <c r="D215" s="218" t="s">
        <v>189</v>
      </c>
      <c r="E215" s="221" t="s">
        <v>24</v>
      </c>
      <c r="F215" s="222" t="s">
        <v>439</v>
      </c>
      <c r="G215" s="207"/>
      <c r="H215" s="223">
        <v>23.2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189</v>
      </c>
      <c r="AU215" s="217" t="s">
        <v>86</v>
      </c>
      <c r="AV215" s="11" t="s">
        <v>86</v>
      </c>
      <c r="AW215" s="11" t="s">
        <v>40</v>
      </c>
      <c r="AX215" s="11" t="s">
        <v>77</v>
      </c>
      <c r="AY215" s="217" t="s">
        <v>180</v>
      </c>
    </row>
    <row r="216" spans="2:65" s="12" customFormat="1" ht="13.5">
      <c r="B216" s="224"/>
      <c r="C216" s="225"/>
      <c r="D216" s="208" t="s">
        <v>189</v>
      </c>
      <c r="E216" s="226" t="s">
        <v>149</v>
      </c>
      <c r="F216" s="227" t="s">
        <v>204</v>
      </c>
      <c r="G216" s="225"/>
      <c r="H216" s="228">
        <v>25.722000000000001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189</v>
      </c>
      <c r="AU216" s="234" t="s">
        <v>86</v>
      </c>
      <c r="AV216" s="12" t="s">
        <v>187</v>
      </c>
      <c r="AW216" s="12" t="s">
        <v>40</v>
      </c>
      <c r="AX216" s="12" t="s">
        <v>25</v>
      </c>
      <c r="AY216" s="234" t="s">
        <v>180</v>
      </c>
    </row>
    <row r="217" spans="2:65" s="1" customFormat="1" ht="22.5" customHeight="1">
      <c r="B217" s="41"/>
      <c r="C217" s="194" t="s">
        <v>440</v>
      </c>
      <c r="D217" s="194" t="s">
        <v>182</v>
      </c>
      <c r="E217" s="195" t="s">
        <v>441</v>
      </c>
      <c r="F217" s="196" t="s">
        <v>442</v>
      </c>
      <c r="G217" s="197" t="s">
        <v>232</v>
      </c>
      <c r="H217" s="198">
        <v>25.722000000000001</v>
      </c>
      <c r="I217" s="199"/>
      <c r="J217" s="200">
        <f>ROUND(I217*H217,2)</f>
        <v>0</v>
      </c>
      <c r="K217" s="196" t="s">
        <v>186</v>
      </c>
      <c r="L217" s="61"/>
      <c r="M217" s="201" t="s">
        <v>24</v>
      </c>
      <c r="N217" s="202" t="s">
        <v>48</v>
      </c>
      <c r="O217" s="42"/>
      <c r="P217" s="203">
        <f>O217*H217</f>
        <v>0</v>
      </c>
      <c r="Q217" s="203">
        <v>0</v>
      </c>
      <c r="R217" s="203">
        <f>Q217*H217</f>
        <v>0</v>
      </c>
      <c r="S217" s="203">
        <v>0</v>
      </c>
      <c r="T217" s="204">
        <f>S217*H217</f>
        <v>0</v>
      </c>
      <c r="AR217" s="24" t="s">
        <v>187</v>
      </c>
      <c r="AT217" s="24" t="s">
        <v>182</v>
      </c>
      <c r="AU217" s="24" t="s">
        <v>86</v>
      </c>
      <c r="AY217" s="24" t="s">
        <v>180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4" t="s">
        <v>25</v>
      </c>
      <c r="BK217" s="205">
        <f>ROUND(I217*H217,2)</f>
        <v>0</v>
      </c>
      <c r="BL217" s="24" t="s">
        <v>187</v>
      </c>
      <c r="BM217" s="24" t="s">
        <v>443</v>
      </c>
    </row>
    <row r="218" spans="2:65" s="11" customFormat="1" ht="13.5">
      <c r="B218" s="206"/>
      <c r="C218" s="207"/>
      <c r="D218" s="208" t="s">
        <v>189</v>
      </c>
      <c r="E218" s="209" t="s">
        <v>24</v>
      </c>
      <c r="F218" s="210" t="s">
        <v>149</v>
      </c>
      <c r="G218" s="207"/>
      <c r="H218" s="211">
        <v>25.722000000000001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189</v>
      </c>
      <c r="AU218" s="217" t="s">
        <v>86</v>
      </c>
      <c r="AV218" s="11" t="s">
        <v>86</v>
      </c>
      <c r="AW218" s="11" t="s">
        <v>40</v>
      </c>
      <c r="AX218" s="11" t="s">
        <v>25</v>
      </c>
      <c r="AY218" s="217" t="s">
        <v>180</v>
      </c>
    </row>
    <row r="219" spans="2:65" s="1" customFormat="1" ht="22.5" customHeight="1">
      <c r="B219" s="41"/>
      <c r="C219" s="194" t="s">
        <v>444</v>
      </c>
      <c r="D219" s="194" t="s">
        <v>182</v>
      </c>
      <c r="E219" s="195" t="s">
        <v>445</v>
      </c>
      <c r="F219" s="196" t="s">
        <v>446</v>
      </c>
      <c r="G219" s="197" t="s">
        <v>232</v>
      </c>
      <c r="H219" s="198">
        <v>15.744</v>
      </c>
      <c r="I219" s="199"/>
      <c r="J219" s="200">
        <f>ROUND(I219*H219,2)</f>
        <v>0</v>
      </c>
      <c r="K219" s="196" t="s">
        <v>186</v>
      </c>
      <c r="L219" s="61"/>
      <c r="M219" s="201" t="s">
        <v>24</v>
      </c>
      <c r="N219" s="202" t="s">
        <v>48</v>
      </c>
      <c r="O219" s="42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AR219" s="24" t="s">
        <v>187</v>
      </c>
      <c r="AT219" s="24" t="s">
        <v>182</v>
      </c>
      <c r="AU219" s="24" t="s">
        <v>86</v>
      </c>
      <c r="AY219" s="24" t="s">
        <v>180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4" t="s">
        <v>25</v>
      </c>
      <c r="BK219" s="205">
        <f>ROUND(I219*H219,2)</f>
        <v>0</v>
      </c>
      <c r="BL219" s="24" t="s">
        <v>187</v>
      </c>
      <c r="BM219" s="24" t="s">
        <v>447</v>
      </c>
    </row>
    <row r="220" spans="2:65" s="11" customFormat="1" ht="13.5">
      <c r="B220" s="206"/>
      <c r="C220" s="207"/>
      <c r="D220" s="218" t="s">
        <v>189</v>
      </c>
      <c r="E220" s="221" t="s">
        <v>24</v>
      </c>
      <c r="F220" s="222" t="s">
        <v>146</v>
      </c>
      <c r="G220" s="207"/>
      <c r="H220" s="223">
        <v>15.744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189</v>
      </c>
      <c r="AU220" s="217" t="s">
        <v>86</v>
      </c>
      <c r="AV220" s="11" t="s">
        <v>86</v>
      </c>
      <c r="AW220" s="11" t="s">
        <v>40</v>
      </c>
      <c r="AX220" s="11" t="s">
        <v>25</v>
      </c>
      <c r="AY220" s="217" t="s">
        <v>180</v>
      </c>
    </row>
    <row r="221" spans="2:65" s="10" customFormat="1" ht="29.85" customHeight="1">
      <c r="B221" s="177"/>
      <c r="C221" s="178"/>
      <c r="D221" s="191" t="s">
        <v>76</v>
      </c>
      <c r="E221" s="192" t="s">
        <v>448</v>
      </c>
      <c r="F221" s="192" t="s">
        <v>449</v>
      </c>
      <c r="G221" s="178"/>
      <c r="H221" s="178"/>
      <c r="I221" s="181"/>
      <c r="J221" s="193">
        <f>BK221</f>
        <v>0</v>
      </c>
      <c r="K221" s="178"/>
      <c r="L221" s="183"/>
      <c r="M221" s="184"/>
      <c r="N221" s="185"/>
      <c r="O221" s="185"/>
      <c r="P221" s="186">
        <f>SUM(P222:P224)</f>
        <v>0</v>
      </c>
      <c r="Q221" s="185"/>
      <c r="R221" s="186">
        <f>SUM(R222:R224)</f>
        <v>0</v>
      </c>
      <c r="S221" s="185"/>
      <c r="T221" s="187">
        <f>SUM(T222:T224)</f>
        <v>0</v>
      </c>
      <c r="AR221" s="188" t="s">
        <v>25</v>
      </c>
      <c r="AT221" s="189" t="s">
        <v>76</v>
      </c>
      <c r="AU221" s="189" t="s">
        <v>25</v>
      </c>
      <c r="AY221" s="188" t="s">
        <v>180</v>
      </c>
      <c r="BK221" s="190">
        <f>SUM(BK222:BK224)</f>
        <v>0</v>
      </c>
    </row>
    <row r="222" spans="2:65" s="1" customFormat="1" ht="31.5" customHeight="1">
      <c r="B222" s="41"/>
      <c r="C222" s="194" t="s">
        <v>450</v>
      </c>
      <c r="D222" s="194" t="s">
        <v>182</v>
      </c>
      <c r="E222" s="195" t="s">
        <v>451</v>
      </c>
      <c r="F222" s="196" t="s">
        <v>452</v>
      </c>
      <c r="G222" s="197" t="s">
        <v>232</v>
      </c>
      <c r="H222" s="198">
        <v>417.548</v>
      </c>
      <c r="I222" s="199"/>
      <c r="J222" s="200">
        <f>ROUND(I222*H222,2)</f>
        <v>0</v>
      </c>
      <c r="K222" s="196" t="s">
        <v>186</v>
      </c>
      <c r="L222" s="61"/>
      <c r="M222" s="201" t="s">
        <v>24</v>
      </c>
      <c r="N222" s="202" t="s">
        <v>48</v>
      </c>
      <c r="O222" s="42"/>
      <c r="P222" s="203">
        <f>O222*H222</f>
        <v>0</v>
      </c>
      <c r="Q222" s="203">
        <v>0</v>
      </c>
      <c r="R222" s="203">
        <f>Q222*H222</f>
        <v>0</v>
      </c>
      <c r="S222" s="203">
        <v>0</v>
      </c>
      <c r="T222" s="204">
        <f>S222*H222</f>
        <v>0</v>
      </c>
      <c r="AR222" s="24" t="s">
        <v>187</v>
      </c>
      <c r="AT222" s="24" t="s">
        <v>182</v>
      </c>
      <c r="AU222" s="24" t="s">
        <v>86</v>
      </c>
      <c r="AY222" s="24" t="s">
        <v>180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24" t="s">
        <v>25</v>
      </c>
      <c r="BK222" s="205">
        <f>ROUND(I222*H222,2)</f>
        <v>0</v>
      </c>
      <c r="BL222" s="24" t="s">
        <v>187</v>
      </c>
      <c r="BM222" s="24" t="s">
        <v>453</v>
      </c>
    </row>
    <row r="223" spans="2:65" s="1" customFormat="1" ht="31.5" customHeight="1">
      <c r="B223" s="41"/>
      <c r="C223" s="194" t="s">
        <v>454</v>
      </c>
      <c r="D223" s="194" t="s">
        <v>182</v>
      </c>
      <c r="E223" s="195" t="s">
        <v>455</v>
      </c>
      <c r="F223" s="196" t="s">
        <v>456</v>
      </c>
      <c r="G223" s="197" t="s">
        <v>232</v>
      </c>
      <c r="H223" s="198">
        <v>417.548</v>
      </c>
      <c r="I223" s="199"/>
      <c r="J223" s="200">
        <f>ROUND(I223*H223,2)</f>
        <v>0</v>
      </c>
      <c r="K223" s="196" t="s">
        <v>186</v>
      </c>
      <c r="L223" s="61"/>
      <c r="M223" s="201" t="s">
        <v>24</v>
      </c>
      <c r="N223" s="202" t="s">
        <v>48</v>
      </c>
      <c r="O223" s="42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AR223" s="24" t="s">
        <v>187</v>
      </c>
      <c r="AT223" s="24" t="s">
        <v>182</v>
      </c>
      <c r="AU223" s="24" t="s">
        <v>86</v>
      </c>
      <c r="AY223" s="24" t="s">
        <v>180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24" t="s">
        <v>25</v>
      </c>
      <c r="BK223" s="205">
        <f>ROUND(I223*H223,2)</f>
        <v>0</v>
      </c>
      <c r="BL223" s="24" t="s">
        <v>187</v>
      </c>
      <c r="BM223" s="24" t="s">
        <v>457</v>
      </c>
    </row>
    <row r="224" spans="2:65" s="1" customFormat="1" ht="31.5" customHeight="1">
      <c r="B224" s="41"/>
      <c r="C224" s="194" t="s">
        <v>458</v>
      </c>
      <c r="D224" s="194" t="s">
        <v>182</v>
      </c>
      <c r="E224" s="195" t="s">
        <v>459</v>
      </c>
      <c r="F224" s="196" t="s">
        <v>460</v>
      </c>
      <c r="G224" s="197" t="s">
        <v>232</v>
      </c>
      <c r="H224" s="198">
        <v>417.548</v>
      </c>
      <c r="I224" s="199"/>
      <c r="J224" s="200">
        <f>ROUND(I224*H224,2)</f>
        <v>0</v>
      </c>
      <c r="K224" s="196" t="s">
        <v>186</v>
      </c>
      <c r="L224" s="61"/>
      <c r="M224" s="201" t="s">
        <v>24</v>
      </c>
      <c r="N224" s="259" t="s">
        <v>48</v>
      </c>
      <c r="O224" s="260"/>
      <c r="P224" s="261">
        <f>O224*H224</f>
        <v>0</v>
      </c>
      <c r="Q224" s="261">
        <v>0</v>
      </c>
      <c r="R224" s="261">
        <f>Q224*H224</f>
        <v>0</v>
      </c>
      <c r="S224" s="261">
        <v>0</v>
      </c>
      <c r="T224" s="262">
        <f>S224*H224</f>
        <v>0</v>
      </c>
      <c r="AR224" s="24" t="s">
        <v>187</v>
      </c>
      <c r="AT224" s="24" t="s">
        <v>182</v>
      </c>
      <c r="AU224" s="24" t="s">
        <v>86</v>
      </c>
      <c r="AY224" s="24" t="s">
        <v>180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25</v>
      </c>
      <c r="BK224" s="205">
        <f>ROUND(I224*H224,2)</f>
        <v>0</v>
      </c>
      <c r="BL224" s="24" t="s">
        <v>187</v>
      </c>
      <c r="BM224" s="24" t="s">
        <v>461</v>
      </c>
    </row>
    <row r="225" spans="2:12" s="1" customFormat="1" ht="6.95" customHeight="1">
      <c r="B225" s="56"/>
      <c r="C225" s="57"/>
      <c r="D225" s="57"/>
      <c r="E225" s="57"/>
      <c r="F225" s="57"/>
      <c r="G225" s="57"/>
      <c r="H225" s="57"/>
      <c r="I225" s="140"/>
      <c r="J225" s="57"/>
      <c r="K225" s="57"/>
      <c r="L225" s="61"/>
    </row>
  </sheetData>
  <sheetProtection algorithmName="SHA-512" hashValue="eL70/+AX2ibMoTkY/hcE5ItqGhY44BUrzi/lzMNc1I1AetY+eXhoTC9vIsxOCcHpXadTtW4evMm6YjvXfsC1mg==" saltValue="uWMf5zZF36Lt3pwu7kjATw==" spinCount="100000" sheet="1" objects="1" scenarios="1" formatCells="0" formatColumns="0" formatRows="0" sort="0" autoFilter="0"/>
  <autoFilter ref="C81:K224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89</v>
      </c>
      <c r="AZ2" s="116" t="s">
        <v>462</v>
      </c>
      <c r="BA2" s="116" t="s">
        <v>463</v>
      </c>
      <c r="BB2" s="116" t="s">
        <v>24</v>
      </c>
      <c r="BC2" s="116" t="s">
        <v>464</v>
      </c>
      <c r="BD2" s="116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  <c r="AZ3" s="116" t="s">
        <v>465</v>
      </c>
      <c r="BA3" s="116" t="s">
        <v>466</v>
      </c>
      <c r="BB3" s="116" t="s">
        <v>24</v>
      </c>
      <c r="BC3" s="116" t="s">
        <v>467</v>
      </c>
      <c r="BD3" s="116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134</v>
      </c>
      <c r="BA4" s="116" t="s">
        <v>468</v>
      </c>
      <c r="BB4" s="116" t="s">
        <v>24</v>
      </c>
      <c r="BC4" s="116" t="s">
        <v>469</v>
      </c>
      <c r="BD4" s="116" t="s">
        <v>86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470</v>
      </c>
      <c r="BA5" s="116" t="s">
        <v>471</v>
      </c>
      <c r="BB5" s="116" t="s">
        <v>24</v>
      </c>
      <c r="BC5" s="116" t="s">
        <v>472</v>
      </c>
      <c r="BD5" s="116" t="s">
        <v>86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473</v>
      </c>
      <c r="BA6" s="116" t="s">
        <v>474</v>
      </c>
      <c r="BB6" s="116" t="s">
        <v>24</v>
      </c>
      <c r="BC6" s="116" t="s">
        <v>475</v>
      </c>
      <c r="BD6" s="116" t="s">
        <v>86</v>
      </c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  <c r="AZ7" s="116" t="s">
        <v>476</v>
      </c>
      <c r="BA7" s="116" t="s">
        <v>24</v>
      </c>
      <c r="BB7" s="116" t="s">
        <v>24</v>
      </c>
      <c r="BC7" s="116" t="s">
        <v>477</v>
      </c>
      <c r="BD7" s="116" t="s">
        <v>86</v>
      </c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478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ROUND(SUM(BE84:BE259), 2)</f>
        <v>0</v>
      </c>
      <c r="G30" s="42"/>
      <c r="H30" s="42"/>
      <c r="I30" s="132">
        <v>0.21</v>
      </c>
      <c r="J30" s="131">
        <f>ROUND(ROUND((SUM(BE84:BE259)),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ROUND(SUM(BF84:BF259), 2)</f>
        <v>0</v>
      </c>
      <c r="G31" s="42"/>
      <c r="H31" s="42"/>
      <c r="I31" s="132">
        <v>0.15</v>
      </c>
      <c r="J31" s="131">
        <f>ROUND(ROUND((SUM(BF84:BF259)),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ROUND(SUM(BG84:BG259),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ROUND(SUM(BH84:BH259),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ROUND(SUM(BI84:BI259),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102 - ÚPRAVA STEZEK PRO CHODCE A CYKLISTY, PZ BEHR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J84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J85</f>
        <v>0</v>
      </c>
      <c r="K57" s="156"/>
    </row>
    <row r="58" spans="2:47" s="8" customFormat="1" ht="19.899999999999999" customHeight="1">
      <c r="B58" s="157"/>
      <c r="C58" s="158"/>
      <c r="D58" s="159" t="s">
        <v>159</v>
      </c>
      <c r="E58" s="160"/>
      <c r="F58" s="160"/>
      <c r="G58" s="160"/>
      <c r="H58" s="160"/>
      <c r="I58" s="161"/>
      <c r="J58" s="162">
        <f>J86</f>
        <v>0</v>
      </c>
      <c r="K58" s="163"/>
    </row>
    <row r="59" spans="2:47" s="8" customFormat="1" ht="19.899999999999999" customHeight="1">
      <c r="B59" s="157"/>
      <c r="C59" s="158"/>
      <c r="D59" s="159" t="s">
        <v>160</v>
      </c>
      <c r="E59" s="160"/>
      <c r="F59" s="160"/>
      <c r="G59" s="160"/>
      <c r="H59" s="160"/>
      <c r="I59" s="161"/>
      <c r="J59" s="162">
        <f>J140</f>
        <v>0</v>
      </c>
      <c r="K59" s="163"/>
    </row>
    <row r="60" spans="2:47" s="8" customFormat="1" ht="19.899999999999999" customHeight="1">
      <c r="B60" s="157"/>
      <c r="C60" s="158"/>
      <c r="D60" s="159" t="s">
        <v>161</v>
      </c>
      <c r="E60" s="160"/>
      <c r="F60" s="160"/>
      <c r="G60" s="160"/>
      <c r="H60" s="160"/>
      <c r="I60" s="161"/>
      <c r="J60" s="162">
        <f>J183</f>
        <v>0</v>
      </c>
      <c r="K60" s="163"/>
    </row>
    <row r="61" spans="2:47" s="8" customFormat="1" ht="19.899999999999999" customHeight="1">
      <c r="B61" s="157"/>
      <c r="C61" s="158"/>
      <c r="D61" s="159" t="s">
        <v>162</v>
      </c>
      <c r="E61" s="160"/>
      <c r="F61" s="160"/>
      <c r="G61" s="160"/>
      <c r="H61" s="160"/>
      <c r="I61" s="161"/>
      <c r="J61" s="162">
        <f>J202</f>
        <v>0</v>
      </c>
      <c r="K61" s="163"/>
    </row>
    <row r="62" spans="2:47" s="8" customFormat="1" ht="19.899999999999999" customHeight="1">
      <c r="B62" s="157"/>
      <c r="C62" s="158"/>
      <c r="D62" s="159" t="s">
        <v>163</v>
      </c>
      <c r="E62" s="160"/>
      <c r="F62" s="160"/>
      <c r="G62" s="160"/>
      <c r="H62" s="160"/>
      <c r="I62" s="161"/>
      <c r="J62" s="162">
        <f>J218</f>
        <v>0</v>
      </c>
      <c r="K62" s="163"/>
    </row>
    <row r="63" spans="2:47" s="7" customFormat="1" ht="24.95" customHeight="1">
      <c r="B63" s="150"/>
      <c r="C63" s="151"/>
      <c r="D63" s="152" t="s">
        <v>479</v>
      </c>
      <c r="E63" s="153"/>
      <c r="F63" s="153"/>
      <c r="G63" s="153"/>
      <c r="H63" s="153"/>
      <c r="I63" s="154"/>
      <c r="J63" s="155">
        <f>J222</f>
        <v>0</v>
      </c>
      <c r="K63" s="156"/>
    </row>
    <row r="64" spans="2:47" s="8" customFormat="1" ht="19.899999999999999" customHeight="1">
      <c r="B64" s="157"/>
      <c r="C64" s="158"/>
      <c r="D64" s="159" t="s">
        <v>480</v>
      </c>
      <c r="E64" s="160"/>
      <c r="F64" s="160"/>
      <c r="G64" s="160"/>
      <c r="H64" s="160"/>
      <c r="I64" s="161"/>
      <c r="J64" s="162">
        <f>J223</f>
        <v>0</v>
      </c>
      <c r="K64" s="163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9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0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3"/>
      <c r="J70" s="60"/>
      <c r="K70" s="60"/>
      <c r="L70" s="61"/>
    </row>
    <row r="71" spans="2:12" s="1" customFormat="1" ht="36.950000000000003" customHeight="1">
      <c r="B71" s="41"/>
      <c r="C71" s="62" t="s">
        <v>164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22.5" customHeight="1">
      <c r="B74" s="41"/>
      <c r="C74" s="63"/>
      <c r="D74" s="63"/>
      <c r="E74" s="405" t="str">
        <f>E7</f>
        <v>SPZ MOŠNOV – AUTOBUSOVÉ ZASTÁVKY MOBIS, BEHR</v>
      </c>
      <c r="F74" s="406"/>
      <c r="G74" s="406"/>
      <c r="H74" s="406"/>
      <c r="I74" s="164"/>
      <c r="J74" s="63"/>
      <c r="K74" s="63"/>
      <c r="L74" s="61"/>
    </row>
    <row r="75" spans="2:12" s="1" customFormat="1" ht="14.45" customHeight="1">
      <c r="B75" s="41"/>
      <c r="C75" s="65" t="s">
        <v>136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23.25" customHeight="1">
      <c r="B76" s="41"/>
      <c r="C76" s="63"/>
      <c r="D76" s="63"/>
      <c r="E76" s="381" t="str">
        <f>E9</f>
        <v>SO 102 - ÚPRAVA STEZEK PRO CHODCE A CYKLISTY, PZ BEHR</v>
      </c>
      <c r="F76" s="407"/>
      <c r="G76" s="407"/>
      <c r="H76" s="407"/>
      <c r="I76" s="164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8" customHeight="1">
      <c r="B78" s="41"/>
      <c r="C78" s="65" t="s">
        <v>26</v>
      </c>
      <c r="D78" s="63"/>
      <c r="E78" s="63"/>
      <c r="F78" s="165" t="str">
        <f>F12</f>
        <v>Mošnov</v>
      </c>
      <c r="G78" s="63"/>
      <c r="H78" s="63"/>
      <c r="I78" s="166" t="s">
        <v>28</v>
      </c>
      <c r="J78" s="73" t="str">
        <f>IF(J12="","",J12)</f>
        <v>5. 2. 2017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>
      <c r="B80" s="41"/>
      <c r="C80" s="65" t="s">
        <v>32</v>
      </c>
      <c r="D80" s="63"/>
      <c r="E80" s="63"/>
      <c r="F80" s="165" t="str">
        <f>E15</f>
        <v xml:space="preserve"> </v>
      </c>
      <c r="G80" s="63"/>
      <c r="H80" s="63"/>
      <c r="I80" s="166" t="s">
        <v>38</v>
      </c>
      <c r="J80" s="165" t="str">
        <f>E21</f>
        <v>Tebodin Czech Republic, s.r.o.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5" t="str">
        <f>IF(E18="","",E18)</f>
        <v/>
      </c>
      <c r="G81" s="63"/>
      <c r="H81" s="63"/>
      <c r="I81" s="164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4"/>
      <c r="J82" s="63"/>
      <c r="K82" s="63"/>
      <c r="L82" s="61"/>
    </row>
    <row r="83" spans="2:65" s="9" customFormat="1" ht="29.25" customHeight="1">
      <c r="B83" s="167"/>
      <c r="C83" s="168" t="s">
        <v>165</v>
      </c>
      <c r="D83" s="169" t="s">
        <v>62</v>
      </c>
      <c r="E83" s="169" t="s">
        <v>58</v>
      </c>
      <c r="F83" s="169" t="s">
        <v>166</v>
      </c>
      <c r="G83" s="169" t="s">
        <v>167</v>
      </c>
      <c r="H83" s="169" t="s">
        <v>168</v>
      </c>
      <c r="I83" s="170" t="s">
        <v>169</v>
      </c>
      <c r="J83" s="169" t="s">
        <v>155</v>
      </c>
      <c r="K83" s="171" t="s">
        <v>170</v>
      </c>
      <c r="L83" s="172"/>
      <c r="M83" s="81" t="s">
        <v>171</v>
      </c>
      <c r="N83" s="82" t="s">
        <v>47</v>
      </c>
      <c r="O83" s="82" t="s">
        <v>172</v>
      </c>
      <c r="P83" s="82" t="s">
        <v>173</v>
      </c>
      <c r="Q83" s="82" t="s">
        <v>174</v>
      </c>
      <c r="R83" s="82" t="s">
        <v>175</v>
      </c>
      <c r="S83" s="82" t="s">
        <v>176</v>
      </c>
      <c r="T83" s="83" t="s">
        <v>177</v>
      </c>
    </row>
    <row r="84" spans="2:65" s="1" customFormat="1" ht="29.25" customHeight="1">
      <c r="B84" s="41"/>
      <c r="C84" s="87" t="s">
        <v>156</v>
      </c>
      <c r="D84" s="63"/>
      <c r="E84" s="63"/>
      <c r="F84" s="63"/>
      <c r="G84" s="63"/>
      <c r="H84" s="63"/>
      <c r="I84" s="164"/>
      <c r="J84" s="173">
        <f>BK84</f>
        <v>0</v>
      </c>
      <c r="K84" s="63"/>
      <c r="L84" s="61"/>
      <c r="M84" s="84"/>
      <c r="N84" s="85"/>
      <c r="O84" s="85"/>
      <c r="P84" s="174">
        <f>P85+P222</f>
        <v>0</v>
      </c>
      <c r="Q84" s="85"/>
      <c r="R84" s="174">
        <f>R85+R222</f>
        <v>132.79053692999997</v>
      </c>
      <c r="S84" s="85"/>
      <c r="T84" s="175">
        <f>T85+T222</f>
        <v>55.648340000000005</v>
      </c>
      <c r="AT84" s="24" t="s">
        <v>76</v>
      </c>
      <c r="AU84" s="24" t="s">
        <v>157</v>
      </c>
      <c r="BK84" s="176">
        <f>BK85+BK222</f>
        <v>0</v>
      </c>
    </row>
    <row r="85" spans="2:65" s="10" customFormat="1" ht="37.35" customHeight="1">
      <c r="B85" s="177"/>
      <c r="C85" s="178"/>
      <c r="D85" s="179" t="s">
        <v>76</v>
      </c>
      <c r="E85" s="180" t="s">
        <v>178</v>
      </c>
      <c r="F85" s="180" t="s">
        <v>179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P86+P140+P183+P202+P218</f>
        <v>0</v>
      </c>
      <c r="Q85" s="185"/>
      <c r="R85" s="186">
        <f>R86+R140+R183+R202+R218</f>
        <v>132.33613399999999</v>
      </c>
      <c r="S85" s="185"/>
      <c r="T85" s="187">
        <f>T86+T140+T183+T202+T218</f>
        <v>55.648340000000005</v>
      </c>
      <c r="AR85" s="188" t="s">
        <v>25</v>
      </c>
      <c r="AT85" s="189" t="s">
        <v>76</v>
      </c>
      <c r="AU85" s="189" t="s">
        <v>77</v>
      </c>
      <c r="AY85" s="188" t="s">
        <v>180</v>
      </c>
      <c r="BK85" s="190">
        <f>BK86+BK140+BK183+BK202+BK218</f>
        <v>0</v>
      </c>
    </row>
    <row r="86" spans="2:65" s="10" customFormat="1" ht="19.899999999999999" customHeight="1">
      <c r="B86" s="177"/>
      <c r="C86" s="178"/>
      <c r="D86" s="191" t="s">
        <v>76</v>
      </c>
      <c r="E86" s="192" t="s">
        <v>25</v>
      </c>
      <c r="F86" s="192" t="s">
        <v>181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SUM(P87:P139)</f>
        <v>0</v>
      </c>
      <c r="Q86" s="185"/>
      <c r="R86" s="186">
        <f>SUM(R87:R139)</f>
        <v>4.5100000000000001E-3</v>
      </c>
      <c r="S86" s="185"/>
      <c r="T86" s="187">
        <f>SUM(T87:T139)</f>
        <v>55.648340000000005</v>
      </c>
      <c r="AR86" s="188" t="s">
        <v>25</v>
      </c>
      <c r="AT86" s="189" t="s">
        <v>76</v>
      </c>
      <c r="AU86" s="189" t="s">
        <v>25</v>
      </c>
      <c r="AY86" s="188" t="s">
        <v>180</v>
      </c>
      <c r="BK86" s="190">
        <f>SUM(BK87:BK139)</f>
        <v>0</v>
      </c>
    </row>
    <row r="87" spans="2:65" s="1" customFormat="1" ht="31.5" customHeight="1">
      <c r="B87" s="41"/>
      <c r="C87" s="194" t="s">
        <v>316</v>
      </c>
      <c r="D87" s="194" t="s">
        <v>182</v>
      </c>
      <c r="E87" s="195" t="s">
        <v>481</v>
      </c>
      <c r="F87" s="196" t="s">
        <v>482</v>
      </c>
      <c r="G87" s="197" t="s">
        <v>185</v>
      </c>
      <c r="H87" s="198">
        <v>10</v>
      </c>
      <c r="I87" s="199"/>
      <c r="J87" s="200">
        <f>ROUND(I87*H87,2)</f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25</v>
      </c>
      <c r="BK87" s="205">
        <f>ROUND(I87*H87,2)</f>
        <v>0</v>
      </c>
      <c r="BL87" s="24" t="s">
        <v>187</v>
      </c>
      <c r="BM87" s="24" t="s">
        <v>483</v>
      </c>
    </row>
    <row r="88" spans="2:65" s="1" customFormat="1" ht="22.5" customHeight="1">
      <c r="B88" s="41"/>
      <c r="C88" s="194" t="s">
        <v>324</v>
      </c>
      <c r="D88" s="194" t="s">
        <v>182</v>
      </c>
      <c r="E88" s="195" t="s">
        <v>484</v>
      </c>
      <c r="F88" s="196" t="s">
        <v>485</v>
      </c>
      <c r="G88" s="197" t="s">
        <v>185</v>
      </c>
      <c r="H88" s="198">
        <v>10</v>
      </c>
      <c r="I88" s="199"/>
      <c r="J88" s="200">
        <f>ROUND(I88*H88,2)</f>
        <v>0</v>
      </c>
      <c r="K88" s="196" t="s">
        <v>24</v>
      </c>
      <c r="L88" s="61"/>
      <c r="M88" s="201" t="s">
        <v>24</v>
      </c>
      <c r="N88" s="202" t="s">
        <v>48</v>
      </c>
      <c r="O88" s="42"/>
      <c r="P88" s="203">
        <f>O88*H88</f>
        <v>0</v>
      </c>
      <c r="Q88" s="203">
        <v>1.8000000000000001E-4</v>
      </c>
      <c r="R88" s="203">
        <f>Q88*H88</f>
        <v>1.8000000000000002E-3</v>
      </c>
      <c r="S88" s="203">
        <v>0</v>
      </c>
      <c r="T88" s="204">
        <f>S88*H88</f>
        <v>0</v>
      </c>
      <c r="AR88" s="24" t="s">
        <v>187</v>
      </c>
      <c r="AT88" s="24" t="s">
        <v>182</v>
      </c>
      <c r="AU88" s="24" t="s">
        <v>86</v>
      </c>
      <c r="AY88" s="24" t="s">
        <v>180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25</v>
      </c>
      <c r="BK88" s="205">
        <f>ROUND(I88*H88,2)</f>
        <v>0</v>
      </c>
      <c r="BL88" s="24" t="s">
        <v>187</v>
      </c>
      <c r="BM88" s="24" t="s">
        <v>486</v>
      </c>
    </row>
    <row r="89" spans="2:65" s="1" customFormat="1" ht="22.5" customHeight="1">
      <c r="B89" s="41"/>
      <c r="C89" s="194" t="s">
        <v>30</v>
      </c>
      <c r="D89" s="194" t="s">
        <v>182</v>
      </c>
      <c r="E89" s="195" t="s">
        <v>487</v>
      </c>
      <c r="F89" s="196" t="s">
        <v>488</v>
      </c>
      <c r="G89" s="197" t="s">
        <v>319</v>
      </c>
      <c r="H89" s="198">
        <v>2</v>
      </c>
      <c r="I89" s="199"/>
      <c r="J89" s="200">
        <f>ROUND(I89*H89,2)</f>
        <v>0</v>
      </c>
      <c r="K89" s="196" t="s">
        <v>186</v>
      </c>
      <c r="L89" s="61"/>
      <c r="M89" s="201" t="s">
        <v>24</v>
      </c>
      <c r="N89" s="202" t="s">
        <v>48</v>
      </c>
      <c r="O89" s="42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187</v>
      </c>
      <c r="AT89" s="24" t="s">
        <v>182</v>
      </c>
      <c r="AU89" s="24" t="s">
        <v>86</v>
      </c>
      <c r="AY89" s="24" t="s">
        <v>180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25</v>
      </c>
      <c r="BK89" s="205">
        <f>ROUND(I89*H89,2)</f>
        <v>0</v>
      </c>
      <c r="BL89" s="24" t="s">
        <v>187</v>
      </c>
      <c r="BM89" s="24" t="s">
        <v>489</v>
      </c>
    </row>
    <row r="90" spans="2:65" s="1" customFormat="1" ht="22.5" customHeight="1">
      <c r="B90" s="41"/>
      <c r="C90" s="194" t="s">
        <v>309</v>
      </c>
      <c r="D90" s="194" t="s">
        <v>182</v>
      </c>
      <c r="E90" s="195" t="s">
        <v>490</v>
      </c>
      <c r="F90" s="196" t="s">
        <v>491</v>
      </c>
      <c r="G90" s="197" t="s">
        <v>319</v>
      </c>
      <c r="H90" s="198">
        <v>2</v>
      </c>
      <c r="I90" s="199"/>
      <c r="J90" s="200">
        <f>ROUND(I90*H90,2)</f>
        <v>0</v>
      </c>
      <c r="K90" s="196" t="s">
        <v>186</v>
      </c>
      <c r="L90" s="61"/>
      <c r="M90" s="201" t="s">
        <v>24</v>
      </c>
      <c r="N90" s="202" t="s">
        <v>48</v>
      </c>
      <c r="O90" s="42"/>
      <c r="P90" s="203">
        <f>O90*H90</f>
        <v>0</v>
      </c>
      <c r="Q90" s="203">
        <v>8.0000000000000007E-5</v>
      </c>
      <c r="R90" s="203">
        <f>Q90*H90</f>
        <v>1.6000000000000001E-4</v>
      </c>
      <c r="S90" s="203">
        <v>0</v>
      </c>
      <c r="T90" s="204">
        <f>S90*H90</f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25</v>
      </c>
      <c r="BK90" s="205">
        <f>ROUND(I90*H90,2)</f>
        <v>0</v>
      </c>
      <c r="BL90" s="24" t="s">
        <v>187</v>
      </c>
      <c r="BM90" s="24" t="s">
        <v>492</v>
      </c>
    </row>
    <row r="91" spans="2:65" s="1" customFormat="1" ht="22.5" customHeight="1">
      <c r="B91" s="41"/>
      <c r="C91" s="194" t="s">
        <v>86</v>
      </c>
      <c r="D91" s="194" t="s">
        <v>182</v>
      </c>
      <c r="E91" s="195" t="s">
        <v>493</v>
      </c>
      <c r="F91" s="196" t="s">
        <v>494</v>
      </c>
      <c r="G91" s="197" t="s">
        <v>185</v>
      </c>
      <c r="H91" s="198">
        <v>85.5</v>
      </c>
      <c r="I91" s="199"/>
      <c r="J91" s="200">
        <f>ROUND(I91*H91,2)</f>
        <v>0</v>
      </c>
      <c r="K91" s="196" t="s">
        <v>186</v>
      </c>
      <c r="L91" s="61"/>
      <c r="M91" s="201" t="s">
        <v>24</v>
      </c>
      <c r="N91" s="202" t="s">
        <v>48</v>
      </c>
      <c r="O91" s="42"/>
      <c r="P91" s="203">
        <f>O91*H91</f>
        <v>0</v>
      </c>
      <c r="Q91" s="203">
        <v>0</v>
      </c>
      <c r="R91" s="203">
        <f>Q91*H91</f>
        <v>0</v>
      </c>
      <c r="S91" s="203">
        <v>0.255</v>
      </c>
      <c r="T91" s="204">
        <f>S91*H91</f>
        <v>21.802500000000002</v>
      </c>
      <c r="AR91" s="24" t="s">
        <v>187</v>
      </c>
      <c r="AT91" s="24" t="s">
        <v>182</v>
      </c>
      <c r="AU91" s="24" t="s">
        <v>86</v>
      </c>
      <c r="AY91" s="24" t="s">
        <v>180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25</v>
      </c>
      <c r="BK91" s="205">
        <f>ROUND(I91*H91,2)</f>
        <v>0</v>
      </c>
      <c r="BL91" s="24" t="s">
        <v>187</v>
      </c>
      <c r="BM91" s="24" t="s">
        <v>495</v>
      </c>
    </row>
    <row r="92" spans="2:65" s="11" customFormat="1" ht="13.5">
      <c r="B92" s="206"/>
      <c r="C92" s="207"/>
      <c r="D92" s="208" t="s">
        <v>189</v>
      </c>
      <c r="E92" s="209" t="s">
        <v>462</v>
      </c>
      <c r="F92" s="210" t="s">
        <v>496</v>
      </c>
      <c r="G92" s="207"/>
      <c r="H92" s="211">
        <v>85.5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189</v>
      </c>
      <c r="AU92" s="217" t="s">
        <v>86</v>
      </c>
      <c r="AV92" s="11" t="s">
        <v>86</v>
      </c>
      <c r="AW92" s="11" t="s">
        <v>40</v>
      </c>
      <c r="AX92" s="11" t="s">
        <v>25</v>
      </c>
      <c r="AY92" s="217" t="s">
        <v>180</v>
      </c>
    </row>
    <row r="93" spans="2:65" s="1" customFormat="1" ht="22.5" customHeight="1">
      <c r="B93" s="41"/>
      <c r="C93" s="194" t="s">
        <v>25</v>
      </c>
      <c r="D93" s="194" t="s">
        <v>182</v>
      </c>
      <c r="E93" s="195" t="s">
        <v>497</v>
      </c>
      <c r="F93" s="196" t="s">
        <v>498</v>
      </c>
      <c r="G93" s="197" t="s">
        <v>185</v>
      </c>
      <c r="H93" s="198">
        <v>72.36</v>
      </c>
      <c r="I93" s="199"/>
      <c r="J93" s="200">
        <f>ROUND(I93*H93,2)</f>
        <v>0</v>
      </c>
      <c r="K93" s="196" t="s">
        <v>186</v>
      </c>
      <c r="L93" s="61"/>
      <c r="M93" s="201" t="s">
        <v>24</v>
      </c>
      <c r="N93" s="202" t="s">
        <v>48</v>
      </c>
      <c r="O93" s="42"/>
      <c r="P93" s="203">
        <f>O93*H93</f>
        <v>0</v>
      </c>
      <c r="Q93" s="203">
        <v>0</v>
      </c>
      <c r="R93" s="203">
        <f>Q93*H93</f>
        <v>0</v>
      </c>
      <c r="S93" s="203">
        <v>0.26</v>
      </c>
      <c r="T93" s="204">
        <f>S93*H93</f>
        <v>18.813600000000001</v>
      </c>
      <c r="AR93" s="24" t="s">
        <v>187</v>
      </c>
      <c r="AT93" s="24" t="s">
        <v>182</v>
      </c>
      <c r="AU93" s="24" t="s">
        <v>86</v>
      </c>
      <c r="AY93" s="24" t="s">
        <v>180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25</v>
      </c>
      <c r="BK93" s="205">
        <f>ROUND(I93*H93,2)</f>
        <v>0</v>
      </c>
      <c r="BL93" s="24" t="s">
        <v>187</v>
      </c>
      <c r="BM93" s="24" t="s">
        <v>499</v>
      </c>
    </row>
    <row r="94" spans="2:65" s="11" customFormat="1" ht="13.5">
      <c r="B94" s="206"/>
      <c r="C94" s="207"/>
      <c r="D94" s="218" t="s">
        <v>189</v>
      </c>
      <c r="E94" s="221" t="s">
        <v>24</v>
      </c>
      <c r="F94" s="222" t="s">
        <v>500</v>
      </c>
      <c r="G94" s="207"/>
      <c r="H94" s="223">
        <v>61.56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189</v>
      </c>
      <c r="AU94" s="217" t="s">
        <v>86</v>
      </c>
      <c r="AV94" s="11" t="s">
        <v>86</v>
      </c>
      <c r="AW94" s="11" t="s">
        <v>40</v>
      </c>
      <c r="AX94" s="11" t="s">
        <v>77</v>
      </c>
      <c r="AY94" s="217" t="s">
        <v>180</v>
      </c>
    </row>
    <row r="95" spans="2:65" s="11" customFormat="1" ht="13.5">
      <c r="B95" s="206"/>
      <c r="C95" s="207"/>
      <c r="D95" s="218" t="s">
        <v>189</v>
      </c>
      <c r="E95" s="221" t="s">
        <v>24</v>
      </c>
      <c r="F95" s="222" t="s">
        <v>501</v>
      </c>
      <c r="G95" s="207"/>
      <c r="H95" s="223">
        <v>10.8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77</v>
      </c>
      <c r="AY95" s="217" t="s">
        <v>180</v>
      </c>
    </row>
    <row r="96" spans="2:65" s="13" customFormat="1" ht="13.5">
      <c r="B96" s="235"/>
      <c r="C96" s="236"/>
      <c r="D96" s="208" t="s">
        <v>189</v>
      </c>
      <c r="E96" s="237" t="s">
        <v>465</v>
      </c>
      <c r="F96" s="238" t="s">
        <v>275</v>
      </c>
      <c r="G96" s="236"/>
      <c r="H96" s="239">
        <v>72.36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189</v>
      </c>
      <c r="AU96" s="245" t="s">
        <v>86</v>
      </c>
      <c r="AV96" s="13" t="s">
        <v>276</v>
      </c>
      <c r="AW96" s="13" t="s">
        <v>40</v>
      </c>
      <c r="AX96" s="13" t="s">
        <v>25</v>
      </c>
      <c r="AY96" s="245" t="s">
        <v>180</v>
      </c>
    </row>
    <row r="97" spans="2:65" s="1" customFormat="1" ht="22.5" customHeight="1">
      <c r="B97" s="41"/>
      <c r="C97" s="194" t="s">
        <v>276</v>
      </c>
      <c r="D97" s="194" t="s">
        <v>182</v>
      </c>
      <c r="E97" s="195" t="s">
        <v>502</v>
      </c>
      <c r="F97" s="196" t="s">
        <v>503</v>
      </c>
      <c r="G97" s="197" t="s">
        <v>185</v>
      </c>
      <c r="H97" s="198">
        <v>6.3140000000000001</v>
      </c>
      <c r="I97" s="199"/>
      <c r="J97" s="200">
        <f>ROUND(I97*H97,2)</f>
        <v>0</v>
      </c>
      <c r="K97" s="196" t="s">
        <v>186</v>
      </c>
      <c r="L97" s="61"/>
      <c r="M97" s="201" t="s">
        <v>24</v>
      </c>
      <c r="N97" s="202" t="s">
        <v>48</v>
      </c>
      <c r="O97" s="42"/>
      <c r="P97" s="203">
        <f>O97*H97</f>
        <v>0</v>
      </c>
      <c r="Q97" s="203">
        <v>0</v>
      </c>
      <c r="R97" s="203">
        <f>Q97*H97</f>
        <v>0</v>
      </c>
      <c r="S97" s="203">
        <v>0.16</v>
      </c>
      <c r="T97" s="204">
        <f>S97*H97</f>
        <v>1.01024</v>
      </c>
      <c r="AR97" s="24" t="s">
        <v>187</v>
      </c>
      <c r="AT97" s="24" t="s">
        <v>182</v>
      </c>
      <c r="AU97" s="24" t="s">
        <v>86</v>
      </c>
      <c r="AY97" s="24" t="s">
        <v>180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25</v>
      </c>
      <c r="BK97" s="205">
        <f>ROUND(I97*H97,2)</f>
        <v>0</v>
      </c>
      <c r="BL97" s="24" t="s">
        <v>187</v>
      </c>
      <c r="BM97" s="24" t="s">
        <v>504</v>
      </c>
    </row>
    <row r="98" spans="2:65" s="11" customFormat="1" ht="13.5">
      <c r="B98" s="206"/>
      <c r="C98" s="207"/>
      <c r="D98" s="218" t="s">
        <v>189</v>
      </c>
      <c r="E98" s="221" t="s">
        <v>24</v>
      </c>
      <c r="F98" s="222" t="s">
        <v>505</v>
      </c>
      <c r="G98" s="207"/>
      <c r="H98" s="223">
        <v>2.8940000000000001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189</v>
      </c>
      <c r="AU98" s="217" t="s">
        <v>86</v>
      </c>
      <c r="AV98" s="11" t="s">
        <v>86</v>
      </c>
      <c r="AW98" s="11" t="s">
        <v>40</v>
      </c>
      <c r="AX98" s="11" t="s">
        <v>77</v>
      </c>
      <c r="AY98" s="217" t="s">
        <v>180</v>
      </c>
    </row>
    <row r="99" spans="2:65" s="11" customFormat="1" ht="13.5">
      <c r="B99" s="206"/>
      <c r="C99" s="207"/>
      <c r="D99" s="218" t="s">
        <v>189</v>
      </c>
      <c r="E99" s="221" t="s">
        <v>24</v>
      </c>
      <c r="F99" s="222" t="s">
        <v>506</v>
      </c>
      <c r="G99" s="207"/>
      <c r="H99" s="223">
        <v>3.42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189</v>
      </c>
      <c r="AU99" s="217" t="s">
        <v>86</v>
      </c>
      <c r="AV99" s="11" t="s">
        <v>86</v>
      </c>
      <c r="AW99" s="11" t="s">
        <v>40</v>
      </c>
      <c r="AX99" s="11" t="s">
        <v>77</v>
      </c>
      <c r="AY99" s="217" t="s">
        <v>180</v>
      </c>
    </row>
    <row r="100" spans="2:65" s="13" customFormat="1" ht="13.5">
      <c r="B100" s="235"/>
      <c r="C100" s="236"/>
      <c r="D100" s="208" t="s">
        <v>189</v>
      </c>
      <c r="E100" s="237" t="s">
        <v>24</v>
      </c>
      <c r="F100" s="238" t="s">
        <v>275</v>
      </c>
      <c r="G100" s="236"/>
      <c r="H100" s="239">
        <v>6.3140000000000001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189</v>
      </c>
      <c r="AU100" s="245" t="s">
        <v>86</v>
      </c>
      <c r="AV100" s="13" t="s">
        <v>276</v>
      </c>
      <c r="AW100" s="13" t="s">
        <v>40</v>
      </c>
      <c r="AX100" s="13" t="s">
        <v>25</v>
      </c>
      <c r="AY100" s="245" t="s">
        <v>180</v>
      </c>
    </row>
    <row r="101" spans="2:65" s="1" customFormat="1" ht="22.5" customHeight="1">
      <c r="B101" s="41"/>
      <c r="C101" s="194" t="s">
        <v>187</v>
      </c>
      <c r="D101" s="194" t="s">
        <v>182</v>
      </c>
      <c r="E101" s="195" t="s">
        <v>507</v>
      </c>
      <c r="F101" s="196" t="s">
        <v>508</v>
      </c>
      <c r="G101" s="197" t="s">
        <v>200</v>
      </c>
      <c r="H101" s="198">
        <v>68.400000000000006</v>
      </c>
      <c r="I101" s="199"/>
      <c r="J101" s="200">
        <f>ROUND(I101*H101,2)</f>
        <v>0</v>
      </c>
      <c r="K101" s="196" t="s">
        <v>186</v>
      </c>
      <c r="L101" s="61"/>
      <c r="M101" s="201" t="s">
        <v>24</v>
      </c>
      <c r="N101" s="202" t="s">
        <v>48</v>
      </c>
      <c r="O101" s="42"/>
      <c r="P101" s="203">
        <f>O101*H101</f>
        <v>0</v>
      </c>
      <c r="Q101" s="203">
        <v>0</v>
      </c>
      <c r="R101" s="203">
        <f>Q101*H101</f>
        <v>0</v>
      </c>
      <c r="S101" s="203">
        <v>0.20499999999999999</v>
      </c>
      <c r="T101" s="204">
        <f>S101*H101</f>
        <v>14.022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25</v>
      </c>
      <c r="BK101" s="205">
        <f>ROUND(I101*H101,2)</f>
        <v>0</v>
      </c>
      <c r="BL101" s="24" t="s">
        <v>187</v>
      </c>
      <c r="BM101" s="24" t="s">
        <v>509</v>
      </c>
    </row>
    <row r="102" spans="2:65" s="11" customFormat="1" ht="13.5">
      <c r="B102" s="206"/>
      <c r="C102" s="207"/>
      <c r="D102" s="218" t="s">
        <v>189</v>
      </c>
      <c r="E102" s="221" t="s">
        <v>24</v>
      </c>
      <c r="F102" s="222" t="s">
        <v>510</v>
      </c>
      <c r="G102" s="207"/>
      <c r="H102" s="223">
        <v>34.200000000000003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189</v>
      </c>
      <c r="AU102" s="217" t="s">
        <v>86</v>
      </c>
      <c r="AV102" s="11" t="s">
        <v>86</v>
      </c>
      <c r="AW102" s="11" t="s">
        <v>40</v>
      </c>
      <c r="AX102" s="11" t="s">
        <v>77</v>
      </c>
      <c r="AY102" s="217" t="s">
        <v>180</v>
      </c>
    </row>
    <row r="103" spans="2:65" s="11" customFormat="1" ht="13.5">
      <c r="B103" s="206"/>
      <c r="C103" s="207"/>
      <c r="D103" s="218" t="s">
        <v>189</v>
      </c>
      <c r="E103" s="221" t="s">
        <v>24</v>
      </c>
      <c r="F103" s="222" t="s">
        <v>511</v>
      </c>
      <c r="G103" s="207"/>
      <c r="H103" s="223">
        <v>34.200000000000003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189</v>
      </c>
      <c r="AU103" s="217" t="s">
        <v>86</v>
      </c>
      <c r="AV103" s="11" t="s">
        <v>86</v>
      </c>
      <c r="AW103" s="11" t="s">
        <v>40</v>
      </c>
      <c r="AX103" s="11" t="s">
        <v>77</v>
      </c>
      <c r="AY103" s="217" t="s">
        <v>180</v>
      </c>
    </row>
    <row r="104" spans="2:65" s="12" customFormat="1" ht="13.5">
      <c r="B104" s="224"/>
      <c r="C104" s="225"/>
      <c r="D104" s="208" t="s">
        <v>189</v>
      </c>
      <c r="E104" s="226" t="s">
        <v>24</v>
      </c>
      <c r="F104" s="227" t="s">
        <v>204</v>
      </c>
      <c r="G104" s="225"/>
      <c r="H104" s="228">
        <v>68.400000000000006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189</v>
      </c>
      <c r="AU104" s="234" t="s">
        <v>86</v>
      </c>
      <c r="AV104" s="12" t="s">
        <v>187</v>
      </c>
      <c r="AW104" s="12" t="s">
        <v>40</v>
      </c>
      <c r="AX104" s="12" t="s">
        <v>25</v>
      </c>
      <c r="AY104" s="234" t="s">
        <v>180</v>
      </c>
    </row>
    <row r="105" spans="2:65" s="1" customFormat="1" ht="22.5" customHeight="1">
      <c r="B105" s="41"/>
      <c r="C105" s="194" t="s">
        <v>292</v>
      </c>
      <c r="D105" s="194" t="s">
        <v>182</v>
      </c>
      <c r="E105" s="195" t="s">
        <v>206</v>
      </c>
      <c r="F105" s="196" t="s">
        <v>207</v>
      </c>
      <c r="G105" s="197" t="s">
        <v>208</v>
      </c>
      <c r="H105" s="198">
        <v>19.600000000000001</v>
      </c>
      <c r="I105" s="199"/>
      <c r="J105" s="200">
        <f>ROUND(I105*H105,2)</f>
        <v>0</v>
      </c>
      <c r="K105" s="196" t="s">
        <v>186</v>
      </c>
      <c r="L105" s="61"/>
      <c r="M105" s="201" t="s">
        <v>24</v>
      </c>
      <c r="N105" s="202" t="s">
        <v>48</v>
      </c>
      <c r="O105" s="42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187</v>
      </c>
      <c r="AT105" s="24" t="s">
        <v>182</v>
      </c>
      <c r="AU105" s="24" t="s">
        <v>86</v>
      </c>
      <c r="AY105" s="24" t="s">
        <v>180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25</v>
      </c>
      <c r="BK105" s="205">
        <f>ROUND(I105*H105,2)</f>
        <v>0</v>
      </c>
      <c r="BL105" s="24" t="s">
        <v>187</v>
      </c>
      <c r="BM105" s="24" t="s">
        <v>512</v>
      </c>
    </row>
    <row r="106" spans="2:65" s="11" customFormat="1" ht="13.5">
      <c r="B106" s="206"/>
      <c r="C106" s="207"/>
      <c r="D106" s="208" t="s">
        <v>189</v>
      </c>
      <c r="E106" s="209" t="s">
        <v>24</v>
      </c>
      <c r="F106" s="210" t="s">
        <v>513</v>
      </c>
      <c r="G106" s="207"/>
      <c r="H106" s="211">
        <v>19.600000000000001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189</v>
      </c>
      <c r="AU106" s="217" t="s">
        <v>86</v>
      </c>
      <c r="AV106" s="11" t="s">
        <v>86</v>
      </c>
      <c r="AW106" s="11" t="s">
        <v>40</v>
      </c>
      <c r="AX106" s="11" t="s">
        <v>25</v>
      </c>
      <c r="AY106" s="217" t="s">
        <v>180</v>
      </c>
    </row>
    <row r="107" spans="2:65" s="1" customFormat="1" ht="22.5" customHeight="1">
      <c r="B107" s="41"/>
      <c r="C107" s="194" t="s">
        <v>339</v>
      </c>
      <c r="D107" s="194" t="s">
        <v>182</v>
      </c>
      <c r="E107" s="195" t="s">
        <v>514</v>
      </c>
      <c r="F107" s="196" t="s">
        <v>515</v>
      </c>
      <c r="G107" s="197" t="s">
        <v>208</v>
      </c>
      <c r="H107" s="198">
        <v>25.251999999999999</v>
      </c>
      <c r="I107" s="199"/>
      <c r="J107" s="200">
        <f>ROUND(I107*H107,2)</f>
        <v>0</v>
      </c>
      <c r="K107" s="196" t="s">
        <v>186</v>
      </c>
      <c r="L107" s="61"/>
      <c r="M107" s="201" t="s">
        <v>24</v>
      </c>
      <c r="N107" s="202" t="s">
        <v>48</v>
      </c>
      <c r="O107" s="42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187</v>
      </c>
      <c r="AT107" s="24" t="s">
        <v>182</v>
      </c>
      <c r="AU107" s="24" t="s">
        <v>86</v>
      </c>
      <c r="AY107" s="24" t="s">
        <v>180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25</v>
      </c>
      <c r="BK107" s="205">
        <f>ROUND(I107*H107,2)</f>
        <v>0</v>
      </c>
      <c r="BL107" s="24" t="s">
        <v>187</v>
      </c>
      <c r="BM107" s="24" t="s">
        <v>516</v>
      </c>
    </row>
    <row r="108" spans="2:65" s="11" customFormat="1" ht="13.5">
      <c r="B108" s="206"/>
      <c r="C108" s="207"/>
      <c r="D108" s="218" t="s">
        <v>189</v>
      </c>
      <c r="E108" s="221" t="s">
        <v>24</v>
      </c>
      <c r="F108" s="222" t="s">
        <v>517</v>
      </c>
      <c r="G108" s="207"/>
      <c r="H108" s="223">
        <v>22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189</v>
      </c>
      <c r="AU108" s="217" t="s">
        <v>86</v>
      </c>
      <c r="AV108" s="11" t="s">
        <v>86</v>
      </c>
      <c r="AW108" s="11" t="s">
        <v>40</v>
      </c>
      <c r="AX108" s="11" t="s">
        <v>77</v>
      </c>
      <c r="AY108" s="217" t="s">
        <v>180</v>
      </c>
    </row>
    <row r="109" spans="2:65" s="11" customFormat="1" ht="13.5">
      <c r="B109" s="206"/>
      <c r="C109" s="207"/>
      <c r="D109" s="218" t="s">
        <v>189</v>
      </c>
      <c r="E109" s="221" t="s">
        <v>24</v>
      </c>
      <c r="F109" s="222" t="s">
        <v>518</v>
      </c>
      <c r="G109" s="207"/>
      <c r="H109" s="223">
        <v>1.2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189</v>
      </c>
      <c r="AU109" s="217" t="s">
        <v>86</v>
      </c>
      <c r="AV109" s="11" t="s">
        <v>86</v>
      </c>
      <c r="AW109" s="11" t="s">
        <v>40</v>
      </c>
      <c r="AX109" s="11" t="s">
        <v>77</v>
      </c>
      <c r="AY109" s="217" t="s">
        <v>180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519</v>
      </c>
      <c r="G110" s="207"/>
      <c r="H110" s="223">
        <v>2.052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3" customFormat="1" ht="13.5">
      <c r="B111" s="235"/>
      <c r="C111" s="236"/>
      <c r="D111" s="208" t="s">
        <v>189</v>
      </c>
      <c r="E111" s="237" t="s">
        <v>134</v>
      </c>
      <c r="F111" s="238" t="s">
        <v>275</v>
      </c>
      <c r="G111" s="236"/>
      <c r="H111" s="239">
        <v>25.251999999999999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189</v>
      </c>
      <c r="AU111" s="245" t="s">
        <v>86</v>
      </c>
      <c r="AV111" s="13" t="s">
        <v>276</v>
      </c>
      <c r="AW111" s="13" t="s">
        <v>40</v>
      </c>
      <c r="AX111" s="13" t="s">
        <v>25</v>
      </c>
      <c r="AY111" s="245" t="s">
        <v>180</v>
      </c>
    </row>
    <row r="112" spans="2:65" s="1" customFormat="1" ht="22.5" customHeight="1">
      <c r="B112" s="41"/>
      <c r="C112" s="194" t="s">
        <v>367</v>
      </c>
      <c r="D112" s="194" t="s">
        <v>182</v>
      </c>
      <c r="E112" s="195" t="s">
        <v>218</v>
      </c>
      <c r="F112" s="196" t="s">
        <v>219</v>
      </c>
      <c r="G112" s="197" t="s">
        <v>208</v>
      </c>
      <c r="H112" s="198">
        <v>25.251999999999999</v>
      </c>
      <c r="I112" s="199"/>
      <c r="J112" s="200">
        <f>ROUND(I112*H112,2)</f>
        <v>0</v>
      </c>
      <c r="K112" s="196" t="s">
        <v>186</v>
      </c>
      <c r="L112" s="61"/>
      <c r="M112" s="201" t="s">
        <v>24</v>
      </c>
      <c r="N112" s="202" t="s">
        <v>48</v>
      </c>
      <c r="O112" s="4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187</v>
      </c>
      <c r="AT112" s="24" t="s">
        <v>182</v>
      </c>
      <c r="AU112" s="24" t="s">
        <v>86</v>
      </c>
      <c r="AY112" s="24" t="s">
        <v>180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25</v>
      </c>
      <c r="BK112" s="205">
        <f>ROUND(I112*H112,2)</f>
        <v>0</v>
      </c>
      <c r="BL112" s="24" t="s">
        <v>187</v>
      </c>
      <c r="BM112" s="24" t="s">
        <v>520</v>
      </c>
    </row>
    <row r="113" spans="2:65" s="1" customFormat="1" ht="13.5">
      <c r="B113" s="41"/>
      <c r="C113" s="63"/>
      <c r="D113" s="218" t="s">
        <v>195</v>
      </c>
      <c r="E113" s="63"/>
      <c r="F113" s="219" t="s">
        <v>219</v>
      </c>
      <c r="G113" s="63"/>
      <c r="H113" s="63"/>
      <c r="I113" s="164"/>
      <c r="J113" s="63"/>
      <c r="K113" s="63"/>
      <c r="L113" s="61"/>
      <c r="M113" s="220"/>
      <c r="N113" s="42"/>
      <c r="O113" s="42"/>
      <c r="P113" s="42"/>
      <c r="Q113" s="42"/>
      <c r="R113" s="42"/>
      <c r="S113" s="42"/>
      <c r="T113" s="78"/>
      <c r="AT113" s="24" t="s">
        <v>195</v>
      </c>
      <c r="AU113" s="24" t="s">
        <v>86</v>
      </c>
    </row>
    <row r="114" spans="2:65" s="11" customFormat="1" ht="13.5">
      <c r="B114" s="206"/>
      <c r="C114" s="207"/>
      <c r="D114" s="208" t="s">
        <v>189</v>
      </c>
      <c r="E114" s="209" t="s">
        <v>24</v>
      </c>
      <c r="F114" s="210" t="s">
        <v>134</v>
      </c>
      <c r="G114" s="207"/>
      <c r="H114" s="211">
        <v>25.251999999999999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189</v>
      </c>
      <c r="AU114" s="217" t="s">
        <v>86</v>
      </c>
      <c r="AV114" s="11" t="s">
        <v>86</v>
      </c>
      <c r="AW114" s="11" t="s">
        <v>40</v>
      </c>
      <c r="AX114" s="11" t="s">
        <v>25</v>
      </c>
      <c r="AY114" s="217" t="s">
        <v>180</v>
      </c>
    </row>
    <row r="115" spans="2:65" s="1" customFormat="1" ht="22.5" customHeight="1">
      <c r="B115" s="41"/>
      <c r="C115" s="194" t="s">
        <v>305</v>
      </c>
      <c r="D115" s="194" t="s">
        <v>182</v>
      </c>
      <c r="E115" s="195" t="s">
        <v>521</v>
      </c>
      <c r="F115" s="196" t="s">
        <v>522</v>
      </c>
      <c r="G115" s="197" t="s">
        <v>208</v>
      </c>
      <c r="H115" s="198">
        <v>1.3</v>
      </c>
      <c r="I115" s="199"/>
      <c r="J115" s="200">
        <f>ROUND(I115*H115,2)</f>
        <v>0</v>
      </c>
      <c r="K115" s="196" t="s">
        <v>186</v>
      </c>
      <c r="L115" s="61"/>
      <c r="M115" s="201" t="s">
        <v>24</v>
      </c>
      <c r="N115" s="202" t="s">
        <v>48</v>
      </c>
      <c r="O115" s="4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187</v>
      </c>
      <c r="AT115" s="24" t="s">
        <v>182</v>
      </c>
      <c r="AU115" s="24" t="s">
        <v>86</v>
      </c>
      <c r="AY115" s="24" t="s">
        <v>180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25</v>
      </c>
      <c r="BK115" s="205">
        <f>ROUND(I115*H115,2)</f>
        <v>0</v>
      </c>
      <c r="BL115" s="24" t="s">
        <v>187</v>
      </c>
      <c r="BM115" s="24" t="s">
        <v>523</v>
      </c>
    </row>
    <row r="116" spans="2:65" s="11" customFormat="1" ht="13.5">
      <c r="B116" s="206"/>
      <c r="C116" s="207"/>
      <c r="D116" s="208" t="s">
        <v>189</v>
      </c>
      <c r="E116" s="209" t="s">
        <v>24</v>
      </c>
      <c r="F116" s="210" t="s">
        <v>473</v>
      </c>
      <c r="G116" s="207"/>
      <c r="H116" s="211">
        <v>1.3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189</v>
      </c>
      <c r="AU116" s="217" t="s">
        <v>86</v>
      </c>
      <c r="AV116" s="11" t="s">
        <v>86</v>
      </c>
      <c r="AW116" s="11" t="s">
        <v>40</v>
      </c>
      <c r="AX116" s="11" t="s">
        <v>25</v>
      </c>
      <c r="AY116" s="217" t="s">
        <v>180</v>
      </c>
    </row>
    <row r="117" spans="2:65" s="1" customFormat="1" ht="31.5" customHeight="1">
      <c r="B117" s="41"/>
      <c r="C117" s="194" t="s">
        <v>344</v>
      </c>
      <c r="D117" s="194" t="s">
        <v>182</v>
      </c>
      <c r="E117" s="195" t="s">
        <v>524</v>
      </c>
      <c r="F117" s="196" t="s">
        <v>525</v>
      </c>
      <c r="G117" s="197" t="s">
        <v>208</v>
      </c>
      <c r="H117" s="198">
        <v>1.3</v>
      </c>
      <c r="I117" s="199"/>
      <c r="J117" s="200">
        <f>ROUND(I117*H117,2)</f>
        <v>0</v>
      </c>
      <c r="K117" s="196" t="s">
        <v>186</v>
      </c>
      <c r="L117" s="61"/>
      <c r="M117" s="201" t="s">
        <v>24</v>
      </c>
      <c r="N117" s="202" t="s">
        <v>48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187</v>
      </c>
      <c r="AT117" s="24" t="s">
        <v>182</v>
      </c>
      <c r="AU117" s="24" t="s">
        <v>86</v>
      </c>
      <c r="AY117" s="24" t="s">
        <v>180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25</v>
      </c>
      <c r="BK117" s="205">
        <f>ROUND(I117*H117,2)</f>
        <v>0</v>
      </c>
      <c r="BL117" s="24" t="s">
        <v>187</v>
      </c>
      <c r="BM117" s="24" t="s">
        <v>526</v>
      </c>
    </row>
    <row r="118" spans="2:65" s="11" customFormat="1" ht="13.5">
      <c r="B118" s="206"/>
      <c r="C118" s="207"/>
      <c r="D118" s="208" t="s">
        <v>189</v>
      </c>
      <c r="E118" s="209" t="s">
        <v>473</v>
      </c>
      <c r="F118" s="210" t="s">
        <v>527</v>
      </c>
      <c r="G118" s="207"/>
      <c r="H118" s="211">
        <v>1.3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189</v>
      </c>
      <c r="AU118" s="217" t="s">
        <v>86</v>
      </c>
      <c r="AV118" s="11" t="s">
        <v>86</v>
      </c>
      <c r="AW118" s="11" t="s">
        <v>40</v>
      </c>
      <c r="AX118" s="11" t="s">
        <v>25</v>
      </c>
      <c r="AY118" s="217" t="s">
        <v>180</v>
      </c>
    </row>
    <row r="119" spans="2:65" s="1" customFormat="1" ht="22.5" customHeight="1">
      <c r="B119" s="41"/>
      <c r="C119" s="194" t="s">
        <v>411</v>
      </c>
      <c r="D119" s="194" t="s">
        <v>182</v>
      </c>
      <c r="E119" s="195" t="s">
        <v>528</v>
      </c>
      <c r="F119" s="196" t="s">
        <v>529</v>
      </c>
      <c r="G119" s="197" t="s">
        <v>319</v>
      </c>
      <c r="H119" s="198">
        <v>2</v>
      </c>
      <c r="I119" s="199"/>
      <c r="J119" s="200">
        <f>ROUND(I119*H119,2)</f>
        <v>0</v>
      </c>
      <c r="K119" s="196" t="s">
        <v>186</v>
      </c>
      <c r="L119" s="61"/>
      <c r="M119" s="201" t="s">
        <v>24</v>
      </c>
      <c r="N119" s="202" t="s">
        <v>48</v>
      </c>
      <c r="O119" s="4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4" t="s">
        <v>187</v>
      </c>
      <c r="AT119" s="24" t="s">
        <v>182</v>
      </c>
      <c r="AU119" s="24" t="s">
        <v>86</v>
      </c>
      <c r="AY119" s="24" t="s">
        <v>180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25</v>
      </c>
      <c r="BK119" s="205">
        <f>ROUND(I119*H119,2)</f>
        <v>0</v>
      </c>
      <c r="BL119" s="24" t="s">
        <v>187</v>
      </c>
      <c r="BM119" s="24" t="s">
        <v>530</v>
      </c>
    </row>
    <row r="120" spans="2:65" s="1" customFormat="1" ht="22.5" customHeight="1">
      <c r="B120" s="41"/>
      <c r="C120" s="194" t="s">
        <v>415</v>
      </c>
      <c r="D120" s="194" t="s">
        <v>182</v>
      </c>
      <c r="E120" s="195" t="s">
        <v>531</v>
      </c>
      <c r="F120" s="196" t="s">
        <v>532</v>
      </c>
      <c r="G120" s="197" t="s">
        <v>319</v>
      </c>
      <c r="H120" s="198">
        <v>2</v>
      </c>
      <c r="I120" s="199"/>
      <c r="J120" s="200">
        <f>ROUND(I120*H120,2)</f>
        <v>0</v>
      </c>
      <c r="K120" s="196" t="s">
        <v>186</v>
      </c>
      <c r="L120" s="61"/>
      <c r="M120" s="201" t="s">
        <v>24</v>
      </c>
      <c r="N120" s="202" t="s">
        <v>48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25</v>
      </c>
      <c r="BK120" s="205">
        <f>ROUND(I120*H120,2)</f>
        <v>0</v>
      </c>
      <c r="BL120" s="24" t="s">
        <v>187</v>
      </c>
      <c r="BM120" s="24" t="s">
        <v>533</v>
      </c>
    </row>
    <row r="121" spans="2:65" s="1" customFormat="1" ht="22.5" customHeight="1">
      <c r="B121" s="41"/>
      <c r="C121" s="194" t="s">
        <v>420</v>
      </c>
      <c r="D121" s="194" t="s">
        <v>182</v>
      </c>
      <c r="E121" s="195" t="s">
        <v>534</v>
      </c>
      <c r="F121" s="196" t="s">
        <v>535</v>
      </c>
      <c r="G121" s="197" t="s">
        <v>319</v>
      </c>
      <c r="H121" s="198">
        <v>2</v>
      </c>
      <c r="I121" s="199"/>
      <c r="J121" s="200">
        <f>ROUND(I121*H121,2)</f>
        <v>0</v>
      </c>
      <c r="K121" s="196" t="s">
        <v>186</v>
      </c>
      <c r="L121" s="61"/>
      <c r="M121" s="201" t="s">
        <v>24</v>
      </c>
      <c r="N121" s="202" t="s">
        <v>48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187</v>
      </c>
      <c r="AT121" s="24" t="s">
        <v>182</v>
      </c>
      <c r="AU121" s="24" t="s">
        <v>86</v>
      </c>
      <c r="AY121" s="24" t="s">
        <v>180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25</v>
      </c>
      <c r="BK121" s="205">
        <f>ROUND(I121*H121,2)</f>
        <v>0</v>
      </c>
      <c r="BL121" s="24" t="s">
        <v>187</v>
      </c>
      <c r="BM121" s="24" t="s">
        <v>536</v>
      </c>
    </row>
    <row r="122" spans="2:65" s="1" customFormat="1" ht="22.5" customHeight="1">
      <c r="B122" s="41"/>
      <c r="C122" s="194" t="s">
        <v>372</v>
      </c>
      <c r="D122" s="194" t="s">
        <v>182</v>
      </c>
      <c r="E122" s="195" t="s">
        <v>222</v>
      </c>
      <c r="F122" s="196" t="s">
        <v>223</v>
      </c>
      <c r="G122" s="197" t="s">
        <v>208</v>
      </c>
      <c r="H122" s="198">
        <v>26.552</v>
      </c>
      <c r="I122" s="199"/>
      <c r="J122" s="200">
        <f>ROUND(I122*H122,2)</f>
        <v>0</v>
      </c>
      <c r="K122" s="196" t="s">
        <v>186</v>
      </c>
      <c r="L122" s="61"/>
      <c r="M122" s="201" t="s">
        <v>24</v>
      </c>
      <c r="N122" s="202" t="s">
        <v>48</v>
      </c>
      <c r="O122" s="4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4" t="s">
        <v>187</v>
      </c>
      <c r="AT122" s="24" t="s">
        <v>182</v>
      </c>
      <c r="AU122" s="24" t="s">
        <v>86</v>
      </c>
      <c r="AY122" s="24" t="s">
        <v>180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25</v>
      </c>
      <c r="BK122" s="205">
        <f>ROUND(I122*H122,2)</f>
        <v>0</v>
      </c>
      <c r="BL122" s="24" t="s">
        <v>187</v>
      </c>
      <c r="BM122" s="24" t="s">
        <v>537</v>
      </c>
    </row>
    <row r="123" spans="2:65" s="1" customFormat="1" ht="13.5">
      <c r="B123" s="41"/>
      <c r="C123" s="63"/>
      <c r="D123" s="218" t="s">
        <v>195</v>
      </c>
      <c r="E123" s="63"/>
      <c r="F123" s="219" t="s">
        <v>223</v>
      </c>
      <c r="G123" s="63"/>
      <c r="H123" s="63"/>
      <c r="I123" s="164"/>
      <c r="J123" s="63"/>
      <c r="K123" s="63"/>
      <c r="L123" s="61"/>
      <c r="M123" s="220"/>
      <c r="N123" s="42"/>
      <c r="O123" s="42"/>
      <c r="P123" s="42"/>
      <c r="Q123" s="42"/>
      <c r="R123" s="42"/>
      <c r="S123" s="42"/>
      <c r="T123" s="78"/>
      <c r="AT123" s="24" t="s">
        <v>195</v>
      </c>
      <c r="AU123" s="24" t="s">
        <v>86</v>
      </c>
    </row>
    <row r="124" spans="2:65" s="11" customFormat="1" ht="13.5">
      <c r="B124" s="206"/>
      <c r="C124" s="207"/>
      <c r="D124" s="208" t="s">
        <v>189</v>
      </c>
      <c r="E124" s="209" t="s">
        <v>476</v>
      </c>
      <c r="F124" s="210" t="s">
        <v>538</v>
      </c>
      <c r="G124" s="207"/>
      <c r="H124" s="211">
        <v>26.552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189</v>
      </c>
      <c r="AU124" s="217" t="s">
        <v>86</v>
      </c>
      <c r="AV124" s="11" t="s">
        <v>86</v>
      </c>
      <c r="AW124" s="11" t="s">
        <v>40</v>
      </c>
      <c r="AX124" s="11" t="s">
        <v>25</v>
      </c>
      <c r="AY124" s="217" t="s">
        <v>180</v>
      </c>
    </row>
    <row r="125" spans="2:65" s="1" customFormat="1" ht="22.5" customHeight="1">
      <c r="B125" s="41"/>
      <c r="C125" s="194" t="s">
        <v>250</v>
      </c>
      <c r="D125" s="194" t="s">
        <v>182</v>
      </c>
      <c r="E125" s="195" t="s">
        <v>226</v>
      </c>
      <c r="F125" s="196" t="s">
        <v>227</v>
      </c>
      <c r="G125" s="197" t="s">
        <v>208</v>
      </c>
      <c r="H125" s="198">
        <v>26.552</v>
      </c>
      <c r="I125" s="199"/>
      <c r="J125" s="200">
        <f>ROUND(I125*H125,2)</f>
        <v>0</v>
      </c>
      <c r="K125" s="196" t="s">
        <v>186</v>
      </c>
      <c r="L125" s="61"/>
      <c r="M125" s="201" t="s">
        <v>24</v>
      </c>
      <c r="N125" s="202" t="s">
        <v>48</v>
      </c>
      <c r="O125" s="42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4" t="s">
        <v>187</v>
      </c>
      <c r="AT125" s="24" t="s">
        <v>182</v>
      </c>
      <c r="AU125" s="24" t="s">
        <v>86</v>
      </c>
      <c r="AY125" s="24" t="s">
        <v>180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4" t="s">
        <v>25</v>
      </c>
      <c r="BK125" s="205">
        <f>ROUND(I125*H125,2)</f>
        <v>0</v>
      </c>
      <c r="BL125" s="24" t="s">
        <v>187</v>
      </c>
      <c r="BM125" s="24" t="s">
        <v>539</v>
      </c>
    </row>
    <row r="126" spans="2:65" s="1" customFormat="1" ht="13.5">
      <c r="B126" s="41"/>
      <c r="C126" s="63"/>
      <c r="D126" s="218" t="s">
        <v>195</v>
      </c>
      <c r="E126" s="63"/>
      <c r="F126" s="219" t="s">
        <v>227</v>
      </c>
      <c r="G126" s="63"/>
      <c r="H126" s="63"/>
      <c r="I126" s="164"/>
      <c r="J126" s="63"/>
      <c r="K126" s="63"/>
      <c r="L126" s="61"/>
      <c r="M126" s="220"/>
      <c r="N126" s="42"/>
      <c r="O126" s="42"/>
      <c r="P126" s="42"/>
      <c r="Q126" s="42"/>
      <c r="R126" s="42"/>
      <c r="S126" s="42"/>
      <c r="T126" s="78"/>
      <c r="AT126" s="24" t="s">
        <v>195</v>
      </c>
      <c r="AU126" s="24" t="s">
        <v>86</v>
      </c>
    </row>
    <row r="127" spans="2:65" s="11" customFormat="1" ht="13.5">
      <c r="B127" s="206"/>
      <c r="C127" s="207"/>
      <c r="D127" s="208" t="s">
        <v>189</v>
      </c>
      <c r="E127" s="209" t="s">
        <v>24</v>
      </c>
      <c r="F127" s="210" t="s">
        <v>476</v>
      </c>
      <c r="G127" s="207"/>
      <c r="H127" s="211">
        <v>26.552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189</v>
      </c>
      <c r="AU127" s="217" t="s">
        <v>86</v>
      </c>
      <c r="AV127" s="11" t="s">
        <v>86</v>
      </c>
      <c r="AW127" s="11" t="s">
        <v>40</v>
      </c>
      <c r="AX127" s="11" t="s">
        <v>25</v>
      </c>
      <c r="AY127" s="217" t="s">
        <v>180</v>
      </c>
    </row>
    <row r="128" spans="2:65" s="1" customFormat="1" ht="31.5" customHeight="1">
      <c r="B128" s="41"/>
      <c r="C128" s="194" t="s">
        <v>329</v>
      </c>
      <c r="D128" s="194" t="s">
        <v>182</v>
      </c>
      <c r="E128" s="195" t="s">
        <v>540</v>
      </c>
      <c r="F128" s="196" t="s">
        <v>541</v>
      </c>
      <c r="G128" s="197" t="s">
        <v>208</v>
      </c>
      <c r="H128" s="198">
        <v>34</v>
      </c>
      <c r="I128" s="199"/>
      <c r="J128" s="200">
        <f>ROUND(I128*H128,2)</f>
        <v>0</v>
      </c>
      <c r="K128" s="196" t="s">
        <v>186</v>
      </c>
      <c r="L128" s="61"/>
      <c r="M128" s="201" t="s">
        <v>24</v>
      </c>
      <c r="N128" s="202" t="s">
        <v>48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4" t="s">
        <v>187</v>
      </c>
      <c r="AT128" s="24" t="s">
        <v>182</v>
      </c>
      <c r="AU128" s="24" t="s">
        <v>86</v>
      </c>
      <c r="AY128" s="24" t="s">
        <v>180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25</v>
      </c>
      <c r="BK128" s="205">
        <f>ROUND(I128*H128,2)</f>
        <v>0</v>
      </c>
      <c r="BL128" s="24" t="s">
        <v>187</v>
      </c>
      <c r="BM128" s="24" t="s">
        <v>542</v>
      </c>
    </row>
    <row r="129" spans="2:65" s="11" customFormat="1" ht="13.5">
      <c r="B129" s="206"/>
      <c r="C129" s="207"/>
      <c r="D129" s="208" t="s">
        <v>189</v>
      </c>
      <c r="E129" s="209" t="s">
        <v>24</v>
      </c>
      <c r="F129" s="210" t="s">
        <v>543</v>
      </c>
      <c r="G129" s="207"/>
      <c r="H129" s="211">
        <v>34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189</v>
      </c>
      <c r="AU129" s="217" t="s">
        <v>86</v>
      </c>
      <c r="AV129" s="11" t="s">
        <v>86</v>
      </c>
      <c r="AW129" s="11" t="s">
        <v>40</v>
      </c>
      <c r="AX129" s="11" t="s">
        <v>25</v>
      </c>
      <c r="AY129" s="217" t="s">
        <v>180</v>
      </c>
    </row>
    <row r="130" spans="2:65" s="1" customFormat="1" ht="22.5" customHeight="1">
      <c r="B130" s="41"/>
      <c r="C130" s="194" t="s">
        <v>264</v>
      </c>
      <c r="D130" s="194" t="s">
        <v>182</v>
      </c>
      <c r="E130" s="195" t="s">
        <v>230</v>
      </c>
      <c r="F130" s="196" t="s">
        <v>231</v>
      </c>
      <c r="G130" s="197" t="s">
        <v>232</v>
      </c>
      <c r="H130" s="198">
        <v>53.103999999999999</v>
      </c>
      <c r="I130" s="199"/>
      <c r="J130" s="200">
        <f>ROUND(I130*H130,2)</f>
        <v>0</v>
      </c>
      <c r="K130" s="196" t="s">
        <v>186</v>
      </c>
      <c r="L130" s="61"/>
      <c r="M130" s="201" t="s">
        <v>24</v>
      </c>
      <c r="N130" s="202" t="s">
        <v>48</v>
      </c>
      <c r="O130" s="4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187</v>
      </c>
      <c r="AT130" s="24" t="s">
        <v>182</v>
      </c>
      <c r="AU130" s="24" t="s">
        <v>86</v>
      </c>
      <c r="AY130" s="24" t="s">
        <v>180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25</v>
      </c>
      <c r="BK130" s="205">
        <f>ROUND(I130*H130,2)</f>
        <v>0</v>
      </c>
      <c r="BL130" s="24" t="s">
        <v>187</v>
      </c>
      <c r="BM130" s="24" t="s">
        <v>544</v>
      </c>
    </row>
    <row r="131" spans="2:65" s="1" customFormat="1" ht="13.5">
      <c r="B131" s="41"/>
      <c r="C131" s="63"/>
      <c r="D131" s="218" t="s">
        <v>195</v>
      </c>
      <c r="E131" s="63"/>
      <c r="F131" s="219" t="s">
        <v>231</v>
      </c>
      <c r="G131" s="63"/>
      <c r="H131" s="63"/>
      <c r="I131" s="164"/>
      <c r="J131" s="63"/>
      <c r="K131" s="63"/>
      <c r="L131" s="61"/>
      <c r="M131" s="220"/>
      <c r="N131" s="42"/>
      <c r="O131" s="42"/>
      <c r="P131" s="42"/>
      <c r="Q131" s="42"/>
      <c r="R131" s="42"/>
      <c r="S131" s="42"/>
      <c r="T131" s="78"/>
      <c r="AT131" s="24" t="s">
        <v>195</v>
      </c>
      <c r="AU131" s="24" t="s">
        <v>86</v>
      </c>
    </row>
    <row r="132" spans="2:65" s="11" customFormat="1" ht="13.5">
      <c r="B132" s="206"/>
      <c r="C132" s="207"/>
      <c r="D132" s="208" t="s">
        <v>189</v>
      </c>
      <c r="E132" s="209" t="s">
        <v>24</v>
      </c>
      <c r="F132" s="210" t="s">
        <v>545</v>
      </c>
      <c r="G132" s="207"/>
      <c r="H132" s="211">
        <v>53.103999999999999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189</v>
      </c>
      <c r="AU132" s="217" t="s">
        <v>86</v>
      </c>
      <c r="AV132" s="11" t="s">
        <v>86</v>
      </c>
      <c r="AW132" s="11" t="s">
        <v>40</v>
      </c>
      <c r="AX132" s="11" t="s">
        <v>25</v>
      </c>
      <c r="AY132" s="217" t="s">
        <v>180</v>
      </c>
    </row>
    <row r="133" spans="2:65" s="1" customFormat="1" ht="22.5" customHeight="1">
      <c r="B133" s="41"/>
      <c r="C133" s="194" t="s">
        <v>381</v>
      </c>
      <c r="D133" s="194" t="s">
        <v>182</v>
      </c>
      <c r="E133" s="195" t="s">
        <v>546</v>
      </c>
      <c r="F133" s="196" t="s">
        <v>547</v>
      </c>
      <c r="G133" s="197" t="s">
        <v>185</v>
      </c>
      <c r="H133" s="198">
        <v>10</v>
      </c>
      <c r="I133" s="199"/>
      <c r="J133" s="200">
        <f t="shared" ref="J133:J138" si="0">ROUND(I133*H133,2)</f>
        <v>0</v>
      </c>
      <c r="K133" s="196" t="s">
        <v>186</v>
      </c>
      <c r="L133" s="61"/>
      <c r="M133" s="201" t="s">
        <v>24</v>
      </c>
      <c r="N133" s="202" t="s">
        <v>48</v>
      </c>
      <c r="O133" s="42"/>
      <c r="P133" s="203">
        <f t="shared" ref="P133:P138" si="1">O133*H133</f>
        <v>0</v>
      </c>
      <c r="Q133" s="203">
        <v>0</v>
      </c>
      <c r="R133" s="203">
        <f t="shared" ref="R133:R138" si="2">Q133*H133</f>
        <v>0</v>
      </c>
      <c r="S133" s="203">
        <v>0</v>
      </c>
      <c r="T133" s="204">
        <f t="shared" ref="T133:T138" si="3">S133*H133</f>
        <v>0</v>
      </c>
      <c r="AR133" s="24" t="s">
        <v>187</v>
      </c>
      <c r="AT133" s="24" t="s">
        <v>182</v>
      </c>
      <c r="AU133" s="24" t="s">
        <v>86</v>
      </c>
      <c r="AY133" s="24" t="s">
        <v>180</v>
      </c>
      <c r="BE133" s="205">
        <f t="shared" ref="BE133:BE138" si="4">IF(N133="základní",J133,0)</f>
        <v>0</v>
      </c>
      <c r="BF133" s="205">
        <f t="shared" ref="BF133:BF138" si="5">IF(N133="snížená",J133,0)</f>
        <v>0</v>
      </c>
      <c r="BG133" s="205">
        <f t="shared" ref="BG133:BG138" si="6">IF(N133="zákl. přenesená",J133,0)</f>
        <v>0</v>
      </c>
      <c r="BH133" s="205">
        <f t="shared" ref="BH133:BH138" si="7">IF(N133="sníž. přenesená",J133,0)</f>
        <v>0</v>
      </c>
      <c r="BI133" s="205">
        <f t="shared" ref="BI133:BI138" si="8">IF(N133="nulová",J133,0)</f>
        <v>0</v>
      </c>
      <c r="BJ133" s="24" t="s">
        <v>25</v>
      </c>
      <c r="BK133" s="205">
        <f t="shared" ref="BK133:BK138" si="9">ROUND(I133*H133,2)</f>
        <v>0</v>
      </c>
      <c r="BL133" s="24" t="s">
        <v>187</v>
      </c>
      <c r="BM133" s="24" t="s">
        <v>548</v>
      </c>
    </row>
    <row r="134" spans="2:65" s="1" customFormat="1" ht="22.5" customHeight="1">
      <c r="B134" s="41"/>
      <c r="C134" s="194" t="s">
        <v>549</v>
      </c>
      <c r="D134" s="194" t="s">
        <v>182</v>
      </c>
      <c r="E134" s="195" t="s">
        <v>550</v>
      </c>
      <c r="F134" s="196" t="s">
        <v>551</v>
      </c>
      <c r="G134" s="197" t="s">
        <v>185</v>
      </c>
      <c r="H134" s="198">
        <v>10</v>
      </c>
      <c r="I134" s="199"/>
      <c r="J134" s="200">
        <f t="shared" si="0"/>
        <v>0</v>
      </c>
      <c r="K134" s="196" t="s">
        <v>186</v>
      </c>
      <c r="L134" s="61"/>
      <c r="M134" s="201" t="s">
        <v>24</v>
      </c>
      <c r="N134" s="202" t="s">
        <v>48</v>
      </c>
      <c r="O134" s="42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4" t="s">
        <v>187</v>
      </c>
      <c r="AT134" s="24" t="s">
        <v>182</v>
      </c>
      <c r="AU134" s="24" t="s">
        <v>86</v>
      </c>
      <c r="AY134" s="24" t="s">
        <v>180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24" t="s">
        <v>25</v>
      </c>
      <c r="BK134" s="205">
        <f t="shared" si="9"/>
        <v>0</v>
      </c>
      <c r="BL134" s="24" t="s">
        <v>187</v>
      </c>
      <c r="BM134" s="24" t="s">
        <v>552</v>
      </c>
    </row>
    <row r="135" spans="2:65" s="1" customFormat="1" ht="22.5" customHeight="1">
      <c r="B135" s="41"/>
      <c r="C135" s="194" t="s">
        <v>553</v>
      </c>
      <c r="D135" s="194" t="s">
        <v>182</v>
      </c>
      <c r="E135" s="195" t="s">
        <v>554</v>
      </c>
      <c r="F135" s="196" t="s">
        <v>555</v>
      </c>
      <c r="G135" s="197" t="s">
        <v>185</v>
      </c>
      <c r="H135" s="198">
        <v>75</v>
      </c>
      <c r="I135" s="199"/>
      <c r="J135" s="200">
        <f t="shared" si="0"/>
        <v>0</v>
      </c>
      <c r="K135" s="196" t="s">
        <v>186</v>
      </c>
      <c r="L135" s="61"/>
      <c r="M135" s="201" t="s">
        <v>24</v>
      </c>
      <c r="N135" s="202" t="s">
        <v>48</v>
      </c>
      <c r="O135" s="42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AR135" s="24" t="s">
        <v>187</v>
      </c>
      <c r="AT135" s="24" t="s">
        <v>182</v>
      </c>
      <c r="AU135" s="24" t="s">
        <v>86</v>
      </c>
      <c r="AY135" s="24" t="s">
        <v>180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24" t="s">
        <v>25</v>
      </c>
      <c r="BK135" s="205">
        <f t="shared" si="9"/>
        <v>0</v>
      </c>
      <c r="BL135" s="24" t="s">
        <v>187</v>
      </c>
      <c r="BM135" s="24" t="s">
        <v>556</v>
      </c>
    </row>
    <row r="136" spans="2:65" s="1" customFormat="1" ht="22.5" customHeight="1">
      <c r="B136" s="41"/>
      <c r="C136" s="194" t="s">
        <v>260</v>
      </c>
      <c r="D136" s="194" t="s">
        <v>182</v>
      </c>
      <c r="E136" s="195" t="s">
        <v>557</v>
      </c>
      <c r="F136" s="196" t="s">
        <v>558</v>
      </c>
      <c r="G136" s="197" t="s">
        <v>185</v>
      </c>
      <c r="H136" s="198">
        <v>75</v>
      </c>
      <c r="I136" s="199"/>
      <c r="J136" s="200">
        <f t="shared" si="0"/>
        <v>0</v>
      </c>
      <c r="K136" s="196" t="s">
        <v>186</v>
      </c>
      <c r="L136" s="61"/>
      <c r="M136" s="201" t="s">
        <v>24</v>
      </c>
      <c r="N136" s="202" t="s">
        <v>48</v>
      </c>
      <c r="O136" s="42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AR136" s="24" t="s">
        <v>187</v>
      </c>
      <c r="AT136" s="24" t="s">
        <v>182</v>
      </c>
      <c r="AU136" s="24" t="s">
        <v>86</v>
      </c>
      <c r="AY136" s="24" t="s">
        <v>180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24" t="s">
        <v>25</v>
      </c>
      <c r="BK136" s="205">
        <f t="shared" si="9"/>
        <v>0</v>
      </c>
      <c r="BL136" s="24" t="s">
        <v>187</v>
      </c>
      <c r="BM136" s="24" t="s">
        <v>559</v>
      </c>
    </row>
    <row r="137" spans="2:65" s="1" customFormat="1" ht="22.5" customHeight="1">
      <c r="B137" s="41"/>
      <c r="C137" s="194" t="s">
        <v>288</v>
      </c>
      <c r="D137" s="194" t="s">
        <v>182</v>
      </c>
      <c r="E137" s="195" t="s">
        <v>560</v>
      </c>
      <c r="F137" s="196" t="s">
        <v>561</v>
      </c>
      <c r="G137" s="197" t="s">
        <v>185</v>
      </c>
      <c r="H137" s="198">
        <v>75</v>
      </c>
      <c r="I137" s="199"/>
      <c r="J137" s="200">
        <f t="shared" si="0"/>
        <v>0</v>
      </c>
      <c r="K137" s="196" t="s">
        <v>186</v>
      </c>
      <c r="L137" s="61"/>
      <c r="M137" s="201" t="s">
        <v>24</v>
      </c>
      <c r="N137" s="202" t="s">
        <v>48</v>
      </c>
      <c r="O137" s="42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AR137" s="24" t="s">
        <v>187</v>
      </c>
      <c r="AT137" s="24" t="s">
        <v>182</v>
      </c>
      <c r="AU137" s="24" t="s">
        <v>86</v>
      </c>
      <c r="AY137" s="24" t="s">
        <v>180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24" t="s">
        <v>25</v>
      </c>
      <c r="BK137" s="205">
        <f t="shared" si="9"/>
        <v>0</v>
      </c>
      <c r="BL137" s="24" t="s">
        <v>187</v>
      </c>
      <c r="BM137" s="24" t="s">
        <v>562</v>
      </c>
    </row>
    <row r="138" spans="2:65" s="1" customFormat="1" ht="22.5" customHeight="1">
      <c r="B138" s="41"/>
      <c r="C138" s="246" t="s">
        <v>563</v>
      </c>
      <c r="D138" s="246" t="s">
        <v>302</v>
      </c>
      <c r="E138" s="247" t="s">
        <v>564</v>
      </c>
      <c r="F138" s="248" t="s">
        <v>565</v>
      </c>
      <c r="G138" s="249" t="s">
        <v>566</v>
      </c>
      <c r="H138" s="250">
        <v>2.5499999999999998</v>
      </c>
      <c r="I138" s="251"/>
      <c r="J138" s="252">
        <f t="shared" si="0"/>
        <v>0</v>
      </c>
      <c r="K138" s="248" t="s">
        <v>186</v>
      </c>
      <c r="L138" s="253"/>
      <c r="M138" s="254" t="s">
        <v>24</v>
      </c>
      <c r="N138" s="255" t="s">
        <v>48</v>
      </c>
      <c r="O138" s="42"/>
      <c r="P138" s="203">
        <f t="shared" si="1"/>
        <v>0</v>
      </c>
      <c r="Q138" s="203">
        <v>1E-3</v>
      </c>
      <c r="R138" s="203">
        <f t="shared" si="2"/>
        <v>2.5499999999999997E-3</v>
      </c>
      <c r="S138" s="203">
        <v>0</v>
      </c>
      <c r="T138" s="204">
        <f t="shared" si="3"/>
        <v>0</v>
      </c>
      <c r="AR138" s="24" t="s">
        <v>305</v>
      </c>
      <c r="AT138" s="24" t="s">
        <v>302</v>
      </c>
      <c r="AU138" s="24" t="s">
        <v>86</v>
      </c>
      <c r="AY138" s="24" t="s">
        <v>180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24" t="s">
        <v>25</v>
      </c>
      <c r="BK138" s="205">
        <f t="shared" si="9"/>
        <v>0</v>
      </c>
      <c r="BL138" s="24" t="s">
        <v>187</v>
      </c>
      <c r="BM138" s="24" t="s">
        <v>567</v>
      </c>
    </row>
    <row r="139" spans="2:65" s="11" customFormat="1" ht="13.5">
      <c r="B139" s="206"/>
      <c r="C139" s="207"/>
      <c r="D139" s="218" t="s">
        <v>189</v>
      </c>
      <c r="E139" s="221" t="s">
        <v>24</v>
      </c>
      <c r="F139" s="222" t="s">
        <v>568</v>
      </c>
      <c r="G139" s="207"/>
      <c r="H139" s="223">
        <v>2.5499999999999998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189</v>
      </c>
      <c r="AU139" s="217" t="s">
        <v>86</v>
      </c>
      <c r="AV139" s="11" t="s">
        <v>86</v>
      </c>
      <c r="AW139" s="11" t="s">
        <v>40</v>
      </c>
      <c r="AX139" s="11" t="s">
        <v>25</v>
      </c>
      <c r="AY139" s="217" t="s">
        <v>180</v>
      </c>
    </row>
    <row r="140" spans="2:65" s="10" customFormat="1" ht="29.85" customHeight="1">
      <c r="B140" s="177"/>
      <c r="C140" s="178"/>
      <c r="D140" s="191" t="s">
        <v>76</v>
      </c>
      <c r="E140" s="192" t="s">
        <v>235</v>
      </c>
      <c r="F140" s="192" t="s">
        <v>236</v>
      </c>
      <c r="G140" s="178"/>
      <c r="H140" s="178"/>
      <c r="I140" s="181"/>
      <c r="J140" s="193">
        <f>BK140</f>
        <v>0</v>
      </c>
      <c r="K140" s="178"/>
      <c r="L140" s="183"/>
      <c r="M140" s="184"/>
      <c r="N140" s="185"/>
      <c r="O140" s="185"/>
      <c r="P140" s="186">
        <f>SUM(P141:P182)</f>
        <v>0</v>
      </c>
      <c r="Q140" s="185"/>
      <c r="R140" s="186">
        <f>SUM(R141:R182)</f>
        <v>113.21135199999999</v>
      </c>
      <c r="S140" s="185"/>
      <c r="T140" s="187">
        <f>SUM(T141:T182)</f>
        <v>0</v>
      </c>
      <c r="AR140" s="188" t="s">
        <v>25</v>
      </c>
      <c r="AT140" s="189" t="s">
        <v>76</v>
      </c>
      <c r="AU140" s="189" t="s">
        <v>25</v>
      </c>
      <c r="AY140" s="188" t="s">
        <v>180</v>
      </c>
      <c r="BK140" s="190">
        <f>SUM(BK141:BK182)</f>
        <v>0</v>
      </c>
    </row>
    <row r="141" spans="2:65" s="1" customFormat="1" ht="22.5" customHeight="1">
      <c r="B141" s="41"/>
      <c r="C141" s="194" t="s">
        <v>268</v>
      </c>
      <c r="D141" s="194" t="s">
        <v>182</v>
      </c>
      <c r="E141" s="195" t="s">
        <v>569</v>
      </c>
      <c r="F141" s="196" t="s">
        <v>570</v>
      </c>
      <c r="G141" s="197" t="s">
        <v>185</v>
      </c>
      <c r="H141" s="198">
        <v>130.4</v>
      </c>
      <c r="I141" s="199"/>
      <c r="J141" s="200">
        <f>ROUND(I141*H141,2)</f>
        <v>0</v>
      </c>
      <c r="K141" s="196" t="s">
        <v>186</v>
      </c>
      <c r="L141" s="61"/>
      <c r="M141" s="201" t="s">
        <v>24</v>
      </c>
      <c r="N141" s="202" t="s">
        <v>48</v>
      </c>
      <c r="O141" s="42"/>
      <c r="P141" s="203">
        <f>O141*H141</f>
        <v>0</v>
      </c>
      <c r="Q141" s="203">
        <v>0.378</v>
      </c>
      <c r="R141" s="203">
        <f>Q141*H141</f>
        <v>49.291200000000003</v>
      </c>
      <c r="S141" s="203">
        <v>0</v>
      </c>
      <c r="T141" s="204">
        <f>S141*H141</f>
        <v>0</v>
      </c>
      <c r="AR141" s="24" t="s">
        <v>187</v>
      </c>
      <c r="AT141" s="24" t="s">
        <v>182</v>
      </c>
      <c r="AU141" s="24" t="s">
        <v>86</v>
      </c>
      <c r="AY141" s="24" t="s">
        <v>180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4" t="s">
        <v>25</v>
      </c>
      <c r="BK141" s="205">
        <f>ROUND(I141*H141,2)</f>
        <v>0</v>
      </c>
      <c r="BL141" s="24" t="s">
        <v>187</v>
      </c>
      <c r="BM141" s="24" t="s">
        <v>571</v>
      </c>
    </row>
    <row r="142" spans="2:65" s="11" customFormat="1" ht="13.5">
      <c r="B142" s="206"/>
      <c r="C142" s="207"/>
      <c r="D142" s="218" t="s">
        <v>189</v>
      </c>
      <c r="E142" s="221" t="s">
        <v>24</v>
      </c>
      <c r="F142" s="222" t="s">
        <v>572</v>
      </c>
      <c r="G142" s="207"/>
      <c r="H142" s="223">
        <v>4.8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189</v>
      </c>
      <c r="AU142" s="217" t="s">
        <v>86</v>
      </c>
      <c r="AV142" s="11" t="s">
        <v>86</v>
      </c>
      <c r="AW142" s="11" t="s">
        <v>40</v>
      </c>
      <c r="AX142" s="11" t="s">
        <v>77</v>
      </c>
      <c r="AY142" s="217" t="s">
        <v>180</v>
      </c>
    </row>
    <row r="143" spans="2:65" s="11" customFormat="1" ht="13.5">
      <c r="B143" s="206"/>
      <c r="C143" s="207"/>
      <c r="D143" s="218" t="s">
        <v>189</v>
      </c>
      <c r="E143" s="221" t="s">
        <v>24</v>
      </c>
      <c r="F143" s="222" t="s">
        <v>573</v>
      </c>
      <c r="G143" s="207"/>
      <c r="H143" s="223">
        <v>125.6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189</v>
      </c>
      <c r="AU143" s="217" t="s">
        <v>86</v>
      </c>
      <c r="AV143" s="11" t="s">
        <v>86</v>
      </c>
      <c r="AW143" s="11" t="s">
        <v>40</v>
      </c>
      <c r="AX143" s="11" t="s">
        <v>77</v>
      </c>
      <c r="AY143" s="217" t="s">
        <v>180</v>
      </c>
    </row>
    <row r="144" spans="2:65" s="13" customFormat="1" ht="13.5">
      <c r="B144" s="235"/>
      <c r="C144" s="236"/>
      <c r="D144" s="208" t="s">
        <v>189</v>
      </c>
      <c r="E144" s="237" t="s">
        <v>24</v>
      </c>
      <c r="F144" s="238" t="s">
        <v>275</v>
      </c>
      <c r="G144" s="236"/>
      <c r="H144" s="239">
        <v>130.4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189</v>
      </c>
      <c r="AU144" s="245" t="s">
        <v>86</v>
      </c>
      <c r="AV144" s="13" t="s">
        <v>276</v>
      </c>
      <c r="AW144" s="13" t="s">
        <v>40</v>
      </c>
      <c r="AX144" s="13" t="s">
        <v>25</v>
      </c>
      <c r="AY144" s="245" t="s">
        <v>180</v>
      </c>
    </row>
    <row r="145" spans="2:65" s="1" customFormat="1" ht="22.5" customHeight="1">
      <c r="B145" s="41"/>
      <c r="C145" s="194" t="s">
        <v>338</v>
      </c>
      <c r="D145" s="194" t="s">
        <v>182</v>
      </c>
      <c r="E145" s="195" t="s">
        <v>244</v>
      </c>
      <c r="F145" s="196" t="s">
        <v>245</v>
      </c>
      <c r="G145" s="197" t="s">
        <v>185</v>
      </c>
      <c r="H145" s="198">
        <v>27.2</v>
      </c>
      <c r="I145" s="199"/>
      <c r="J145" s="200">
        <f>ROUND(I145*H145,2)</f>
        <v>0</v>
      </c>
      <c r="K145" s="196" t="s">
        <v>186</v>
      </c>
      <c r="L145" s="61"/>
      <c r="M145" s="201" t="s">
        <v>24</v>
      </c>
      <c r="N145" s="202" t="s">
        <v>48</v>
      </c>
      <c r="O145" s="42"/>
      <c r="P145" s="203">
        <f>O145*H145</f>
        <v>0</v>
      </c>
      <c r="Q145" s="203">
        <v>0.47260000000000002</v>
      </c>
      <c r="R145" s="203">
        <f>Q145*H145</f>
        <v>12.85472</v>
      </c>
      <c r="S145" s="203">
        <v>0</v>
      </c>
      <c r="T145" s="204">
        <f>S145*H145</f>
        <v>0</v>
      </c>
      <c r="AR145" s="24" t="s">
        <v>187</v>
      </c>
      <c r="AT145" s="24" t="s">
        <v>182</v>
      </c>
      <c r="AU145" s="24" t="s">
        <v>86</v>
      </c>
      <c r="AY145" s="24" t="s">
        <v>180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4" t="s">
        <v>25</v>
      </c>
      <c r="BK145" s="205">
        <f>ROUND(I145*H145,2)</f>
        <v>0</v>
      </c>
      <c r="BL145" s="24" t="s">
        <v>187</v>
      </c>
      <c r="BM145" s="24" t="s">
        <v>574</v>
      </c>
    </row>
    <row r="146" spans="2:65" s="1" customFormat="1" ht="13.5">
      <c r="B146" s="41"/>
      <c r="C146" s="63"/>
      <c r="D146" s="218" t="s">
        <v>195</v>
      </c>
      <c r="E146" s="63"/>
      <c r="F146" s="219" t="s">
        <v>245</v>
      </c>
      <c r="G146" s="63"/>
      <c r="H146" s="63"/>
      <c r="I146" s="164"/>
      <c r="J146" s="63"/>
      <c r="K146" s="63"/>
      <c r="L146" s="61"/>
      <c r="M146" s="220"/>
      <c r="N146" s="42"/>
      <c r="O146" s="42"/>
      <c r="P146" s="42"/>
      <c r="Q146" s="42"/>
      <c r="R146" s="42"/>
      <c r="S146" s="42"/>
      <c r="T146" s="78"/>
      <c r="AT146" s="24" t="s">
        <v>195</v>
      </c>
      <c r="AU146" s="24" t="s">
        <v>86</v>
      </c>
    </row>
    <row r="147" spans="2:65" s="11" customFormat="1" ht="27">
      <c r="B147" s="206"/>
      <c r="C147" s="207"/>
      <c r="D147" s="208" t="s">
        <v>189</v>
      </c>
      <c r="E147" s="209" t="s">
        <v>24</v>
      </c>
      <c r="F147" s="210" t="s">
        <v>575</v>
      </c>
      <c r="G147" s="207"/>
      <c r="H147" s="211">
        <v>27.2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189</v>
      </c>
      <c r="AU147" s="217" t="s">
        <v>86</v>
      </c>
      <c r="AV147" s="11" t="s">
        <v>86</v>
      </c>
      <c r="AW147" s="11" t="s">
        <v>40</v>
      </c>
      <c r="AX147" s="11" t="s">
        <v>25</v>
      </c>
      <c r="AY147" s="217" t="s">
        <v>180</v>
      </c>
    </row>
    <row r="148" spans="2:65" s="1" customFormat="1" ht="22.5" customHeight="1">
      <c r="B148" s="41"/>
      <c r="C148" s="194" t="s">
        <v>576</v>
      </c>
      <c r="D148" s="194" t="s">
        <v>182</v>
      </c>
      <c r="E148" s="195" t="s">
        <v>577</v>
      </c>
      <c r="F148" s="196" t="s">
        <v>578</v>
      </c>
      <c r="G148" s="197" t="s">
        <v>185</v>
      </c>
      <c r="H148" s="198">
        <v>61.9</v>
      </c>
      <c r="I148" s="199"/>
      <c r="J148" s="200">
        <f>ROUND(I148*H148,2)</f>
        <v>0</v>
      </c>
      <c r="K148" s="196" t="s">
        <v>186</v>
      </c>
      <c r="L148" s="61"/>
      <c r="M148" s="201" t="s">
        <v>24</v>
      </c>
      <c r="N148" s="202" t="s">
        <v>48</v>
      </c>
      <c r="O148" s="42"/>
      <c r="P148" s="203">
        <f>O148*H148</f>
        <v>0</v>
      </c>
      <c r="Q148" s="203">
        <v>8.4250000000000005E-2</v>
      </c>
      <c r="R148" s="203">
        <f>Q148*H148</f>
        <v>5.2150750000000006</v>
      </c>
      <c r="S148" s="203">
        <v>0</v>
      </c>
      <c r="T148" s="204">
        <f>S148*H148</f>
        <v>0</v>
      </c>
      <c r="AR148" s="24" t="s">
        <v>187</v>
      </c>
      <c r="AT148" s="24" t="s">
        <v>182</v>
      </c>
      <c r="AU148" s="24" t="s">
        <v>86</v>
      </c>
      <c r="AY148" s="24" t="s">
        <v>180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25</v>
      </c>
      <c r="BK148" s="205">
        <f>ROUND(I148*H148,2)</f>
        <v>0</v>
      </c>
      <c r="BL148" s="24" t="s">
        <v>187</v>
      </c>
      <c r="BM148" s="24" t="s">
        <v>579</v>
      </c>
    </row>
    <row r="149" spans="2:65" s="11" customFormat="1" ht="27">
      <c r="B149" s="206"/>
      <c r="C149" s="207"/>
      <c r="D149" s="218" t="s">
        <v>189</v>
      </c>
      <c r="E149" s="221" t="s">
        <v>24</v>
      </c>
      <c r="F149" s="222" t="s">
        <v>580</v>
      </c>
      <c r="G149" s="207"/>
      <c r="H149" s="223">
        <v>54.3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189</v>
      </c>
      <c r="AU149" s="217" t="s">
        <v>86</v>
      </c>
      <c r="AV149" s="11" t="s">
        <v>86</v>
      </c>
      <c r="AW149" s="11" t="s">
        <v>40</v>
      </c>
      <c r="AX149" s="11" t="s">
        <v>77</v>
      </c>
      <c r="AY149" s="217" t="s">
        <v>180</v>
      </c>
    </row>
    <row r="150" spans="2:65" s="11" customFormat="1" ht="13.5">
      <c r="B150" s="206"/>
      <c r="C150" s="207"/>
      <c r="D150" s="218" t="s">
        <v>189</v>
      </c>
      <c r="E150" s="221" t="s">
        <v>24</v>
      </c>
      <c r="F150" s="222" t="s">
        <v>581</v>
      </c>
      <c r="G150" s="207"/>
      <c r="H150" s="223">
        <v>7.6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189</v>
      </c>
      <c r="AU150" s="217" t="s">
        <v>86</v>
      </c>
      <c r="AV150" s="11" t="s">
        <v>86</v>
      </c>
      <c r="AW150" s="11" t="s">
        <v>40</v>
      </c>
      <c r="AX150" s="11" t="s">
        <v>77</v>
      </c>
      <c r="AY150" s="217" t="s">
        <v>180</v>
      </c>
    </row>
    <row r="151" spans="2:65" s="13" customFormat="1" ht="13.5">
      <c r="B151" s="235"/>
      <c r="C151" s="236"/>
      <c r="D151" s="208" t="s">
        <v>189</v>
      </c>
      <c r="E151" s="237" t="s">
        <v>24</v>
      </c>
      <c r="F151" s="238" t="s">
        <v>275</v>
      </c>
      <c r="G151" s="236"/>
      <c r="H151" s="239">
        <v>61.9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189</v>
      </c>
      <c r="AU151" s="245" t="s">
        <v>86</v>
      </c>
      <c r="AV151" s="13" t="s">
        <v>276</v>
      </c>
      <c r="AW151" s="13" t="s">
        <v>40</v>
      </c>
      <c r="AX151" s="13" t="s">
        <v>25</v>
      </c>
      <c r="AY151" s="245" t="s">
        <v>180</v>
      </c>
    </row>
    <row r="152" spans="2:65" s="1" customFormat="1" ht="22.5" customHeight="1">
      <c r="B152" s="41"/>
      <c r="C152" s="246" t="s">
        <v>237</v>
      </c>
      <c r="D152" s="246" t="s">
        <v>302</v>
      </c>
      <c r="E152" s="247" t="s">
        <v>582</v>
      </c>
      <c r="F152" s="248" t="s">
        <v>583</v>
      </c>
      <c r="G152" s="249" t="s">
        <v>185</v>
      </c>
      <c r="H152" s="250">
        <v>0</v>
      </c>
      <c r="I152" s="251"/>
      <c r="J152" s="252">
        <f>ROUND(I152*H152,2)</f>
        <v>0</v>
      </c>
      <c r="K152" s="248" t="s">
        <v>186</v>
      </c>
      <c r="L152" s="253"/>
      <c r="M152" s="254" t="s">
        <v>24</v>
      </c>
      <c r="N152" s="255" t="s">
        <v>48</v>
      </c>
      <c r="O152" s="42"/>
      <c r="P152" s="203">
        <f>O152*H152</f>
        <v>0</v>
      </c>
      <c r="Q152" s="203">
        <v>0.14000000000000001</v>
      </c>
      <c r="R152" s="203">
        <f>Q152*H152</f>
        <v>0</v>
      </c>
      <c r="S152" s="203">
        <v>0</v>
      </c>
      <c r="T152" s="204">
        <f>S152*H152</f>
        <v>0</v>
      </c>
      <c r="AR152" s="24" t="s">
        <v>305</v>
      </c>
      <c r="AT152" s="24" t="s">
        <v>302</v>
      </c>
      <c r="AU152" s="24" t="s">
        <v>86</v>
      </c>
      <c r="AY152" s="24" t="s">
        <v>180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4" t="s">
        <v>25</v>
      </c>
      <c r="BK152" s="205">
        <f>ROUND(I152*H152,2)</f>
        <v>0</v>
      </c>
      <c r="BL152" s="24" t="s">
        <v>187</v>
      </c>
      <c r="BM152" s="24" t="s">
        <v>584</v>
      </c>
    </row>
    <row r="153" spans="2:65" s="11" customFormat="1" ht="13.5">
      <c r="B153" s="206"/>
      <c r="C153" s="207"/>
      <c r="D153" s="218" t="s">
        <v>189</v>
      </c>
      <c r="E153" s="221" t="s">
        <v>24</v>
      </c>
      <c r="F153" s="222" t="s">
        <v>585</v>
      </c>
      <c r="G153" s="207"/>
      <c r="H153" s="223">
        <v>61.9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189</v>
      </c>
      <c r="AU153" s="217" t="s">
        <v>86</v>
      </c>
      <c r="AV153" s="11" t="s">
        <v>86</v>
      </c>
      <c r="AW153" s="11" t="s">
        <v>40</v>
      </c>
      <c r="AX153" s="11" t="s">
        <v>77</v>
      </c>
      <c r="AY153" s="217" t="s">
        <v>180</v>
      </c>
    </row>
    <row r="154" spans="2:65" s="11" customFormat="1" ht="13.5">
      <c r="B154" s="206"/>
      <c r="C154" s="207"/>
      <c r="D154" s="218" t="s">
        <v>189</v>
      </c>
      <c r="E154" s="221" t="s">
        <v>24</v>
      </c>
      <c r="F154" s="222" t="s">
        <v>586</v>
      </c>
      <c r="G154" s="207"/>
      <c r="H154" s="223">
        <v>-61.9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189</v>
      </c>
      <c r="AU154" s="217" t="s">
        <v>86</v>
      </c>
      <c r="AV154" s="11" t="s">
        <v>86</v>
      </c>
      <c r="AW154" s="11" t="s">
        <v>40</v>
      </c>
      <c r="AX154" s="11" t="s">
        <v>77</v>
      </c>
      <c r="AY154" s="217" t="s">
        <v>180</v>
      </c>
    </row>
    <row r="155" spans="2:65" s="13" customFormat="1" ht="13.5">
      <c r="B155" s="235"/>
      <c r="C155" s="236"/>
      <c r="D155" s="208" t="s">
        <v>189</v>
      </c>
      <c r="E155" s="237" t="s">
        <v>24</v>
      </c>
      <c r="F155" s="238" t="s">
        <v>275</v>
      </c>
      <c r="G155" s="236"/>
      <c r="H155" s="239">
        <v>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189</v>
      </c>
      <c r="AU155" s="245" t="s">
        <v>86</v>
      </c>
      <c r="AV155" s="13" t="s">
        <v>276</v>
      </c>
      <c r="AW155" s="13" t="s">
        <v>40</v>
      </c>
      <c r="AX155" s="13" t="s">
        <v>25</v>
      </c>
      <c r="AY155" s="245" t="s">
        <v>180</v>
      </c>
    </row>
    <row r="156" spans="2:65" s="1" customFormat="1" ht="31.5" customHeight="1">
      <c r="B156" s="41"/>
      <c r="C156" s="194" t="s">
        <v>587</v>
      </c>
      <c r="D156" s="194" t="s">
        <v>182</v>
      </c>
      <c r="E156" s="195" t="s">
        <v>588</v>
      </c>
      <c r="F156" s="196" t="s">
        <v>589</v>
      </c>
      <c r="G156" s="197" t="s">
        <v>185</v>
      </c>
      <c r="H156" s="198">
        <v>224.64</v>
      </c>
      <c r="I156" s="199"/>
      <c r="J156" s="200">
        <f>ROUND(I156*H156,2)</f>
        <v>0</v>
      </c>
      <c r="K156" s="196" t="s">
        <v>186</v>
      </c>
      <c r="L156" s="61"/>
      <c r="M156" s="201" t="s">
        <v>24</v>
      </c>
      <c r="N156" s="202" t="s">
        <v>48</v>
      </c>
      <c r="O156" s="42"/>
      <c r="P156" s="203">
        <f>O156*H156</f>
        <v>0</v>
      </c>
      <c r="Q156" s="203">
        <v>0.10100000000000001</v>
      </c>
      <c r="R156" s="203">
        <f>Q156*H156</f>
        <v>22.688639999999999</v>
      </c>
      <c r="S156" s="203">
        <v>0</v>
      </c>
      <c r="T156" s="204">
        <f>S156*H156</f>
        <v>0</v>
      </c>
      <c r="AR156" s="24" t="s">
        <v>187</v>
      </c>
      <c r="AT156" s="24" t="s">
        <v>182</v>
      </c>
      <c r="AU156" s="24" t="s">
        <v>86</v>
      </c>
      <c r="AY156" s="24" t="s">
        <v>180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24" t="s">
        <v>25</v>
      </c>
      <c r="BK156" s="205">
        <f>ROUND(I156*H156,2)</f>
        <v>0</v>
      </c>
      <c r="BL156" s="24" t="s">
        <v>187</v>
      </c>
      <c r="BM156" s="24" t="s">
        <v>590</v>
      </c>
    </row>
    <row r="157" spans="2:65" s="11" customFormat="1" ht="13.5">
      <c r="B157" s="206"/>
      <c r="C157" s="207"/>
      <c r="D157" s="218" t="s">
        <v>189</v>
      </c>
      <c r="E157" s="221" t="s">
        <v>24</v>
      </c>
      <c r="F157" s="222" t="s">
        <v>591</v>
      </c>
      <c r="G157" s="207"/>
      <c r="H157" s="223">
        <v>1.28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189</v>
      </c>
      <c r="AU157" s="217" t="s">
        <v>86</v>
      </c>
      <c r="AV157" s="11" t="s">
        <v>86</v>
      </c>
      <c r="AW157" s="11" t="s">
        <v>40</v>
      </c>
      <c r="AX157" s="11" t="s">
        <v>77</v>
      </c>
      <c r="AY157" s="217" t="s">
        <v>180</v>
      </c>
    </row>
    <row r="158" spans="2:65" s="11" customFormat="1" ht="13.5">
      <c r="B158" s="206"/>
      <c r="C158" s="207"/>
      <c r="D158" s="218" t="s">
        <v>189</v>
      </c>
      <c r="E158" s="221" t="s">
        <v>24</v>
      </c>
      <c r="F158" s="222" t="s">
        <v>592</v>
      </c>
      <c r="G158" s="207"/>
      <c r="H158" s="223">
        <v>1.36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189</v>
      </c>
      <c r="AU158" s="217" t="s">
        <v>86</v>
      </c>
      <c r="AV158" s="11" t="s">
        <v>86</v>
      </c>
      <c r="AW158" s="11" t="s">
        <v>40</v>
      </c>
      <c r="AX158" s="11" t="s">
        <v>77</v>
      </c>
      <c r="AY158" s="217" t="s">
        <v>180</v>
      </c>
    </row>
    <row r="159" spans="2:65" s="11" customFormat="1" ht="13.5">
      <c r="B159" s="206"/>
      <c r="C159" s="207"/>
      <c r="D159" s="218" t="s">
        <v>189</v>
      </c>
      <c r="E159" s="221" t="s">
        <v>24</v>
      </c>
      <c r="F159" s="222" t="s">
        <v>593</v>
      </c>
      <c r="G159" s="207"/>
      <c r="H159" s="223">
        <v>3.2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189</v>
      </c>
      <c r="AU159" s="217" t="s">
        <v>86</v>
      </c>
      <c r="AV159" s="11" t="s">
        <v>86</v>
      </c>
      <c r="AW159" s="11" t="s">
        <v>40</v>
      </c>
      <c r="AX159" s="11" t="s">
        <v>77</v>
      </c>
      <c r="AY159" s="217" t="s">
        <v>180</v>
      </c>
    </row>
    <row r="160" spans="2:65" s="11" customFormat="1" ht="13.5">
      <c r="B160" s="206"/>
      <c r="C160" s="207"/>
      <c r="D160" s="218" t="s">
        <v>189</v>
      </c>
      <c r="E160" s="221" t="s">
        <v>24</v>
      </c>
      <c r="F160" s="222" t="s">
        <v>594</v>
      </c>
      <c r="G160" s="207"/>
      <c r="H160" s="223">
        <v>3.2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189</v>
      </c>
      <c r="AU160" s="217" t="s">
        <v>86</v>
      </c>
      <c r="AV160" s="11" t="s">
        <v>86</v>
      </c>
      <c r="AW160" s="11" t="s">
        <v>40</v>
      </c>
      <c r="AX160" s="11" t="s">
        <v>77</v>
      </c>
      <c r="AY160" s="217" t="s">
        <v>180</v>
      </c>
    </row>
    <row r="161" spans="2:65" s="11" customFormat="1" ht="13.5">
      <c r="B161" s="206"/>
      <c r="C161" s="207"/>
      <c r="D161" s="218" t="s">
        <v>189</v>
      </c>
      <c r="E161" s="221" t="s">
        <v>24</v>
      </c>
      <c r="F161" s="222" t="s">
        <v>595</v>
      </c>
      <c r="G161" s="207"/>
      <c r="H161" s="223">
        <v>85.5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189</v>
      </c>
      <c r="AU161" s="217" t="s">
        <v>86</v>
      </c>
      <c r="AV161" s="11" t="s">
        <v>86</v>
      </c>
      <c r="AW161" s="11" t="s">
        <v>40</v>
      </c>
      <c r="AX161" s="11" t="s">
        <v>77</v>
      </c>
      <c r="AY161" s="217" t="s">
        <v>180</v>
      </c>
    </row>
    <row r="162" spans="2:65" s="11" customFormat="1" ht="13.5">
      <c r="B162" s="206"/>
      <c r="C162" s="207"/>
      <c r="D162" s="218" t="s">
        <v>189</v>
      </c>
      <c r="E162" s="221" t="s">
        <v>24</v>
      </c>
      <c r="F162" s="222" t="s">
        <v>596</v>
      </c>
      <c r="G162" s="207"/>
      <c r="H162" s="223">
        <v>18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189</v>
      </c>
      <c r="AU162" s="217" t="s">
        <v>86</v>
      </c>
      <c r="AV162" s="11" t="s">
        <v>86</v>
      </c>
      <c r="AW162" s="11" t="s">
        <v>40</v>
      </c>
      <c r="AX162" s="11" t="s">
        <v>77</v>
      </c>
      <c r="AY162" s="217" t="s">
        <v>180</v>
      </c>
    </row>
    <row r="163" spans="2:65" s="11" customFormat="1" ht="13.5">
      <c r="B163" s="206"/>
      <c r="C163" s="207"/>
      <c r="D163" s="218" t="s">
        <v>189</v>
      </c>
      <c r="E163" s="221" t="s">
        <v>24</v>
      </c>
      <c r="F163" s="222" t="s">
        <v>597</v>
      </c>
      <c r="G163" s="207"/>
      <c r="H163" s="223">
        <v>112.1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189</v>
      </c>
      <c r="AU163" s="217" t="s">
        <v>86</v>
      </c>
      <c r="AV163" s="11" t="s">
        <v>86</v>
      </c>
      <c r="AW163" s="11" t="s">
        <v>40</v>
      </c>
      <c r="AX163" s="11" t="s">
        <v>77</v>
      </c>
      <c r="AY163" s="217" t="s">
        <v>180</v>
      </c>
    </row>
    <row r="164" spans="2:65" s="13" customFormat="1" ht="13.5">
      <c r="B164" s="235"/>
      <c r="C164" s="236"/>
      <c r="D164" s="208" t="s">
        <v>189</v>
      </c>
      <c r="E164" s="237" t="s">
        <v>24</v>
      </c>
      <c r="F164" s="238" t="s">
        <v>275</v>
      </c>
      <c r="G164" s="236"/>
      <c r="H164" s="239">
        <v>224.64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189</v>
      </c>
      <c r="AU164" s="245" t="s">
        <v>86</v>
      </c>
      <c r="AV164" s="13" t="s">
        <v>276</v>
      </c>
      <c r="AW164" s="13" t="s">
        <v>40</v>
      </c>
      <c r="AX164" s="13" t="s">
        <v>25</v>
      </c>
      <c r="AY164" s="245" t="s">
        <v>180</v>
      </c>
    </row>
    <row r="165" spans="2:65" s="1" customFormat="1" ht="22.5" customHeight="1">
      <c r="B165" s="41"/>
      <c r="C165" s="246" t="s">
        <v>9</v>
      </c>
      <c r="D165" s="246" t="s">
        <v>302</v>
      </c>
      <c r="E165" s="247" t="s">
        <v>598</v>
      </c>
      <c r="F165" s="248" t="s">
        <v>599</v>
      </c>
      <c r="G165" s="249" t="s">
        <v>185</v>
      </c>
      <c r="H165" s="250">
        <v>9.2210000000000001</v>
      </c>
      <c r="I165" s="251"/>
      <c r="J165" s="252">
        <f>ROUND(I165*H165,2)</f>
        <v>0</v>
      </c>
      <c r="K165" s="248" t="s">
        <v>186</v>
      </c>
      <c r="L165" s="253"/>
      <c r="M165" s="254" t="s">
        <v>24</v>
      </c>
      <c r="N165" s="255" t="s">
        <v>48</v>
      </c>
      <c r="O165" s="42"/>
      <c r="P165" s="203">
        <f>O165*H165</f>
        <v>0</v>
      </c>
      <c r="Q165" s="203">
        <v>0.13100000000000001</v>
      </c>
      <c r="R165" s="203">
        <f>Q165*H165</f>
        <v>1.207951</v>
      </c>
      <c r="S165" s="203">
        <v>0</v>
      </c>
      <c r="T165" s="204">
        <f>S165*H165</f>
        <v>0</v>
      </c>
      <c r="AR165" s="24" t="s">
        <v>305</v>
      </c>
      <c r="AT165" s="24" t="s">
        <v>302</v>
      </c>
      <c r="AU165" s="24" t="s">
        <v>86</v>
      </c>
      <c r="AY165" s="24" t="s">
        <v>180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4" t="s">
        <v>25</v>
      </c>
      <c r="BK165" s="205">
        <f>ROUND(I165*H165,2)</f>
        <v>0</v>
      </c>
      <c r="BL165" s="24" t="s">
        <v>187</v>
      </c>
      <c r="BM165" s="24" t="s">
        <v>600</v>
      </c>
    </row>
    <row r="166" spans="2:65" s="11" customFormat="1" ht="13.5">
      <c r="B166" s="206"/>
      <c r="C166" s="207"/>
      <c r="D166" s="218" t="s">
        <v>189</v>
      </c>
      <c r="E166" s="221" t="s">
        <v>24</v>
      </c>
      <c r="F166" s="222" t="s">
        <v>591</v>
      </c>
      <c r="G166" s="207"/>
      <c r="H166" s="223">
        <v>1.28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189</v>
      </c>
      <c r="AU166" s="217" t="s">
        <v>86</v>
      </c>
      <c r="AV166" s="11" t="s">
        <v>86</v>
      </c>
      <c r="AW166" s="11" t="s">
        <v>40</v>
      </c>
      <c r="AX166" s="11" t="s">
        <v>77</v>
      </c>
      <c r="AY166" s="217" t="s">
        <v>180</v>
      </c>
    </row>
    <row r="167" spans="2:65" s="11" customFormat="1" ht="13.5">
      <c r="B167" s="206"/>
      <c r="C167" s="207"/>
      <c r="D167" s="218" t="s">
        <v>189</v>
      </c>
      <c r="E167" s="221" t="s">
        <v>24</v>
      </c>
      <c r="F167" s="222" t="s">
        <v>592</v>
      </c>
      <c r="G167" s="207"/>
      <c r="H167" s="223">
        <v>1.36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189</v>
      </c>
      <c r="AU167" s="217" t="s">
        <v>86</v>
      </c>
      <c r="AV167" s="11" t="s">
        <v>86</v>
      </c>
      <c r="AW167" s="11" t="s">
        <v>40</v>
      </c>
      <c r="AX167" s="11" t="s">
        <v>77</v>
      </c>
      <c r="AY167" s="217" t="s">
        <v>180</v>
      </c>
    </row>
    <row r="168" spans="2:65" s="11" customFormat="1" ht="13.5">
      <c r="B168" s="206"/>
      <c r="C168" s="207"/>
      <c r="D168" s="218" t="s">
        <v>189</v>
      </c>
      <c r="E168" s="221" t="s">
        <v>24</v>
      </c>
      <c r="F168" s="222" t="s">
        <v>593</v>
      </c>
      <c r="G168" s="207"/>
      <c r="H168" s="223">
        <v>3.2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189</v>
      </c>
      <c r="AU168" s="217" t="s">
        <v>86</v>
      </c>
      <c r="AV168" s="11" t="s">
        <v>86</v>
      </c>
      <c r="AW168" s="11" t="s">
        <v>40</v>
      </c>
      <c r="AX168" s="11" t="s">
        <v>77</v>
      </c>
      <c r="AY168" s="217" t="s">
        <v>180</v>
      </c>
    </row>
    <row r="169" spans="2:65" s="11" customFormat="1" ht="13.5">
      <c r="B169" s="206"/>
      <c r="C169" s="207"/>
      <c r="D169" s="218" t="s">
        <v>189</v>
      </c>
      <c r="E169" s="221" t="s">
        <v>24</v>
      </c>
      <c r="F169" s="222" t="s">
        <v>594</v>
      </c>
      <c r="G169" s="207"/>
      <c r="H169" s="223">
        <v>3.2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189</v>
      </c>
      <c r="AU169" s="217" t="s">
        <v>86</v>
      </c>
      <c r="AV169" s="11" t="s">
        <v>86</v>
      </c>
      <c r="AW169" s="11" t="s">
        <v>40</v>
      </c>
      <c r="AX169" s="11" t="s">
        <v>77</v>
      </c>
      <c r="AY169" s="217" t="s">
        <v>180</v>
      </c>
    </row>
    <row r="170" spans="2:65" s="13" customFormat="1" ht="13.5">
      <c r="B170" s="235"/>
      <c r="C170" s="236"/>
      <c r="D170" s="218" t="s">
        <v>189</v>
      </c>
      <c r="E170" s="263" t="s">
        <v>24</v>
      </c>
      <c r="F170" s="264" t="s">
        <v>275</v>
      </c>
      <c r="G170" s="236"/>
      <c r="H170" s="265">
        <v>9.0399999999999991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189</v>
      </c>
      <c r="AU170" s="245" t="s">
        <v>86</v>
      </c>
      <c r="AV170" s="13" t="s">
        <v>276</v>
      </c>
      <c r="AW170" s="13" t="s">
        <v>40</v>
      </c>
      <c r="AX170" s="13" t="s">
        <v>25</v>
      </c>
      <c r="AY170" s="245" t="s">
        <v>180</v>
      </c>
    </row>
    <row r="171" spans="2:65" s="11" customFormat="1" ht="13.5">
      <c r="B171" s="206"/>
      <c r="C171" s="207"/>
      <c r="D171" s="208" t="s">
        <v>189</v>
      </c>
      <c r="E171" s="207"/>
      <c r="F171" s="210" t="s">
        <v>601</v>
      </c>
      <c r="G171" s="207"/>
      <c r="H171" s="211">
        <v>9.2210000000000001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189</v>
      </c>
      <c r="AU171" s="217" t="s">
        <v>86</v>
      </c>
      <c r="AV171" s="11" t="s">
        <v>86</v>
      </c>
      <c r="AW171" s="11" t="s">
        <v>6</v>
      </c>
      <c r="AX171" s="11" t="s">
        <v>25</v>
      </c>
      <c r="AY171" s="217" t="s">
        <v>180</v>
      </c>
    </row>
    <row r="172" spans="2:65" s="1" customFormat="1" ht="22.5" customHeight="1">
      <c r="B172" s="41"/>
      <c r="C172" s="246" t="s">
        <v>393</v>
      </c>
      <c r="D172" s="246" t="s">
        <v>302</v>
      </c>
      <c r="E172" s="247" t="s">
        <v>602</v>
      </c>
      <c r="F172" s="248" t="s">
        <v>603</v>
      </c>
      <c r="G172" s="249" t="s">
        <v>185</v>
      </c>
      <c r="H172" s="250">
        <v>114.342</v>
      </c>
      <c r="I172" s="251"/>
      <c r="J172" s="252">
        <f>ROUND(I172*H172,2)</f>
        <v>0</v>
      </c>
      <c r="K172" s="248" t="s">
        <v>186</v>
      </c>
      <c r="L172" s="253"/>
      <c r="M172" s="254" t="s">
        <v>24</v>
      </c>
      <c r="N172" s="255" t="s">
        <v>48</v>
      </c>
      <c r="O172" s="42"/>
      <c r="P172" s="203">
        <f>O172*H172</f>
        <v>0</v>
      </c>
      <c r="Q172" s="203">
        <v>0.13100000000000001</v>
      </c>
      <c r="R172" s="203">
        <f>Q172*H172</f>
        <v>14.978802</v>
      </c>
      <c r="S172" s="203">
        <v>0</v>
      </c>
      <c r="T172" s="204">
        <f>S172*H172</f>
        <v>0</v>
      </c>
      <c r="AR172" s="24" t="s">
        <v>305</v>
      </c>
      <c r="AT172" s="24" t="s">
        <v>302</v>
      </c>
      <c r="AU172" s="24" t="s">
        <v>86</v>
      </c>
      <c r="AY172" s="24" t="s">
        <v>180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4" t="s">
        <v>25</v>
      </c>
      <c r="BK172" s="205">
        <f>ROUND(I172*H172,2)</f>
        <v>0</v>
      </c>
      <c r="BL172" s="24" t="s">
        <v>187</v>
      </c>
      <c r="BM172" s="24" t="s">
        <v>604</v>
      </c>
    </row>
    <row r="173" spans="2:65" s="11" customFormat="1" ht="13.5">
      <c r="B173" s="206"/>
      <c r="C173" s="207"/>
      <c r="D173" s="218" t="s">
        <v>189</v>
      </c>
      <c r="E173" s="221" t="s">
        <v>24</v>
      </c>
      <c r="F173" s="222" t="s">
        <v>597</v>
      </c>
      <c r="G173" s="207"/>
      <c r="H173" s="223">
        <v>112.1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189</v>
      </c>
      <c r="AU173" s="217" t="s">
        <v>86</v>
      </c>
      <c r="AV173" s="11" t="s">
        <v>86</v>
      </c>
      <c r="AW173" s="11" t="s">
        <v>40</v>
      </c>
      <c r="AX173" s="11" t="s">
        <v>25</v>
      </c>
      <c r="AY173" s="217" t="s">
        <v>180</v>
      </c>
    </row>
    <row r="174" spans="2:65" s="11" customFormat="1" ht="13.5">
      <c r="B174" s="206"/>
      <c r="C174" s="207"/>
      <c r="D174" s="208" t="s">
        <v>189</v>
      </c>
      <c r="E174" s="207"/>
      <c r="F174" s="210" t="s">
        <v>605</v>
      </c>
      <c r="G174" s="207"/>
      <c r="H174" s="211">
        <v>114.342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189</v>
      </c>
      <c r="AU174" s="217" t="s">
        <v>86</v>
      </c>
      <c r="AV174" s="11" t="s">
        <v>86</v>
      </c>
      <c r="AW174" s="11" t="s">
        <v>6</v>
      </c>
      <c r="AX174" s="11" t="s">
        <v>25</v>
      </c>
      <c r="AY174" s="217" t="s">
        <v>180</v>
      </c>
    </row>
    <row r="175" spans="2:65" s="1" customFormat="1" ht="22.5" customHeight="1">
      <c r="B175" s="41"/>
      <c r="C175" s="246" t="s">
        <v>191</v>
      </c>
      <c r="D175" s="246" t="s">
        <v>302</v>
      </c>
      <c r="E175" s="247" t="s">
        <v>606</v>
      </c>
      <c r="F175" s="248" t="s">
        <v>607</v>
      </c>
      <c r="G175" s="249" t="s">
        <v>185</v>
      </c>
      <c r="H175" s="250">
        <v>18.36</v>
      </c>
      <c r="I175" s="251"/>
      <c r="J175" s="252">
        <f>ROUND(I175*H175,2)</f>
        <v>0</v>
      </c>
      <c r="K175" s="248" t="s">
        <v>24</v>
      </c>
      <c r="L175" s="253"/>
      <c r="M175" s="254" t="s">
        <v>24</v>
      </c>
      <c r="N175" s="255" t="s">
        <v>48</v>
      </c>
      <c r="O175" s="42"/>
      <c r="P175" s="203">
        <f>O175*H175</f>
        <v>0</v>
      </c>
      <c r="Q175" s="203">
        <v>0.13100000000000001</v>
      </c>
      <c r="R175" s="203">
        <f>Q175*H175</f>
        <v>2.40516</v>
      </c>
      <c r="S175" s="203">
        <v>0</v>
      </c>
      <c r="T175" s="204">
        <f>S175*H175</f>
        <v>0</v>
      </c>
      <c r="AR175" s="24" t="s">
        <v>305</v>
      </c>
      <c r="AT175" s="24" t="s">
        <v>302</v>
      </c>
      <c r="AU175" s="24" t="s">
        <v>86</v>
      </c>
      <c r="AY175" s="24" t="s">
        <v>180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25</v>
      </c>
      <c r="BK175" s="205">
        <f>ROUND(I175*H175,2)</f>
        <v>0</v>
      </c>
      <c r="BL175" s="24" t="s">
        <v>187</v>
      </c>
      <c r="BM175" s="24" t="s">
        <v>608</v>
      </c>
    </row>
    <row r="176" spans="2:65" s="11" customFormat="1" ht="13.5">
      <c r="B176" s="206"/>
      <c r="C176" s="207"/>
      <c r="D176" s="218" t="s">
        <v>189</v>
      </c>
      <c r="E176" s="221" t="s">
        <v>24</v>
      </c>
      <c r="F176" s="222" t="s">
        <v>596</v>
      </c>
      <c r="G176" s="207"/>
      <c r="H176" s="223">
        <v>18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189</v>
      </c>
      <c r="AU176" s="217" t="s">
        <v>86</v>
      </c>
      <c r="AV176" s="11" t="s">
        <v>86</v>
      </c>
      <c r="AW176" s="11" t="s">
        <v>40</v>
      </c>
      <c r="AX176" s="11" t="s">
        <v>25</v>
      </c>
      <c r="AY176" s="217" t="s">
        <v>180</v>
      </c>
    </row>
    <row r="177" spans="2:65" s="11" customFormat="1" ht="13.5">
      <c r="B177" s="206"/>
      <c r="C177" s="207"/>
      <c r="D177" s="208" t="s">
        <v>189</v>
      </c>
      <c r="E177" s="207"/>
      <c r="F177" s="210" t="s">
        <v>609</v>
      </c>
      <c r="G177" s="207"/>
      <c r="H177" s="211">
        <v>18.36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189</v>
      </c>
      <c r="AU177" s="217" t="s">
        <v>86</v>
      </c>
      <c r="AV177" s="11" t="s">
        <v>86</v>
      </c>
      <c r="AW177" s="11" t="s">
        <v>6</v>
      </c>
      <c r="AX177" s="11" t="s">
        <v>25</v>
      </c>
      <c r="AY177" s="217" t="s">
        <v>180</v>
      </c>
    </row>
    <row r="178" spans="2:65" s="1" customFormat="1" ht="22.5" customHeight="1">
      <c r="B178" s="41"/>
      <c r="C178" s="246" t="s">
        <v>277</v>
      </c>
      <c r="D178" s="246" t="s">
        <v>302</v>
      </c>
      <c r="E178" s="247" t="s">
        <v>610</v>
      </c>
      <c r="F178" s="248" t="s">
        <v>611</v>
      </c>
      <c r="G178" s="249" t="s">
        <v>185</v>
      </c>
      <c r="H178" s="250">
        <v>34.884</v>
      </c>
      <c r="I178" s="251"/>
      <c r="J178" s="252">
        <f>ROUND(I178*H178,2)</f>
        <v>0</v>
      </c>
      <c r="K178" s="248" t="s">
        <v>24</v>
      </c>
      <c r="L178" s="253"/>
      <c r="M178" s="254" t="s">
        <v>24</v>
      </c>
      <c r="N178" s="255" t="s">
        <v>48</v>
      </c>
      <c r="O178" s="42"/>
      <c r="P178" s="203">
        <f>O178*H178</f>
        <v>0</v>
      </c>
      <c r="Q178" s="203">
        <v>0.13100000000000001</v>
      </c>
      <c r="R178" s="203">
        <f>Q178*H178</f>
        <v>4.5698040000000004</v>
      </c>
      <c r="S178" s="203">
        <v>0</v>
      </c>
      <c r="T178" s="204">
        <f>S178*H178</f>
        <v>0</v>
      </c>
      <c r="AR178" s="24" t="s">
        <v>305</v>
      </c>
      <c r="AT178" s="24" t="s">
        <v>302</v>
      </c>
      <c r="AU178" s="24" t="s">
        <v>86</v>
      </c>
      <c r="AY178" s="24" t="s">
        <v>180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25</v>
      </c>
      <c r="BK178" s="205">
        <f>ROUND(I178*H178,2)</f>
        <v>0</v>
      </c>
      <c r="BL178" s="24" t="s">
        <v>187</v>
      </c>
      <c r="BM178" s="24" t="s">
        <v>612</v>
      </c>
    </row>
    <row r="179" spans="2:65" s="11" customFormat="1" ht="13.5">
      <c r="B179" s="206"/>
      <c r="C179" s="207"/>
      <c r="D179" s="218" t="s">
        <v>189</v>
      </c>
      <c r="E179" s="221" t="s">
        <v>24</v>
      </c>
      <c r="F179" s="222" t="s">
        <v>595</v>
      </c>
      <c r="G179" s="207"/>
      <c r="H179" s="223">
        <v>85.5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189</v>
      </c>
      <c r="AU179" s="217" t="s">
        <v>86</v>
      </c>
      <c r="AV179" s="11" t="s">
        <v>86</v>
      </c>
      <c r="AW179" s="11" t="s">
        <v>40</v>
      </c>
      <c r="AX179" s="11" t="s">
        <v>77</v>
      </c>
      <c r="AY179" s="217" t="s">
        <v>180</v>
      </c>
    </row>
    <row r="180" spans="2:65" s="11" customFormat="1" ht="13.5">
      <c r="B180" s="206"/>
      <c r="C180" s="207"/>
      <c r="D180" s="218" t="s">
        <v>189</v>
      </c>
      <c r="E180" s="221" t="s">
        <v>24</v>
      </c>
      <c r="F180" s="222" t="s">
        <v>613</v>
      </c>
      <c r="G180" s="207"/>
      <c r="H180" s="223">
        <v>-51.3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189</v>
      </c>
      <c r="AU180" s="217" t="s">
        <v>86</v>
      </c>
      <c r="AV180" s="11" t="s">
        <v>86</v>
      </c>
      <c r="AW180" s="11" t="s">
        <v>40</v>
      </c>
      <c r="AX180" s="11" t="s">
        <v>77</v>
      </c>
      <c r="AY180" s="217" t="s">
        <v>180</v>
      </c>
    </row>
    <row r="181" spans="2:65" s="13" customFormat="1" ht="13.5">
      <c r="B181" s="235"/>
      <c r="C181" s="236"/>
      <c r="D181" s="218" t="s">
        <v>189</v>
      </c>
      <c r="E181" s="263" t="s">
        <v>24</v>
      </c>
      <c r="F181" s="264" t="s">
        <v>275</v>
      </c>
      <c r="G181" s="236"/>
      <c r="H181" s="265">
        <v>34.200000000000003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189</v>
      </c>
      <c r="AU181" s="245" t="s">
        <v>86</v>
      </c>
      <c r="AV181" s="13" t="s">
        <v>276</v>
      </c>
      <c r="AW181" s="13" t="s">
        <v>40</v>
      </c>
      <c r="AX181" s="13" t="s">
        <v>25</v>
      </c>
      <c r="AY181" s="245" t="s">
        <v>180</v>
      </c>
    </row>
    <row r="182" spans="2:65" s="11" customFormat="1" ht="13.5">
      <c r="B182" s="206"/>
      <c r="C182" s="207"/>
      <c r="D182" s="218" t="s">
        <v>189</v>
      </c>
      <c r="E182" s="207"/>
      <c r="F182" s="222" t="s">
        <v>614</v>
      </c>
      <c r="G182" s="207"/>
      <c r="H182" s="223">
        <v>34.884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189</v>
      </c>
      <c r="AU182" s="217" t="s">
        <v>86</v>
      </c>
      <c r="AV182" s="11" t="s">
        <v>86</v>
      </c>
      <c r="AW182" s="11" t="s">
        <v>6</v>
      </c>
      <c r="AX182" s="11" t="s">
        <v>25</v>
      </c>
      <c r="AY182" s="217" t="s">
        <v>180</v>
      </c>
    </row>
    <row r="183" spans="2:65" s="10" customFormat="1" ht="29.85" customHeight="1">
      <c r="B183" s="177"/>
      <c r="C183" s="178"/>
      <c r="D183" s="191" t="s">
        <v>76</v>
      </c>
      <c r="E183" s="192" t="s">
        <v>292</v>
      </c>
      <c r="F183" s="192" t="s">
        <v>293</v>
      </c>
      <c r="G183" s="178"/>
      <c r="H183" s="178"/>
      <c r="I183" s="181"/>
      <c r="J183" s="193">
        <f>BK183</f>
        <v>0</v>
      </c>
      <c r="K183" s="178"/>
      <c r="L183" s="183"/>
      <c r="M183" s="184"/>
      <c r="N183" s="185"/>
      <c r="O183" s="185"/>
      <c r="P183" s="186">
        <f>SUM(P184:P201)</f>
        <v>0</v>
      </c>
      <c r="Q183" s="185"/>
      <c r="R183" s="186">
        <f>SUM(R184:R201)</f>
        <v>19.120272</v>
      </c>
      <c r="S183" s="185"/>
      <c r="T183" s="187">
        <f>SUM(T184:T201)</f>
        <v>0</v>
      </c>
      <c r="AR183" s="188" t="s">
        <v>25</v>
      </c>
      <c r="AT183" s="189" t="s">
        <v>76</v>
      </c>
      <c r="AU183" s="189" t="s">
        <v>25</v>
      </c>
      <c r="AY183" s="188" t="s">
        <v>180</v>
      </c>
      <c r="BK183" s="190">
        <f>SUM(BK184:BK201)</f>
        <v>0</v>
      </c>
    </row>
    <row r="184" spans="2:65" s="1" customFormat="1" ht="22.5" customHeight="1">
      <c r="B184" s="41"/>
      <c r="C184" s="194" t="s">
        <v>424</v>
      </c>
      <c r="D184" s="194" t="s">
        <v>182</v>
      </c>
      <c r="E184" s="195" t="s">
        <v>615</v>
      </c>
      <c r="F184" s="196" t="s">
        <v>616</v>
      </c>
      <c r="G184" s="197" t="s">
        <v>208</v>
      </c>
      <c r="H184" s="198">
        <v>1.014</v>
      </c>
      <c r="I184" s="199"/>
      <c r="J184" s="200">
        <f>ROUND(I184*H184,2)</f>
        <v>0</v>
      </c>
      <c r="K184" s="196" t="s">
        <v>24</v>
      </c>
      <c r="L184" s="61"/>
      <c r="M184" s="201" t="s">
        <v>24</v>
      </c>
      <c r="N184" s="202" t="s">
        <v>48</v>
      </c>
      <c r="O184" s="42"/>
      <c r="P184" s="203">
        <f>O184*H184</f>
        <v>0</v>
      </c>
      <c r="Q184" s="203">
        <v>2.8</v>
      </c>
      <c r="R184" s="203">
        <f>Q184*H184</f>
        <v>2.8391999999999999</v>
      </c>
      <c r="S184" s="203">
        <v>0</v>
      </c>
      <c r="T184" s="204">
        <f>S184*H184</f>
        <v>0</v>
      </c>
      <c r="AR184" s="24" t="s">
        <v>187</v>
      </c>
      <c r="AT184" s="24" t="s">
        <v>182</v>
      </c>
      <c r="AU184" s="24" t="s">
        <v>86</v>
      </c>
      <c r="AY184" s="24" t="s">
        <v>180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4" t="s">
        <v>25</v>
      </c>
      <c r="BK184" s="205">
        <f>ROUND(I184*H184,2)</f>
        <v>0</v>
      </c>
      <c r="BL184" s="24" t="s">
        <v>187</v>
      </c>
      <c r="BM184" s="24" t="s">
        <v>617</v>
      </c>
    </row>
    <row r="185" spans="2:65" s="11" customFormat="1" ht="13.5">
      <c r="B185" s="206"/>
      <c r="C185" s="207"/>
      <c r="D185" s="208" t="s">
        <v>189</v>
      </c>
      <c r="E185" s="209" t="s">
        <v>24</v>
      </c>
      <c r="F185" s="210" t="s">
        <v>618</v>
      </c>
      <c r="G185" s="207"/>
      <c r="H185" s="211">
        <v>1.014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189</v>
      </c>
      <c r="AU185" s="217" t="s">
        <v>86</v>
      </c>
      <c r="AV185" s="11" t="s">
        <v>86</v>
      </c>
      <c r="AW185" s="11" t="s">
        <v>40</v>
      </c>
      <c r="AX185" s="11" t="s">
        <v>25</v>
      </c>
      <c r="AY185" s="217" t="s">
        <v>180</v>
      </c>
    </row>
    <row r="186" spans="2:65" s="1" customFormat="1" ht="22.5" customHeight="1">
      <c r="B186" s="41"/>
      <c r="C186" s="194" t="s">
        <v>444</v>
      </c>
      <c r="D186" s="194" t="s">
        <v>182</v>
      </c>
      <c r="E186" s="195" t="s">
        <v>619</v>
      </c>
      <c r="F186" s="196" t="s">
        <v>620</v>
      </c>
      <c r="G186" s="197" t="s">
        <v>621</v>
      </c>
      <c r="H186" s="198">
        <v>13</v>
      </c>
      <c r="I186" s="199"/>
      <c r="J186" s="200">
        <f>ROUND(I186*H186,2)</f>
        <v>0</v>
      </c>
      <c r="K186" s="196" t="s">
        <v>24</v>
      </c>
      <c r="L186" s="61"/>
      <c r="M186" s="201" t="s">
        <v>24</v>
      </c>
      <c r="N186" s="202" t="s">
        <v>48</v>
      </c>
      <c r="O186" s="42"/>
      <c r="P186" s="203">
        <f>O186*H186</f>
        <v>0</v>
      </c>
      <c r="Q186" s="203">
        <v>5.0000000000000001E-3</v>
      </c>
      <c r="R186" s="203">
        <f>Q186*H186</f>
        <v>6.5000000000000002E-2</v>
      </c>
      <c r="S186" s="203">
        <v>0</v>
      </c>
      <c r="T186" s="204">
        <f>S186*H186</f>
        <v>0</v>
      </c>
      <c r="AR186" s="24" t="s">
        <v>187</v>
      </c>
      <c r="AT186" s="24" t="s">
        <v>182</v>
      </c>
      <c r="AU186" s="24" t="s">
        <v>86</v>
      </c>
      <c r="AY186" s="24" t="s">
        <v>180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4" t="s">
        <v>25</v>
      </c>
      <c r="BK186" s="205">
        <f>ROUND(I186*H186,2)</f>
        <v>0</v>
      </c>
      <c r="BL186" s="24" t="s">
        <v>187</v>
      </c>
      <c r="BM186" s="24" t="s">
        <v>622</v>
      </c>
    </row>
    <row r="187" spans="2:65" s="1" customFormat="1" ht="22.5" customHeight="1">
      <c r="B187" s="41"/>
      <c r="C187" s="194" t="s">
        <v>229</v>
      </c>
      <c r="D187" s="194" t="s">
        <v>182</v>
      </c>
      <c r="E187" s="195" t="s">
        <v>623</v>
      </c>
      <c r="F187" s="196" t="s">
        <v>624</v>
      </c>
      <c r="G187" s="197" t="s">
        <v>200</v>
      </c>
      <c r="H187" s="198">
        <v>30.8</v>
      </c>
      <c r="I187" s="199"/>
      <c r="J187" s="200">
        <f>ROUND(I187*H187,2)</f>
        <v>0</v>
      </c>
      <c r="K187" s="196" t="s">
        <v>186</v>
      </c>
      <c r="L187" s="61"/>
      <c r="M187" s="201" t="s">
        <v>24</v>
      </c>
      <c r="N187" s="202" t="s">
        <v>48</v>
      </c>
      <c r="O187" s="42"/>
      <c r="P187" s="203">
        <f>O187*H187</f>
        <v>0</v>
      </c>
      <c r="Q187" s="203">
        <v>8.4000000000000003E-4</v>
      </c>
      <c r="R187" s="203">
        <f>Q187*H187</f>
        <v>2.5872000000000003E-2</v>
      </c>
      <c r="S187" s="203">
        <v>0</v>
      </c>
      <c r="T187" s="204">
        <f>S187*H187</f>
        <v>0</v>
      </c>
      <c r="AR187" s="24" t="s">
        <v>187</v>
      </c>
      <c r="AT187" s="24" t="s">
        <v>182</v>
      </c>
      <c r="AU187" s="24" t="s">
        <v>86</v>
      </c>
      <c r="AY187" s="24" t="s">
        <v>180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4" t="s">
        <v>25</v>
      </c>
      <c r="BK187" s="205">
        <f>ROUND(I187*H187,2)</f>
        <v>0</v>
      </c>
      <c r="BL187" s="24" t="s">
        <v>187</v>
      </c>
      <c r="BM187" s="24" t="s">
        <v>625</v>
      </c>
    </row>
    <row r="188" spans="2:65" s="1" customFormat="1" ht="31.5" customHeight="1">
      <c r="B188" s="41"/>
      <c r="C188" s="194" t="s">
        <v>10</v>
      </c>
      <c r="D188" s="194" t="s">
        <v>182</v>
      </c>
      <c r="E188" s="195" t="s">
        <v>626</v>
      </c>
      <c r="F188" s="196" t="s">
        <v>627</v>
      </c>
      <c r="G188" s="197" t="s">
        <v>200</v>
      </c>
      <c r="H188" s="198">
        <v>101.6</v>
      </c>
      <c r="I188" s="199"/>
      <c r="J188" s="200">
        <f>ROUND(I188*H188,2)</f>
        <v>0</v>
      </c>
      <c r="K188" s="196" t="s">
        <v>186</v>
      </c>
      <c r="L188" s="61"/>
      <c r="M188" s="201" t="s">
        <v>24</v>
      </c>
      <c r="N188" s="202" t="s">
        <v>48</v>
      </c>
      <c r="O188" s="42"/>
      <c r="P188" s="203">
        <f>O188*H188</f>
        <v>0</v>
      </c>
      <c r="Q188" s="203">
        <v>0.1295</v>
      </c>
      <c r="R188" s="203">
        <f>Q188*H188</f>
        <v>13.1572</v>
      </c>
      <c r="S188" s="203">
        <v>0</v>
      </c>
      <c r="T188" s="204">
        <f>S188*H188</f>
        <v>0</v>
      </c>
      <c r="AR188" s="24" t="s">
        <v>187</v>
      </c>
      <c r="AT188" s="24" t="s">
        <v>182</v>
      </c>
      <c r="AU188" s="24" t="s">
        <v>86</v>
      </c>
      <c r="AY188" s="24" t="s">
        <v>180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25</v>
      </c>
      <c r="BK188" s="205">
        <f>ROUND(I188*H188,2)</f>
        <v>0</v>
      </c>
      <c r="BL188" s="24" t="s">
        <v>187</v>
      </c>
      <c r="BM188" s="24" t="s">
        <v>628</v>
      </c>
    </row>
    <row r="189" spans="2:65" s="11" customFormat="1" ht="13.5">
      <c r="B189" s="206"/>
      <c r="C189" s="207"/>
      <c r="D189" s="218" t="s">
        <v>189</v>
      </c>
      <c r="E189" s="221" t="s">
        <v>24</v>
      </c>
      <c r="F189" s="222" t="s">
        <v>629</v>
      </c>
      <c r="G189" s="207"/>
      <c r="H189" s="223">
        <v>34.200000000000003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189</v>
      </c>
      <c r="AU189" s="217" t="s">
        <v>86</v>
      </c>
      <c r="AV189" s="11" t="s">
        <v>86</v>
      </c>
      <c r="AW189" s="11" t="s">
        <v>40</v>
      </c>
      <c r="AX189" s="11" t="s">
        <v>77</v>
      </c>
      <c r="AY189" s="217" t="s">
        <v>180</v>
      </c>
    </row>
    <row r="190" spans="2:65" s="11" customFormat="1" ht="13.5">
      <c r="B190" s="206"/>
      <c r="C190" s="207"/>
      <c r="D190" s="218" t="s">
        <v>189</v>
      </c>
      <c r="E190" s="221" t="s">
        <v>24</v>
      </c>
      <c r="F190" s="222" t="s">
        <v>630</v>
      </c>
      <c r="G190" s="207"/>
      <c r="H190" s="223">
        <v>67.400000000000006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189</v>
      </c>
      <c r="AU190" s="217" t="s">
        <v>86</v>
      </c>
      <c r="AV190" s="11" t="s">
        <v>86</v>
      </c>
      <c r="AW190" s="11" t="s">
        <v>40</v>
      </c>
      <c r="AX190" s="11" t="s">
        <v>77</v>
      </c>
      <c r="AY190" s="217" t="s">
        <v>180</v>
      </c>
    </row>
    <row r="191" spans="2:65" s="12" customFormat="1" ht="13.5">
      <c r="B191" s="224"/>
      <c r="C191" s="225"/>
      <c r="D191" s="208" t="s">
        <v>189</v>
      </c>
      <c r="E191" s="226" t="s">
        <v>24</v>
      </c>
      <c r="F191" s="227" t="s">
        <v>204</v>
      </c>
      <c r="G191" s="225"/>
      <c r="H191" s="228">
        <v>101.6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189</v>
      </c>
      <c r="AU191" s="234" t="s">
        <v>86</v>
      </c>
      <c r="AV191" s="12" t="s">
        <v>187</v>
      </c>
      <c r="AW191" s="12" t="s">
        <v>40</v>
      </c>
      <c r="AX191" s="12" t="s">
        <v>25</v>
      </c>
      <c r="AY191" s="234" t="s">
        <v>180</v>
      </c>
    </row>
    <row r="192" spans="2:65" s="1" customFormat="1" ht="22.5" customHeight="1">
      <c r="B192" s="41"/>
      <c r="C192" s="246" t="s">
        <v>631</v>
      </c>
      <c r="D192" s="246" t="s">
        <v>302</v>
      </c>
      <c r="E192" s="247" t="s">
        <v>632</v>
      </c>
      <c r="F192" s="248" t="s">
        <v>633</v>
      </c>
      <c r="G192" s="249" t="s">
        <v>319</v>
      </c>
      <c r="H192" s="250">
        <v>67.400000000000006</v>
      </c>
      <c r="I192" s="251"/>
      <c r="J192" s="252">
        <f>ROUND(I192*H192,2)</f>
        <v>0</v>
      </c>
      <c r="K192" s="248" t="s">
        <v>186</v>
      </c>
      <c r="L192" s="253"/>
      <c r="M192" s="254" t="s">
        <v>24</v>
      </c>
      <c r="N192" s="255" t="s">
        <v>48</v>
      </c>
      <c r="O192" s="42"/>
      <c r="P192" s="203">
        <f>O192*H192</f>
        <v>0</v>
      </c>
      <c r="Q192" s="203">
        <v>4.4999999999999998E-2</v>
      </c>
      <c r="R192" s="203">
        <f>Q192*H192</f>
        <v>3.0330000000000004</v>
      </c>
      <c r="S192" s="203">
        <v>0</v>
      </c>
      <c r="T192" s="204">
        <f>S192*H192</f>
        <v>0</v>
      </c>
      <c r="AR192" s="24" t="s">
        <v>305</v>
      </c>
      <c r="AT192" s="24" t="s">
        <v>302</v>
      </c>
      <c r="AU192" s="24" t="s">
        <v>86</v>
      </c>
      <c r="AY192" s="24" t="s">
        <v>180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4" t="s">
        <v>25</v>
      </c>
      <c r="BK192" s="205">
        <f>ROUND(I192*H192,2)</f>
        <v>0</v>
      </c>
      <c r="BL192" s="24" t="s">
        <v>187</v>
      </c>
      <c r="BM192" s="24" t="s">
        <v>634</v>
      </c>
    </row>
    <row r="193" spans="2:65" s="11" customFormat="1" ht="13.5">
      <c r="B193" s="206"/>
      <c r="C193" s="207"/>
      <c r="D193" s="218" t="s">
        <v>189</v>
      </c>
      <c r="E193" s="221" t="s">
        <v>24</v>
      </c>
      <c r="F193" s="222" t="s">
        <v>635</v>
      </c>
      <c r="G193" s="207"/>
      <c r="H193" s="223">
        <v>101.6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189</v>
      </c>
      <c r="AU193" s="217" t="s">
        <v>86</v>
      </c>
      <c r="AV193" s="11" t="s">
        <v>86</v>
      </c>
      <c r="AW193" s="11" t="s">
        <v>40</v>
      </c>
      <c r="AX193" s="11" t="s">
        <v>77</v>
      </c>
      <c r="AY193" s="217" t="s">
        <v>180</v>
      </c>
    </row>
    <row r="194" spans="2:65" s="11" customFormat="1" ht="13.5">
      <c r="B194" s="206"/>
      <c r="C194" s="207"/>
      <c r="D194" s="218" t="s">
        <v>189</v>
      </c>
      <c r="E194" s="221" t="s">
        <v>24</v>
      </c>
      <c r="F194" s="222" t="s">
        <v>636</v>
      </c>
      <c r="G194" s="207"/>
      <c r="H194" s="223">
        <v>-34.200000000000003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189</v>
      </c>
      <c r="AU194" s="217" t="s">
        <v>86</v>
      </c>
      <c r="AV194" s="11" t="s">
        <v>86</v>
      </c>
      <c r="AW194" s="11" t="s">
        <v>40</v>
      </c>
      <c r="AX194" s="11" t="s">
        <v>77</v>
      </c>
      <c r="AY194" s="217" t="s">
        <v>180</v>
      </c>
    </row>
    <row r="195" spans="2:65" s="12" customFormat="1" ht="13.5">
      <c r="B195" s="224"/>
      <c r="C195" s="225"/>
      <c r="D195" s="208" t="s">
        <v>189</v>
      </c>
      <c r="E195" s="226" t="s">
        <v>24</v>
      </c>
      <c r="F195" s="227" t="s">
        <v>204</v>
      </c>
      <c r="G195" s="225"/>
      <c r="H195" s="228">
        <v>67.400000000000006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189</v>
      </c>
      <c r="AU195" s="234" t="s">
        <v>86</v>
      </c>
      <c r="AV195" s="12" t="s">
        <v>187</v>
      </c>
      <c r="AW195" s="12" t="s">
        <v>40</v>
      </c>
      <c r="AX195" s="12" t="s">
        <v>25</v>
      </c>
      <c r="AY195" s="234" t="s">
        <v>180</v>
      </c>
    </row>
    <row r="196" spans="2:65" s="1" customFormat="1" ht="22.5" customHeight="1">
      <c r="B196" s="41"/>
      <c r="C196" s="194" t="s">
        <v>235</v>
      </c>
      <c r="D196" s="194" t="s">
        <v>182</v>
      </c>
      <c r="E196" s="195" t="s">
        <v>637</v>
      </c>
      <c r="F196" s="196" t="s">
        <v>638</v>
      </c>
      <c r="G196" s="197" t="s">
        <v>200</v>
      </c>
      <c r="H196" s="198">
        <v>34.200000000000003</v>
      </c>
      <c r="I196" s="199"/>
      <c r="J196" s="200">
        <f>ROUND(I196*H196,2)</f>
        <v>0</v>
      </c>
      <c r="K196" s="196" t="s">
        <v>186</v>
      </c>
      <c r="L196" s="61"/>
      <c r="M196" s="201" t="s">
        <v>24</v>
      </c>
      <c r="N196" s="202" t="s">
        <v>48</v>
      </c>
      <c r="O196" s="42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4" t="s">
        <v>187</v>
      </c>
      <c r="AT196" s="24" t="s">
        <v>182</v>
      </c>
      <c r="AU196" s="24" t="s">
        <v>86</v>
      </c>
      <c r="AY196" s="24" t="s">
        <v>180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4" t="s">
        <v>25</v>
      </c>
      <c r="BK196" s="205">
        <f>ROUND(I196*H196,2)</f>
        <v>0</v>
      </c>
      <c r="BL196" s="24" t="s">
        <v>187</v>
      </c>
      <c r="BM196" s="24" t="s">
        <v>639</v>
      </c>
    </row>
    <row r="197" spans="2:65" s="11" customFormat="1" ht="13.5">
      <c r="B197" s="206"/>
      <c r="C197" s="207"/>
      <c r="D197" s="208" t="s">
        <v>189</v>
      </c>
      <c r="E197" s="209" t="s">
        <v>24</v>
      </c>
      <c r="F197" s="210" t="s">
        <v>640</v>
      </c>
      <c r="G197" s="207"/>
      <c r="H197" s="211">
        <v>34.200000000000003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189</v>
      </c>
      <c r="AU197" s="217" t="s">
        <v>86</v>
      </c>
      <c r="AV197" s="11" t="s">
        <v>86</v>
      </c>
      <c r="AW197" s="11" t="s">
        <v>40</v>
      </c>
      <c r="AX197" s="11" t="s">
        <v>25</v>
      </c>
      <c r="AY197" s="217" t="s">
        <v>180</v>
      </c>
    </row>
    <row r="198" spans="2:65" s="1" customFormat="1" ht="22.5" customHeight="1">
      <c r="B198" s="41"/>
      <c r="C198" s="194" t="s">
        <v>283</v>
      </c>
      <c r="D198" s="194" t="s">
        <v>182</v>
      </c>
      <c r="E198" s="195" t="s">
        <v>641</v>
      </c>
      <c r="F198" s="196" t="s">
        <v>642</v>
      </c>
      <c r="G198" s="197" t="s">
        <v>185</v>
      </c>
      <c r="H198" s="198">
        <v>51.3</v>
      </c>
      <c r="I198" s="199"/>
      <c r="J198" s="200">
        <f>ROUND(I198*H198,2)</f>
        <v>0</v>
      </c>
      <c r="K198" s="196" t="s">
        <v>186</v>
      </c>
      <c r="L198" s="61"/>
      <c r="M198" s="201" t="s">
        <v>24</v>
      </c>
      <c r="N198" s="202" t="s">
        <v>48</v>
      </c>
      <c r="O198" s="42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4" t="s">
        <v>187</v>
      </c>
      <c r="AT198" s="24" t="s">
        <v>182</v>
      </c>
      <c r="AU198" s="24" t="s">
        <v>86</v>
      </c>
      <c r="AY198" s="24" t="s">
        <v>180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4" t="s">
        <v>25</v>
      </c>
      <c r="BK198" s="205">
        <f>ROUND(I198*H198,2)</f>
        <v>0</v>
      </c>
      <c r="BL198" s="24" t="s">
        <v>187</v>
      </c>
      <c r="BM198" s="24" t="s">
        <v>643</v>
      </c>
    </row>
    <row r="199" spans="2:65" s="11" customFormat="1" ht="13.5">
      <c r="B199" s="206"/>
      <c r="C199" s="207"/>
      <c r="D199" s="208" t="s">
        <v>189</v>
      </c>
      <c r="E199" s="209" t="s">
        <v>24</v>
      </c>
      <c r="F199" s="210" t="s">
        <v>644</v>
      </c>
      <c r="G199" s="207"/>
      <c r="H199" s="211">
        <v>51.3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189</v>
      </c>
      <c r="AU199" s="217" t="s">
        <v>86</v>
      </c>
      <c r="AV199" s="11" t="s">
        <v>86</v>
      </c>
      <c r="AW199" s="11" t="s">
        <v>40</v>
      </c>
      <c r="AX199" s="11" t="s">
        <v>25</v>
      </c>
      <c r="AY199" s="217" t="s">
        <v>180</v>
      </c>
    </row>
    <row r="200" spans="2:65" s="1" customFormat="1" ht="22.5" customHeight="1">
      <c r="B200" s="41"/>
      <c r="C200" s="194" t="s">
        <v>243</v>
      </c>
      <c r="D200" s="194" t="s">
        <v>182</v>
      </c>
      <c r="E200" s="195" t="s">
        <v>645</v>
      </c>
      <c r="F200" s="196" t="s">
        <v>646</v>
      </c>
      <c r="G200" s="197" t="s">
        <v>185</v>
      </c>
      <c r="H200" s="198">
        <v>61.9</v>
      </c>
      <c r="I200" s="199"/>
      <c r="J200" s="200">
        <f>ROUND(I200*H200,2)</f>
        <v>0</v>
      </c>
      <c r="K200" s="196" t="s">
        <v>186</v>
      </c>
      <c r="L200" s="61"/>
      <c r="M200" s="201" t="s">
        <v>24</v>
      </c>
      <c r="N200" s="202" t="s">
        <v>48</v>
      </c>
      <c r="O200" s="42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24" t="s">
        <v>187</v>
      </c>
      <c r="AT200" s="24" t="s">
        <v>182</v>
      </c>
      <c r="AU200" s="24" t="s">
        <v>86</v>
      </c>
      <c r="AY200" s="24" t="s">
        <v>180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4" t="s">
        <v>25</v>
      </c>
      <c r="BK200" s="205">
        <f>ROUND(I200*H200,2)</f>
        <v>0</v>
      </c>
      <c r="BL200" s="24" t="s">
        <v>187</v>
      </c>
      <c r="BM200" s="24" t="s">
        <v>647</v>
      </c>
    </row>
    <row r="201" spans="2:65" s="11" customFormat="1" ht="13.5">
      <c r="B201" s="206"/>
      <c r="C201" s="207"/>
      <c r="D201" s="218" t="s">
        <v>189</v>
      </c>
      <c r="E201" s="221" t="s">
        <v>24</v>
      </c>
      <c r="F201" s="222" t="s">
        <v>648</v>
      </c>
      <c r="G201" s="207"/>
      <c r="H201" s="223">
        <v>61.9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189</v>
      </c>
      <c r="AU201" s="217" t="s">
        <v>86</v>
      </c>
      <c r="AV201" s="11" t="s">
        <v>86</v>
      </c>
      <c r="AW201" s="11" t="s">
        <v>40</v>
      </c>
      <c r="AX201" s="11" t="s">
        <v>25</v>
      </c>
      <c r="AY201" s="217" t="s">
        <v>180</v>
      </c>
    </row>
    <row r="202" spans="2:65" s="10" customFormat="1" ht="29.85" customHeight="1">
      <c r="B202" s="177"/>
      <c r="C202" s="178"/>
      <c r="D202" s="191" t="s">
        <v>76</v>
      </c>
      <c r="E202" s="192" t="s">
        <v>409</v>
      </c>
      <c r="F202" s="192" t="s">
        <v>410</v>
      </c>
      <c r="G202" s="178"/>
      <c r="H202" s="178"/>
      <c r="I202" s="181"/>
      <c r="J202" s="193">
        <f>BK202</f>
        <v>0</v>
      </c>
      <c r="K202" s="178"/>
      <c r="L202" s="183"/>
      <c r="M202" s="184"/>
      <c r="N202" s="185"/>
      <c r="O202" s="185"/>
      <c r="P202" s="186">
        <f>SUM(P203:P217)</f>
        <v>0</v>
      </c>
      <c r="Q202" s="185"/>
      <c r="R202" s="186">
        <f>SUM(R203:R217)</f>
        <v>0</v>
      </c>
      <c r="S202" s="185"/>
      <c r="T202" s="187">
        <f>SUM(T203:T217)</f>
        <v>0</v>
      </c>
      <c r="AR202" s="188" t="s">
        <v>25</v>
      </c>
      <c r="AT202" s="189" t="s">
        <v>76</v>
      </c>
      <c r="AU202" s="189" t="s">
        <v>25</v>
      </c>
      <c r="AY202" s="188" t="s">
        <v>180</v>
      </c>
      <c r="BK202" s="190">
        <f>SUM(BK203:BK217)</f>
        <v>0</v>
      </c>
    </row>
    <row r="203" spans="2:65" s="1" customFormat="1" ht="22.5" customHeight="1">
      <c r="B203" s="41"/>
      <c r="C203" s="194" t="s">
        <v>205</v>
      </c>
      <c r="D203" s="194" t="s">
        <v>182</v>
      </c>
      <c r="E203" s="195" t="s">
        <v>421</v>
      </c>
      <c r="F203" s="196" t="s">
        <v>422</v>
      </c>
      <c r="G203" s="197" t="s">
        <v>232</v>
      </c>
      <c r="H203" s="198">
        <v>18.452000000000002</v>
      </c>
      <c r="I203" s="199"/>
      <c r="J203" s="200">
        <f>ROUND(I203*H203,2)</f>
        <v>0</v>
      </c>
      <c r="K203" s="196" t="s">
        <v>186</v>
      </c>
      <c r="L203" s="61"/>
      <c r="M203" s="201" t="s">
        <v>24</v>
      </c>
      <c r="N203" s="202" t="s">
        <v>48</v>
      </c>
      <c r="O203" s="4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AR203" s="24" t="s">
        <v>187</v>
      </c>
      <c r="AT203" s="24" t="s">
        <v>182</v>
      </c>
      <c r="AU203" s="24" t="s">
        <v>86</v>
      </c>
      <c r="AY203" s="24" t="s">
        <v>180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4" t="s">
        <v>25</v>
      </c>
      <c r="BK203" s="205">
        <f>ROUND(I203*H203,2)</f>
        <v>0</v>
      </c>
      <c r="BL203" s="24" t="s">
        <v>187</v>
      </c>
      <c r="BM203" s="24" t="s">
        <v>649</v>
      </c>
    </row>
    <row r="204" spans="2:65" s="1" customFormat="1" ht="13.5">
      <c r="B204" s="41"/>
      <c r="C204" s="63"/>
      <c r="D204" s="218" t="s">
        <v>195</v>
      </c>
      <c r="E204" s="63"/>
      <c r="F204" s="219" t="s">
        <v>422</v>
      </c>
      <c r="G204" s="63"/>
      <c r="H204" s="63"/>
      <c r="I204" s="164"/>
      <c r="J204" s="63"/>
      <c r="K204" s="63"/>
      <c r="L204" s="61"/>
      <c r="M204" s="220"/>
      <c r="N204" s="42"/>
      <c r="O204" s="42"/>
      <c r="P204" s="42"/>
      <c r="Q204" s="42"/>
      <c r="R204" s="42"/>
      <c r="S204" s="42"/>
      <c r="T204" s="78"/>
      <c r="AT204" s="24" t="s">
        <v>195</v>
      </c>
      <c r="AU204" s="24" t="s">
        <v>86</v>
      </c>
    </row>
    <row r="205" spans="2:65" s="11" customFormat="1" ht="13.5">
      <c r="B205" s="206"/>
      <c r="C205" s="207"/>
      <c r="D205" s="208" t="s">
        <v>189</v>
      </c>
      <c r="E205" s="209" t="s">
        <v>24</v>
      </c>
      <c r="F205" s="210" t="s">
        <v>470</v>
      </c>
      <c r="G205" s="207"/>
      <c r="H205" s="211">
        <v>18.452000000000002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189</v>
      </c>
      <c r="AU205" s="217" t="s">
        <v>86</v>
      </c>
      <c r="AV205" s="11" t="s">
        <v>86</v>
      </c>
      <c r="AW205" s="11" t="s">
        <v>40</v>
      </c>
      <c r="AX205" s="11" t="s">
        <v>25</v>
      </c>
      <c r="AY205" s="217" t="s">
        <v>180</v>
      </c>
    </row>
    <row r="206" spans="2:65" s="1" customFormat="1" ht="22.5" customHeight="1">
      <c r="B206" s="41"/>
      <c r="C206" s="194" t="s">
        <v>211</v>
      </c>
      <c r="D206" s="194" t="s">
        <v>182</v>
      </c>
      <c r="E206" s="195" t="s">
        <v>425</v>
      </c>
      <c r="F206" s="196" t="s">
        <v>426</v>
      </c>
      <c r="G206" s="197" t="s">
        <v>232</v>
      </c>
      <c r="H206" s="198">
        <v>166.06800000000001</v>
      </c>
      <c r="I206" s="199"/>
      <c r="J206" s="200">
        <f>ROUND(I206*H206,2)</f>
        <v>0</v>
      </c>
      <c r="K206" s="196" t="s">
        <v>186</v>
      </c>
      <c r="L206" s="61"/>
      <c r="M206" s="201" t="s">
        <v>24</v>
      </c>
      <c r="N206" s="202" t="s">
        <v>48</v>
      </c>
      <c r="O206" s="42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24" t="s">
        <v>187</v>
      </c>
      <c r="AT206" s="24" t="s">
        <v>182</v>
      </c>
      <c r="AU206" s="24" t="s">
        <v>86</v>
      </c>
      <c r="AY206" s="24" t="s">
        <v>180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4" t="s">
        <v>25</v>
      </c>
      <c r="BK206" s="205">
        <f>ROUND(I206*H206,2)</f>
        <v>0</v>
      </c>
      <c r="BL206" s="24" t="s">
        <v>187</v>
      </c>
      <c r="BM206" s="24" t="s">
        <v>650</v>
      </c>
    </row>
    <row r="207" spans="2:65" s="1" customFormat="1" ht="13.5">
      <c r="B207" s="41"/>
      <c r="C207" s="63"/>
      <c r="D207" s="218" t="s">
        <v>195</v>
      </c>
      <c r="E207" s="63"/>
      <c r="F207" s="219" t="s">
        <v>426</v>
      </c>
      <c r="G207" s="63"/>
      <c r="H207" s="63"/>
      <c r="I207" s="164"/>
      <c r="J207" s="63"/>
      <c r="K207" s="63"/>
      <c r="L207" s="61"/>
      <c r="M207" s="220"/>
      <c r="N207" s="42"/>
      <c r="O207" s="42"/>
      <c r="P207" s="42"/>
      <c r="Q207" s="42"/>
      <c r="R207" s="42"/>
      <c r="S207" s="42"/>
      <c r="T207" s="78"/>
      <c r="AT207" s="24" t="s">
        <v>195</v>
      </c>
      <c r="AU207" s="24" t="s">
        <v>86</v>
      </c>
    </row>
    <row r="208" spans="2:65" s="11" customFormat="1" ht="13.5">
      <c r="B208" s="206"/>
      <c r="C208" s="207"/>
      <c r="D208" s="208" t="s">
        <v>189</v>
      </c>
      <c r="E208" s="209" t="s">
        <v>24</v>
      </c>
      <c r="F208" s="210" t="s">
        <v>651</v>
      </c>
      <c r="G208" s="207"/>
      <c r="H208" s="211">
        <v>166.06800000000001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189</v>
      </c>
      <c r="AU208" s="217" t="s">
        <v>86</v>
      </c>
      <c r="AV208" s="11" t="s">
        <v>86</v>
      </c>
      <c r="AW208" s="11" t="s">
        <v>40</v>
      </c>
      <c r="AX208" s="11" t="s">
        <v>25</v>
      </c>
      <c r="AY208" s="217" t="s">
        <v>180</v>
      </c>
    </row>
    <row r="209" spans="2:65" s="1" customFormat="1" ht="22.5" customHeight="1">
      <c r="B209" s="41"/>
      <c r="C209" s="194" t="s">
        <v>217</v>
      </c>
      <c r="D209" s="194" t="s">
        <v>182</v>
      </c>
      <c r="E209" s="195" t="s">
        <v>435</v>
      </c>
      <c r="F209" s="196" t="s">
        <v>436</v>
      </c>
      <c r="G209" s="197" t="s">
        <v>232</v>
      </c>
      <c r="H209" s="198">
        <v>18.452000000000002</v>
      </c>
      <c r="I209" s="199"/>
      <c r="J209" s="200">
        <f>ROUND(I209*H209,2)</f>
        <v>0</v>
      </c>
      <c r="K209" s="196" t="s">
        <v>186</v>
      </c>
      <c r="L209" s="61"/>
      <c r="M209" s="201" t="s">
        <v>24</v>
      </c>
      <c r="N209" s="202" t="s">
        <v>48</v>
      </c>
      <c r="O209" s="42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24" t="s">
        <v>187</v>
      </c>
      <c r="AT209" s="24" t="s">
        <v>182</v>
      </c>
      <c r="AU209" s="24" t="s">
        <v>86</v>
      </c>
      <c r="AY209" s="24" t="s">
        <v>180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4" t="s">
        <v>25</v>
      </c>
      <c r="BK209" s="205">
        <f>ROUND(I209*H209,2)</f>
        <v>0</v>
      </c>
      <c r="BL209" s="24" t="s">
        <v>187</v>
      </c>
      <c r="BM209" s="24" t="s">
        <v>652</v>
      </c>
    </row>
    <row r="210" spans="2:65" s="1" customFormat="1" ht="13.5">
      <c r="B210" s="41"/>
      <c r="C210" s="63"/>
      <c r="D210" s="218" t="s">
        <v>195</v>
      </c>
      <c r="E210" s="63"/>
      <c r="F210" s="219" t="s">
        <v>436</v>
      </c>
      <c r="G210" s="63"/>
      <c r="H210" s="63"/>
      <c r="I210" s="164"/>
      <c r="J210" s="63"/>
      <c r="K210" s="63"/>
      <c r="L210" s="61"/>
      <c r="M210" s="220"/>
      <c r="N210" s="42"/>
      <c r="O210" s="42"/>
      <c r="P210" s="42"/>
      <c r="Q210" s="42"/>
      <c r="R210" s="42"/>
      <c r="S210" s="42"/>
      <c r="T210" s="78"/>
      <c r="AT210" s="24" t="s">
        <v>195</v>
      </c>
      <c r="AU210" s="24" t="s">
        <v>86</v>
      </c>
    </row>
    <row r="211" spans="2:65" s="11" customFormat="1" ht="27">
      <c r="B211" s="206"/>
      <c r="C211" s="207"/>
      <c r="D211" s="218" t="s">
        <v>189</v>
      </c>
      <c r="E211" s="221" t="s">
        <v>24</v>
      </c>
      <c r="F211" s="222" t="s">
        <v>653</v>
      </c>
      <c r="G211" s="207"/>
      <c r="H211" s="223">
        <v>2.72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189</v>
      </c>
      <c r="AU211" s="217" t="s">
        <v>86</v>
      </c>
      <c r="AV211" s="11" t="s">
        <v>86</v>
      </c>
      <c r="AW211" s="11" t="s">
        <v>40</v>
      </c>
      <c r="AX211" s="11" t="s">
        <v>77</v>
      </c>
      <c r="AY211" s="217" t="s">
        <v>180</v>
      </c>
    </row>
    <row r="212" spans="2:65" s="11" customFormat="1" ht="27">
      <c r="B212" s="206"/>
      <c r="C212" s="207"/>
      <c r="D212" s="218" t="s">
        <v>189</v>
      </c>
      <c r="E212" s="221" t="s">
        <v>24</v>
      </c>
      <c r="F212" s="222" t="s">
        <v>654</v>
      </c>
      <c r="G212" s="207"/>
      <c r="H212" s="223">
        <v>8.7210000000000001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189</v>
      </c>
      <c r="AU212" s="217" t="s">
        <v>86</v>
      </c>
      <c r="AV212" s="11" t="s">
        <v>86</v>
      </c>
      <c r="AW212" s="11" t="s">
        <v>40</v>
      </c>
      <c r="AX212" s="11" t="s">
        <v>77</v>
      </c>
      <c r="AY212" s="217" t="s">
        <v>180</v>
      </c>
    </row>
    <row r="213" spans="2:65" s="11" customFormat="1" ht="27">
      <c r="B213" s="206"/>
      <c r="C213" s="207"/>
      <c r="D213" s="218" t="s">
        <v>189</v>
      </c>
      <c r="E213" s="221" t="s">
        <v>24</v>
      </c>
      <c r="F213" s="222" t="s">
        <v>655</v>
      </c>
      <c r="G213" s="207"/>
      <c r="H213" s="223">
        <v>7.0110000000000001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189</v>
      </c>
      <c r="AU213" s="217" t="s">
        <v>86</v>
      </c>
      <c r="AV213" s="11" t="s">
        <v>86</v>
      </c>
      <c r="AW213" s="11" t="s">
        <v>40</v>
      </c>
      <c r="AX213" s="11" t="s">
        <v>77</v>
      </c>
      <c r="AY213" s="217" t="s">
        <v>180</v>
      </c>
    </row>
    <row r="214" spans="2:65" s="13" customFormat="1" ht="13.5">
      <c r="B214" s="235"/>
      <c r="C214" s="236"/>
      <c r="D214" s="208" t="s">
        <v>189</v>
      </c>
      <c r="E214" s="237" t="s">
        <v>470</v>
      </c>
      <c r="F214" s="238" t="s">
        <v>275</v>
      </c>
      <c r="G214" s="236"/>
      <c r="H214" s="239">
        <v>18.452000000000002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189</v>
      </c>
      <c r="AU214" s="245" t="s">
        <v>86</v>
      </c>
      <c r="AV214" s="13" t="s">
        <v>276</v>
      </c>
      <c r="AW214" s="13" t="s">
        <v>40</v>
      </c>
      <c r="AX214" s="13" t="s">
        <v>25</v>
      </c>
      <c r="AY214" s="245" t="s">
        <v>180</v>
      </c>
    </row>
    <row r="215" spans="2:65" s="1" customFormat="1" ht="22.5" customHeight="1">
      <c r="B215" s="41"/>
      <c r="C215" s="194" t="s">
        <v>225</v>
      </c>
      <c r="D215" s="194" t="s">
        <v>182</v>
      </c>
      <c r="E215" s="195" t="s">
        <v>441</v>
      </c>
      <c r="F215" s="196" t="s">
        <v>442</v>
      </c>
      <c r="G215" s="197" t="s">
        <v>232</v>
      </c>
      <c r="H215" s="198">
        <v>18.452000000000002</v>
      </c>
      <c r="I215" s="199"/>
      <c r="J215" s="200">
        <f>ROUND(I215*H215,2)</f>
        <v>0</v>
      </c>
      <c r="K215" s="196" t="s">
        <v>186</v>
      </c>
      <c r="L215" s="61"/>
      <c r="M215" s="201" t="s">
        <v>24</v>
      </c>
      <c r="N215" s="202" t="s">
        <v>48</v>
      </c>
      <c r="O215" s="42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24" t="s">
        <v>187</v>
      </c>
      <c r="AT215" s="24" t="s">
        <v>182</v>
      </c>
      <c r="AU215" s="24" t="s">
        <v>86</v>
      </c>
      <c r="AY215" s="24" t="s">
        <v>180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24" t="s">
        <v>25</v>
      </c>
      <c r="BK215" s="205">
        <f>ROUND(I215*H215,2)</f>
        <v>0</v>
      </c>
      <c r="BL215" s="24" t="s">
        <v>187</v>
      </c>
      <c r="BM215" s="24" t="s">
        <v>656</v>
      </c>
    </row>
    <row r="216" spans="2:65" s="1" customFormat="1" ht="13.5">
      <c r="B216" s="41"/>
      <c r="C216" s="63"/>
      <c r="D216" s="218" t="s">
        <v>195</v>
      </c>
      <c r="E216" s="63"/>
      <c r="F216" s="219" t="s">
        <v>442</v>
      </c>
      <c r="G216" s="63"/>
      <c r="H216" s="63"/>
      <c r="I216" s="164"/>
      <c r="J216" s="63"/>
      <c r="K216" s="63"/>
      <c r="L216" s="61"/>
      <c r="M216" s="220"/>
      <c r="N216" s="42"/>
      <c r="O216" s="42"/>
      <c r="P216" s="42"/>
      <c r="Q216" s="42"/>
      <c r="R216" s="42"/>
      <c r="S216" s="42"/>
      <c r="T216" s="78"/>
      <c r="AT216" s="24" t="s">
        <v>195</v>
      </c>
      <c r="AU216" s="24" t="s">
        <v>86</v>
      </c>
    </row>
    <row r="217" spans="2:65" s="11" customFormat="1" ht="13.5">
      <c r="B217" s="206"/>
      <c r="C217" s="207"/>
      <c r="D217" s="218" t="s">
        <v>189</v>
      </c>
      <c r="E217" s="221" t="s">
        <v>24</v>
      </c>
      <c r="F217" s="222" t="s">
        <v>470</v>
      </c>
      <c r="G217" s="207"/>
      <c r="H217" s="223">
        <v>18.452000000000002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189</v>
      </c>
      <c r="AU217" s="217" t="s">
        <v>86</v>
      </c>
      <c r="AV217" s="11" t="s">
        <v>86</v>
      </c>
      <c r="AW217" s="11" t="s">
        <v>40</v>
      </c>
      <c r="AX217" s="11" t="s">
        <v>25</v>
      </c>
      <c r="AY217" s="217" t="s">
        <v>180</v>
      </c>
    </row>
    <row r="218" spans="2:65" s="10" customFormat="1" ht="29.85" customHeight="1">
      <c r="B218" s="177"/>
      <c r="C218" s="178"/>
      <c r="D218" s="191" t="s">
        <v>76</v>
      </c>
      <c r="E218" s="192" t="s">
        <v>448</v>
      </c>
      <c r="F218" s="192" t="s">
        <v>449</v>
      </c>
      <c r="G218" s="178"/>
      <c r="H218" s="178"/>
      <c r="I218" s="181"/>
      <c r="J218" s="193">
        <f>BK218</f>
        <v>0</v>
      </c>
      <c r="K218" s="178"/>
      <c r="L218" s="183"/>
      <c r="M218" s="184"/>
      <c r="N218" s="185"/>
      <c r="O218" s="185"/>
      <c r="P218" s="186">
        <f>SUM(P219:P221)</f>
        <v>0</v>
      </c>
      <c r="Q218" s="185"/>
      <c r="R218" s="186">
        <f>SUM(R219:R221)</f>
        <v>0</v>
      </c>
      <c r="S218" s="185"/>
      <c r="T218" s="187">
        <f>SUM(T219:T221)</f>
        <v>0</v>
      </c>
      <c r="AR218" s="188" t="s">
        <v>25</v>
      </c>
      <c r="AT218" s="189" t="s">
        <v>76</v>
      </c>
      <c r="AU218" s="189" t="s">
        <v>25</v>
      </c>
      <c r="AY218" s="188" t="s">
        <v>180</v>
      </c>
      <c r="BK218" s="190">
        <f>SUM(BK219:BK221)</f>
        <v>0</v>
      </c>
    </row>
    <row r="219" spans="2:65" s="1" customFormat="1" ht="22.5" customHeight="1">
      <c r="B219" s="41"/>
      <c r="C219" s="194" t="s">
        <v>221</v>
      </c>
      <c r="D219" s="194" t="s">
        <v>182</v>
      </c>
      <c r="E219" s="195" t="s">
        <v>657</v>
      </c>
      <c r="F219" s="196" t="s">
        <v>658</v>
      </c>
      <c r="G219" s="197" t="s">
        <v>232</v>
      </c>
      <c r="H219" s="198">
        <v>132.75800000000001</v>
      </c>
      <c r="I219" s="199"/>
      <c r="J219" s="200">
        <f>ROUND(I219*H219,2)</f>
        <v>0</v>
      </c>
      <c r="K219" s="196" t="s">
        <v>186</v>
      </c>
      <c r="L219" s="61"/>
      <c r="M219" s="201" t="s">
        <v>24</v>
      </c>
      <c r="N219" s="202" t="s">
        <v>48</v>
      </c>
      <c r="O219" s="42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AR219" s="24" t="s">
        <v>187</v>
      </c>
      <c r="AT219" s="24" t="s">
        <v>182</v>
      </c>
      <c r="AU219" s="24" t="s">
        <v>86</v>
      </c>
      <c r="AY219" s="24" t="s">
        <v>180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4" t="s">
        <v>25</v>
      </c>
      <c r="BK219" s="205">
        <f>ROUND(I219*H219,2)</f>
        <v>0</v>
      </c>
      <c r="BL219" s="24" t="s">
        <v>187</v>
      </c>
      <c r="BM219" s="24" t="s">
        <v>659</v>
      </c>
    </row>
    <row r="220" spans="2:65" s="1" customFormat="1" ht="31.5" customHeight="1">
      <c r="B220" s="41"/>
      <c r="C220" s="194" t="s">
        <v>434</v>
      </c>
      <c r="D220" s="194" t="s">
        <v>182</v>
      </c>
      <c r="E220" s="195" t="s">
        <v>660</v>
      </c>
      <c r="F220" s="196" t="s">
        <v>661</v>
      </c>
      <c r="G220" s="197" t="s">
        <v>232</v>
      </c>
      <c r="H220" s="198">
        <v>132.75800000000001</v>
      </c>
      <c r="I220" s="199"/>
      <c r="J220" s="200">
        <f>ROUND(I220*H220,2)</f>
        <v>0</v>
      </c>
      <c r="K220" s="196" t="s">
        <v>186</v>
      </c>
      <c r="L220" s="61"/>
      <c r="M220" s="201" t="s">
        <v>24</v>
      </c>
      <c r="N220" s="202" t="s">
        <v>48</v>
      </c>
      <c r="O220" s="42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AR220" s="24" t="s">
        <v>187</v>
      </c>
      <c r="AT220" s="24" t="s">
        <v>182</v>
      </c>
      <c r="AU220" s="24" t="s">
        <v>86</v>
      </c>
      <c r="AY220" s="24" t="s">
        <v>180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24" t="s">
        <v>25</v>
      </c>
      <c r="BK220" s="205">
        <f>ROUND(I220*H220,2)</f>
        <v>0</v>
      </c>
      <c r="BL220" s="24" t="s">
        <v>187</v>
      </c>
      <c r="BM220" s="24" t="s">
        <v>662</v>
      </c>
    </row>
    <row r="221" spans="2:65" s="1" customFormat="1" ht="31.5" customHeight="1">
      <c r="B221" s="41"/>
      <c r="C221" s="194" t="s">
        <v>663</v>
      </c>
      <c r="D221" s="194" t="s">
        <v>182</v>
      </c>
      <c r="E221" s="195" t="s">
        <v>664</v>
      </c>
      <c r="F221" s="196" t="s">
        <v>665</v>
      </c>
      <c r="G221" s="197" t="s">
        <v>232</v>
      </c>
      <c r="H221" s="198">
        <v>132.75800000000001</v>
      </c>
      <c r="I221" s="199"/>
      <c r="J221" s="200">
        <f>ROUND(I221*H221,2)</f>
        <v>0</v>
      </c>
      <c r="K221" s="196" t="s">
        <v>186</v>
      </c>
      <c r="L221" s="61"/>
      <c r="M221" s="201" t="s">
        <v>24</v>
      </c>
      <c r="N221" s="202" t="s">
        <v>48</v>
      </c>
      <c r="O221" s="42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AR221" s="24" t="s">
        <v>187</v>
      </c>
      <c r="AT221" s="24" t="s">
        <v>182</v>
      </c>
      <c r="AU221" s="24" t="s">
        <v>86</v>
      </c>
      <c r="AY221" s="24" t="s">
        <v>180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4" t="s">
        <v>25</v>
      </c>
      <c r="BK221" s="205">
        <f>ROUND(I221*H221,2)</f>
        <v>0</v>
      </c>
      <c r="BL221" s="24" t="s">
        <v>187</v>
      </c>
      <c r="BM221" s="24" t="s">
        <v>666</v>
      </c>
    </row>
    <row r="222" spans="2:65" s="10" customFormat="1" ht="37.35" customHeight="1">
      <c r="B222" s="177"/>
      <c r="C222" s="178"/>
      <c r="D222" s="179" t="s">
        <v>76</v>
      </c>
      <c r="E222" s="180" t="s">
        <v>667</v>
      </c>
      <c r="F222" s="180" t="s">
        <v>668</v>
      </c>
      <c r="G222" s="178"/>
      <c r="H222" s="178"/>
      <c r="I222" s="181"/>
      <c r="J222" s="182">
        <f>BK222</f>
        <v>0</v>
      </c>
      <c r="K222" s="178"/>
      <c r="L222" s="183"/>
      <c r="M222" s="184"/>
      <c r="N222" s="185"/>
      <c r="O222" s="185"/>
      <c r="P222" s="186">
        <f>P223</f>
        <v>0</v>
      </c>
      <c r="Q222" s="185"/>
      <c r="R222" s="186">
        <f>R223</f>
        <v>0.45440292999999998</v>
      </c>
      <c r="S222" s="185"/>
      <c r="T222" s="187">
        <f>T223</f>
        <v>0</v>
      </c>
      <c r="AR222" s="188" t="s">
        <v>86</v>
      </c>
      <c r="AT222" s="189" t="s">
        <v>76</v>
      </c>
      <c r="AU222" s="189" t="s">
        <v>77</v>
      </c>
      <c r="AY222" s="188" t="s">
        <v>180</v>
      </c>
      <c r="BK222" s="190">
        <f>BK223</f>
        <v>0</v>
      </c>
    </row>
    <row r="223" spans="2:65" s="10" customFormat="1" ht="19.899999999999999" customHeight="1">
      <c r="B223" s="177"/>
      <c r="C223" s="178"/>
      <c r="D223" s="191" t="s">
        <v>76</v>
      </c>
      <c r="E223" s="192" t="s">
        <v>669</v>
      </c>
      <c r="F223" s="192" t="s">
        <v>670</v>
      </c>
      <c r="G223" s="178"/>
      <c r="H223" s="178"/>
      <c r="I223" s="181"/>
      <c r="J223" s="193">
        <f>BK223</f>
        <v>0</v>
      </c>
      <c r="K223" s="178"/>
      <c r="L223" s="183"/>
      <c r="M223" s="184"/>
      <c r="N223" s="185"/>
      <c r="O223" s="185"/>
      <c r="P223" s="186">
        <f>SUM(P224:P259)</f>
        <v>0</v>
      </c>
      <c r="Q223" s="185"/>
      <c r="R223" s="186">
        <f>SUM(R224:R259)</f>
        <v>0.45440292999999998</v>
      </c>
      <c r="S223" s="185"/>
      <c r="T223" s="187">
        <f>SUM(T224:T259)</f>
        <v>0</v>
      </c>
      <c r="AR223" s="188" t="s">
        <v>86</v>
      </c>
      <c r="AT223" s="189" t="s">
        <v>76</v>
      </c>
      <c r="AU223" s="189" t="s">
        <v>25</v>
      </c>
      <c r="AY223" s="188" t="s">
        <v>180</v>
      </c>
      <c r="BK223" s="190">
        <f>SUM(BK224:BK259)</f>
        <v>0</v>
      </c>
    </row>
    <row r="224" spans="2:65" s="1" customFormat="1" ht="22.5" customHeight="1">
      <c r="B224" s="41"/>
      <c r="C224" s="194" t="s">
        <v>671</v>
      </c>
      <c r="D224" s="194" t="s">
        <v>182</v>
      </c>
      <c r="E224" s="195" t="s">
        <v>672</v>
      </c>
      <c r="F224" s="196" t="s">
        <v>673</v>
      </c>
      <c r="G224" s="197" t="s">
        <v>200</v>
      </c>
      <c r="H224" s="198">
        <v>30.8</v>
      </c>
      <c r="I224" s="199"/>
      <c r="J224" s="200">
        <f>ROUND(I224*H224,2)</f>
        <v>0</v>
      </c>
      <c r="K224" s="196" t="s">
        <v>186</v>
      </c>
      <c r="L224" s="61"/>
      <c r="M224" s="201" t="s">
        <v>24</v>
      </c>
      <c r="N224" s="202" t="s">
        <v>48</v>
      </c>
      <c r="O224" s="42"/>
      <c r="P224" s="203">
        <f>O224*H224</f>
        <v>0</v>
      </c>
      <c r="Q224" s="203">
        <v>6.0000000000000002E-5</v>
      </c>
      <c r="R224" s="203">
        <f>Q224*H224</f>
        <v>1.848E-3</v>
      </c>
      <c r="S224" s="203">
        <v>0</v>
      </c>
      <c r="T224" s="204">
        <f>S224*H224</f>
        <v>0</v>
      </c>
      <c r="AR224" s="24" t="s">
        <v>631</v>
      </c>
      <c r="AT224" s="24" t="s">
        <v>182</v>
      </c>
      <c r="AU224" s="24" t="s">
        <v>86</v>
      </c>
      <c r="AY224" s="24" t="s">
        <v>180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25</v>
      </c>
      <c r="BK224" s="205">
        <f>ROUND(I224*H224,2)</f>
        <v>0</v>
      </c>
      <c r="BL224" s="24" t="s">
        <v>631</v>
      </c>
      <c r="BM224" s="24" t="s">
        <v>674</v>
      </c>
    </row>
    <row r="225" spans="2:65" s="1" customFormat="1" ht="22.5" customHeight="1">
      <c r="B225" s="41"/>
      <c r="C225" s="246" t="s">
        <v>675</v>
      </c>
      <c r="D225" s="246" t="s">
        <v>302</v>
      </c>
      <c r="E225" s="247" t="s">
        <v>676</v>
      </c>
      <c r="F225" s="248" t="s">
        <v>677</v>
      </c>
      <c r="G225" s="249" t="s">
        <v>232</v>
      </c>
      <c r="H225" s="250">
        <v>4.3999999999999997E-2</v>
      </c>
      <c r="I225" s="251"/>
      <c r="J225" s="252">
        <f>ROUND(I225*H225,2)</f>
        <v>0</v>
      </c>
      <c r="K225" s="248" t="s">
        <v>186</v>
      </c>
      <c r="L225" s="253"/>
      <c r="M225" s="254" t="s">
        <v>24</v>
      </c>
      <c r="N225" s="255" t="s">
        <v>48</v>
      </c>
      <c r="O225" s="42"/>
      <c r="P225" s="203">
        <f>O225*H225</f>
        <v>0</v>
      </c>
      <c r="Q225" s="203">
        <v>1</v>
      </c>
      <c r="R225" s="203">
        <f>Q225*H225</f>
        <v>4.3999999999999997E-2</v>
      </c>
      <c r="S225" s="203">
        <v>0</v>
      </c>
      <c r="T225" s="204">
        <f>S225*H225</f>
        <v>0</v>
      </c>
      <c r="AR225" s="24" t="s">
        <v>305</v>
      </c>
      <c r="AT225" s="24" t="s">
        <v>302</v>
      </c>
      <c r="AU225" s="24" t="s">
        <v>86</v>
      </c>
      <c r="AY225" s="24" t="s">
        <v>180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24" t="s">
        <v>25</v>
      </c>
      <c r="BK225" s="205">
        <f>ROUND(I225*H225,2)</f>
        <v>0</v>
      </c>
      <c r="BL225" s="24" t="s">
        <v>187</v>
      </c>
      <c r="BM225" s="24" t="s">
        <v>678</v>
      </c>
    </row>
    <row r="226" spans="2:65" s="11" customFormat="1" ht="13.5">
      <c r="B226" s="206"/>
      <c r="C226" s="207"/>
      <c r="D226" s="218" t="s">
        <v>189</v>
      </c>
      <c r="E226" s="221" t="s">
        <v>24</v>
      </c>
      <c r="F226" s="222" t="s">
        <v>679</v>
      </c>
      <c r="G226" s="207"/>
      <c r="H226" s="223">
        <v>4.1000000000000002E-2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189</v>
      </c>
      <c r="AU226" s="217" t="s">
        <v>86</v>
      </c>
      <c r="AV226" s="11" t="s">
        <v>86</v>
      </c>
      <c r="AW226" s="11" t="s">
        <v>40</v>
      </c>
      <c r="AX226" s="11" t="s">
        <v>25</v>
      </c>
      <c r="AY226" s="217" t="s">
        <v>180</v>
      </c>
    </row>
    <row r="227" spans="2:65" s="11" customFormat="1" ht="13.5">
      <c r="B227" s="206"/>
      <c r="C227" s="207"/>
      <c r="D227" s="208" t="s">
        <v>189</v>
      </c>
      <c r="E227" s="207"/>
      <c r="F227" s="210" t="s">
        <v>680</v>
      </c>
      <c r="G227" s="207"/>
      <c r="H227" s="211">
        <v>4.3999999999999997E-2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189</v>
      </c>
      <c r="AU227" s="217" t="s">
        <v>86</v>
      </c>
      <c r="AV227" s="11" t="s">
        <v>86</v>
      </c>
      <c r="AW227" s="11" t="s">
        <v>6</v>
      </c>
      <c r="AX227" s="11" t="s">
        <v>25</v>
      </c>
      <c r="AY227" s="217" t="s">
        <v>180</v>
      </c>
    </row>
    <row r="228" spans="2:65" s="1" customFormat="1" ht="31.5" customHeight="1">
      <c r="B228" s="41"/>
      <c r="C228" s="246" t="s">
        <v>376</v>
      </c>
      <c r="D228" s="246" t="s">
        <v>302</v>
      </c>
      <c r="E228" s="247" t="s">
        <v>681</v>
      </c>
      <c r="F228" s="248" t="s">
        <v>682</v>
      </c>
      <c r="G228" s="249" t="s">
        <v>200</v>
      </c>
      <c r="H228" s="250">
        <v>7.7759999999999998</v>
      </c>
      <c r="I228" s="251"/>
      <c r="J228" s="252">
        <f>ROUND(I228*H228,2)</f>
        <v>0</v>
      </c>
      <c r="K228" s="248" t="s">
        <v>24</v>
      </c>
      <c r="L228" s="253"/>
      <c r="M228" s="254" t="s">
        <v>24</v>
      </c>
      <c r="N228" s="255" t="s">
        <v>48</v>
      </c>
      <c r="O228" s="42"/>
      <c r="P228" s="203">
        <f>O228*H228</f>
        <v>0</v>
      </c>
      <c r="Q228" s="203">
        <v>1.4400000000000001E-3</v>
      </c>
      <c r="R228" s="203">
        <f>Q228*H228</f>
        <v>1.1197440000000001E-2</v>
      </c>
      <c r="S228" s="203">
        <v>0</v>
      </c>
      <c r="T228" s="204">
        <f>S228*H228</f>
        <v>0</v>
      </c>
      <c r="AR228" s="24" t="s">
        <v>305</v>
      </c>
      <c r="AT228" s="24" t="s">
        <v>302</v>
      </c>
      <c r="AU228" s="24" t="s">
        <v>86</v>
      </c>
      <c r="AY228" s="24" t="s">
        <v>180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24" t="s">
        <v>25</v>
      </c>
      <c r="BK228" s="205">
        <f>ROUND(I228*H228,2)</f>
        <v>0</v>
      </c>
      <c r="BL228" s="24" t="s">
        <v>187</v>
      </c>
      <c r="BM228" s="24" t="s">
        <v>683</v>
      </c>
    </row>
    <row r="229" spans="2:65" s="11" customFormat="1" ht="13.5">
      <c r="B229" s="206"/>
      <c r="C229" s="207"/>
      <c r="D229" s="218" t="s">
        <v>189</v>
      </c>
      <c r="E229" s="221" t="s">
        <v>24</v>
      </c>
      <c r="F229" s="222" t="s">
        <v>684</v>
      </c>
      <c r="G229" s="207"/>
      <c r="H229" s="223">
        <v>7.2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189</v>
      </c>
      <c r="AU229" s="217" t="s">
        <v>86</v>
      </c>
      <c r="AV229" s="11" t="s">
        <v>86</v>
      </c>
      <c r="AW229" s="11" t="s">
        <v>40</v>
      </c>
      <c r="AX229" s="11" t="s">
        <v>25</v>
      </c>
      <c r="AY229" s="217" t="s">
        <v>180</v>
      </c>
    </row>
    <row r="230" spans="2:65" s="11" customFormat="1" ht="13.5">
      <c r="B230" s="206"/>
      <c r="C230" s="207"/>
      <c r="D230" s="208" t="s">
        <v>189</v>
      </c>
      <c r="E230" s="207"/>
      <c r="F230" s="210" t="s">
        <v>685</v>
      </c>
      <c r="G230" s="207"/>
      <c r="H230" s="211">
        <v>7.7759999999999998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189</v>
      </c>
      <c r="AU230" s="217" t="s">
        <v>86</v>
      </c>
      <c r="AV230" s="11" t="s">
        <v>86</v>
      </c>
      <c r="AW230" s="11" t="s">
        <v>6</v>
      </c>
      <c r="AX230" s="11" t="s">
        <v>25</v>
      </c>
      <c r="AY230" s="217" t="s">
        <v>180</v>
      </c>
    </row>
    <row r="231" spans="2:65" s="1" customFormat="1" ht="22.5" customHeight="1">
      <c r="B231" s="41"/>
      <c r="C231" s="246" t="s">
        <v>686</v>
      </c>
      <c r="D231" s="246" t="s">
        <v>302</v>
      </c>
      <c r="E231" s="247" t="s">
        <v>687</v>
      </c>
      <c r="F231" s="248" t="s">
        <v>688</v>
      </c>
      <c r="G231" s="249" t="s">
        <v>200</v>
      </c>
      <c r="H231" s="250">
        <v>1.296</v>
      </c>
      <c r="I231" s="251"/>
      <c r="J231" s="252">
        <f>ROUND(I231*H231,2)</f>
        <v>0</v>
      </c>
      <c r="K231" s="248" t="s">
        <v>186</v>
      </c>
      <c r="L231" s="253"/>
      <c r="M231" s="254" t="s">
        <v>24</v>
      </c>
      <c r="N231" s="255" t="s">
        <v>48</v>
      </c>
      <c r="O231" s="42"/>
      <c r="P231" s="203">
        <f>O231*H231</f>
        <v>0</v>
      </c>
      <c r="Q231" s="203">
        <v>1.8500000000000001E-3</v>
      </c>
      <c r="R231" s="203">
        <f>Q231*H231</f>
        <v>2.3976000000000002E-3</v>
      </c>
      <c r="S231" s="203">
        <v>0</v>
      </c>
      <c r="T231" s="204">
        <f>S231*H231</f>
        <v>0</v>
      </c>
      <c r="AR231" s="24" t="s">
        <v>305</v>
      </c>
      <c r="AT231" s="24" t="s">
        <v>302</v>
      </c>
      <c r="AU231" s="24" t="s">
        <v>86</v>
      </c>
      <c r="AY231" s="24" t="s">
        <v>180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4" t="s">
        <v>25</v>
      </c>
      <c r="BK231" s="205">
        <f>ROUND(I231*H231,2)</f>
        <v>0</v>
      </c>
      <c r="BL231" s="24" t="s">
        <v>187</v>
      </c>
      <c r="BM231" s="24" t="s">
        <v>689</v>
      </c>
    </row>
    <row r="232" spans="2:65" s="11" customFormat="1" ht="13.5">
      <c r="B232" s="206"/>
      <c r="C232" s="207"/>
      <c r="D232" s="218" t="s">
        <v>189</v>
      </c>
      <c r="E232" s="221" t="s">
        <v>24</v>
      </c>
      <c r="F232" s="222" t="s">
        <v>690</v>
      </c>
      <c r="G232" s="207"/>
      <c r="H232" s="223">
        <v>1.2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189</v>
      </c>
      <c r="AU232" s="217" t="s">
        <v>86</v>
      </c>
      <c r="AV232" s="11" t="s">
        <v>86</v>
      </c>
      <c r="AW232" s="11" t="s">
        <v>40</v>
      </c>
      <c r="AX232" s="11" t="s">
        <v>25</v>
      </c>
      <c r="AY232" s="217" t="s">
        <v>180</v>
      </c>
    </row>
    <row r="233" spans="2:65" s="11" customFormat="1" ht="13.5">
      <c r="B233" s="206"/>
      <c r="C233" s="207"/>
      <c r="D233" s="208" t="s">
        <v>189</v>
      </c>
      <c r="E233" s="207"/>
      <c r="F233" s="210" t="s">
        <v>691</v>
      </c>
      <c r="G233" s="207"/>
      <c r="H233" s="211">
        <v>1.296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189</v>
      </c>
      <c r="AU233" s="217" t="s">
        <v>86</v>
      </c>
      <c r="AV233" s="11" t="s">
        <v>86</v>
      </c>
      <c r="AW233" s="11" t="s">
        <v>6</v>
      </c>
      <c r="AX233" s="11" t="s">
        <v>25</v>
      </c>
      <c r="AY233" s="217" t="s">
        <v>180</v>
      </c>
    </row>
    <row r="234" spans="2:65" s="1" customFormat="1" ht="22.5" customHeight="1">
      <c r="B234" s="41"/>
      <c r="C234" s="246" t="s">
        <v>692</v>
      </c>
      <c r="D234" s="246" t="s">
        <v>302</v>
      </c>
      <c r="E234" s="247" t="s">
        <v>693</v>
      </c>
      <c r="F234" s="248" t="s">
        <v>694</v>
      </c>
      <c r="G234" s="249" t="s">
        <v>200</v>
      </c>
      <c r="H234" s="250">
        <v>0.64800000000000002</v>
      </c>
      <c r="I234" s="251"/>
      <c r="J234" s="252">
        <f>ROUND(I234*H234,2)</f>
        <v>0</v>
      </c>
      <c r="K234" s="248" t="s">
        <v>186</v>
      </c>
      <c r="L234" s="253"/>
      <c r="M234" s="254" t="s">
        <v>24</v>
      </c>
      <c r="N234" s="255" t="s">
        <v>48</v>
      </c>
      <c r="O234" s="42"/>
      <c r="P234" s="203">
        <f>O234*H234</f>
        <v>0</v>
      </c>
      <c r="Q234" s="203">
        <v>2.3700000000000001E-3</v>
      </c>
      <c r="R234" s="203">
        <f>Q234*H234</f>
        <v>1.5357600000000002E-3</v>
      </c>
      <c r="S234" s="203">
        <v>0</v>
      </c>
      <c r="T234" s="204">
        <f>S234*H234</f>
        <v>0</v>
      </c>
      <c r="AR234" s="24" t="s">
        <v>695</v>
      </c>
      <c r="AT234" s="24" t="s">
        <v>302</v>
      </c>
      <c r="AU234" s="24" t="s">
        <v>86</v>
      </c>
      <c r="AY234" s="24" t="s">
        <v>180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4" t="s">
        <v>25</v>
      </c>
      <c r="BK234" s="205">
        <f>ROUND(I234*H234,2)</f>
        <v>0</v>
      </c>
      <c r="BL234" s="24" t="s">
        <v>631</v>
      </c>
      <c r="BM234" s="24" t="s">
        <v>696</v>
      </c>
    </row>
    <row r="235" spans="2:65" s="11" customFormat="1" ht="13.5">
      <c r="B235" s="206"/>
      <c r="C235" s="207"/>
      <c r="D235" s="218" t="s">
        <v>189</v>
      </c>
      <c r="E235" s="221" t="s">
        <v>24</v>
      </c>
      <c r="F235" s="222" t="s">
        <v>697</v>
      </c>
      <c r="G235" s="207"/>
      <c r="H235" s="223">
        <v>0.6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189</v>
      </c>
      <c r="AU235" s="217" t="s">
        <v>86</v>
      </c>
      <c r="AV235" s="11" t="s">
        <v>86</v>
      </c>
      <c r="AW235" s="11" t="s">
        <v>40</v>
      </c>
      <c r="AX235" s="11" t="s">
        <v>25</v>
      </c>
      <c r="AY235" s="217" t="s">
        <v>180</v>
      </c>
    </row>
    <row r="236" spans="2:65" s="11" customFormat="1" ht="13.5">
      <c r="B236" s="206"/>
      <c r="C236" s="207"/>
      <c r="D236" s="208" t="s">
        <v>189</v>
      </c>
      <c r="E236" s="207"/>
      <c r="F236" s="210" t="s">
        <v>698</v>
      </c>
      <c r="G236" s="207"/>
      <c r="H236" s="211">
        <v>0.64800000000000002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189</v>
      </c>
      <c r="AU236" s="217" t="s">
        <v>86</v>
      </c>
      <c r="AV236" s="11" t="s">
        <v>86</v>
      </c>
      <c r="AW236" s="11" t="s">
        <v>6</v>
      </c>
      <c r="AX236" s="11" t="s">
        <v>25</v>
      </c>
      <c r="AY236" s="217" t="s">
        <v>180</v>
      </c>
    </row>
    <row r="237" spans="2:65" s="1" customFormat="1" ht="31.5" customHeight="1">
      <c r="B237" s="41"/>
      <c r="C237" s="246" t="s">
        <v>699</v>
      </c>
      <c r="D237" s="246" t="s">
        <v>302</v>
      </c>
      <c r="E237" s="247" t="s">
        <v>700</v>
      </c>
      <c r="F237" s="248" t="s">
        <v>701</v>
      </c>
      <c r="G237" s="249" t="s">
        <v>200</v>
      </c>
      <c r="H237" s="250">
        <v>64.569000000000003</v>
      </c>
      <c r="I237" s="251"/>
      <c r="J237" s="252">
        <f>ROUND(I237*H237,2)</f>
        <v>0</v>
      </c>
      <c r="K237" s="248" t="s">
        <v>24</v>
      </c>
      <c r="L237" s="253"/>
      <c r="M237" s="254" t="s">
        <v>24</v>
      </c>
      <c r="N237" s="255" t="s">
        <v>48</v>
      </c>
      <c r="O237" s="42"/>
      <c r="P237" s="203">
        <f>O237*H237</f>
        <v>0</v>
      </c>
      <c r="Q237" s="203">
        <v>2.7499999999999998E-3</v>
      </c>
      <c r="R237" s="203">
        <f>Q237*H237</f>
        <v>0.17756474999999999</v>
      </c>
      <c r="S237" s="203">
        <v>0</v>
      </c>
      <c r="T237" s="204">
        <f>S237*H237</f>
        <v>0</v>
      </c>
      <c r="AR237" s="24" t="s">
        <v>305</v>
      </c>
      <c r="AT237" s="24" t="s">
        <v>302</v>
      </c>
      <c r="AU237" s="24" t="s">
        <v>86</v>
      </c>
      <c r="AY237" s="24" t="s">
        <v>180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24" t="s">
        <v>25</v>
      </c>
      <c r="BK237" s="205">
        <f>ROUND(I237*H237,2)</f>
        <v>0</v>
      </c>
      <c r="BL237" s="24" t="s">
        <v>187</v>
      </c>
      <c r="BM237" s="24" t="s">
        <v>702</v>
      </c>
    </row>
    <row r="238" spans="2:65" s="11" customFormat="1" ht="13.5">
      <c r="B238" s="206"/>
      <c r="C238" s="207"/>
      <c r="D238" s="218" t="s">
        <v>189</v>
      </c>
      <c r="E238" s="221" t="s">
        <v>24</v>
      </c>
      <c r="F238" s="222" t="s">
        <v>703</v>
      </c>
      <c r="G238" s="207"/>
      <c r="H238" s="223">
        <v>14.73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189</v>
      </c>
      <c r="AU238" s="217" t="s">
        <v>86</v>
      </c>
      <c r="AV238" s="11" t="s">
        <v>86</v>
      </c>
      <c r="AW238" s="11" t="s">
        <v>40</v>
      </c>
      <c r="AX238" s="11" t="s">
        <v>77</v>
      </c>
      <c r="AY238" s="217" t="s">
        <v>180</v>
      </c>
    </row>
    <row r="239" spans="2:65" s="11" customFormat="1" ht="13.5">
      <c r="B239" s="206"/>
      <c r="C239" s="207"/>
      <c r="D239" s="218" t="s">
        <v>189</v>
      </c>
      <c r="E239" s="221" t="s">
        <v>24</v>
      </c>
      <c r="F239" s="222" t="s">
        <v>704</v>
      </c>
      <c r="G239" s="207"/>
      <c r="H239" s="223">
        <v>0.94799999999999995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189</v>
      </c>
      <c r="AU239" s="217" t="s">
        <v>86</v>
      </c>
      <c r="AV239" s="11" t="s">
        <v>86</v>
      </c>
      <c r="AW239" s="11" t="s">
        <v>40</v>
      </c>
      <c r="AX239" s="11" t="s">
        <v>77</v>
      </c>
      <c r="AY239" s="217" t="s">
        <v>180</v>
      </c>
    </row>
    <row r="240" spans="2:65" s="11" customFormat="1" ht="13.5">
      <c r="B240" s="206"/>
      <c r="C240" s="207"/>
      <c r="D240" s="218" t="s">
        <v>189</v>
      </c>
      <c r="E240" s="221" t="s">
        <v>24</v>
      </c>
      <c r="F240" s="222" t="s">
        <v>705</v>
      </c>
      <c r="G240" s="207"/>
      <c r="H240" s="223">
        <v>13.667999999999999</v>
      </c>
      <c r="I240" s="212"/>
      <c r="J240" s="207"/>
      <c r="K240" s="207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189</v>
      </c>
      <c r="AU240" s="217" t="s">
        <v>86</v>
      </c>
      <c r="AV240" s="11" t="s">
        <v>86</v>
      </c>
      <c r="AW240" s="11" t="s">
        <v>40</v>
      </c>
      <c r="AX240" s="11" t="s">
        <v>77</v>
      </c>
      <c r="AY240" s="217" t="s">
        <v>180</v>
      </c>
    </row>
    <row r="241" spans="2:65" s="11" customFormat="1" ht="13.5">
      <c r="B241" s="206"/>
      <c r="C241" s="207"/>
      <c r="D241" s="218" t="s">
        <v>189</v>
      </c>
      <c r="E241" s="221" t="s">
        <v>24</v>
      </c>
      <c r="F241" s="222" t="s">
        <v>706</v>
      </c>
      <c r="G241" s="207"/>
      <c r="H241" s="223">
        <v>2.96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189</v>
      </c>
      <c r="AU241" s="217" t="s">
        <v>86</v>
      </c>
      <c r="AV241" s="11" t="s">
        <v>86</v>
      </c>
      <c r="AW241" s="11" t="s">
        <v>40</v>
      </c>
      <c r="AX241" s="11" t="s">
        <v>77</v>
      </c>
      <c r="AY241" s="217" t="s">
        <v>180</v>
      </c>
    </row>
    <row r="242" spans="2:65" s="11" customFormat="1" ht="13.5">
      <c r="B242" s="206"/>
      <c r="C242" s="207"/>
      <c r="D242" s="218" t="s">
        <v>189</v>
      </c>
      <c r="E242" s="221" t="s">
        <v>24</v>
      </c>
      <c r="F242" s="222" t="s">
        <v>707</v>
      </c>
      <c r="G242" s="207"/>
      <c r="H242" s="223">
        <v>24.9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189</v>
      </c>
      <c r="AU242" s="217" t="s">
        <v>86</v>
      </c>
      <c r="AV242" s="11" t="s">
        <v>86</v>
      </c>
      <c r="AW242" s="11" t="s">
        <v>40</v>
      </c>
      <c r="AX242" s="11" t="s">
        <v>77</v>
      </c>
      <c r="AY242" s="217" t="s">
        <v>180</v>
      </c>
    </row>
    <row r="243" spans="2:65" s="11" customFormat="1" ht="13.5">
      <c r="B243" s="206"/>
      <c r="C243" s="207"/>
      <c r="D243" s="218" t="s">
        <v>189</v>
      </c>
      <c r="E243" s="221" t="s">
        <v>24</v>
      </c>
      <c r="F243" s="222" t="s">
        <v>708</v>
      </c>
      <c r="G243" s="207"/>
      <c r="H243" s="223">
        <v>2.58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189</v>
      </c>
      <c r="AU243" s="217" t="s">
        <v>86</v>
      </c>
      <c r="AV243" s="11" t="s">
        <v>86</v>
      </c>
      <c r="AW243" s="11" t="s">
        <v>40</v>
      </c>
      <c r="AX243" s="11" t="s">
        <v>77</v>
      </c>
      <c r="AY243" s="217" t="s">
        <v>180</v>
      </c>
    </row>
    <row r="244" spans="2:65" s="12" customFormat="1" ht="13.5">
      <c r="B244" s="224"/>
      <c r="C244" s="225"/>
      <c r="D244" s="218" t="s">
        <v>189</v>
      </c>
      <c r="E244" s="256" t="s">
        <v>24</v>
      </c>
      <c r="F244" s="257" t="s">
        <v>204</v>
      </c>
      <c r="G244" s="225"/>
      <c r="H244" s="258">
        <v>59.786000000000001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189</v>
      </c>
      <c r="AU244" s="234" t="s">
        <v>86</v>
      </c>
      <c r="AV244" s="12" t="s">
        <v>187</v>
      </c>
      <c r="AW244" s="12" t="s">
        <v>40</v>
      </c>
      <c r="AX244" s="12" t="s">
        <v>25</v>
      </c>
      <c r="AY244" s="234" t="s">
        <v>180</v>
      </c>
    </row>
    <row r="245" spans="2:65" s="11" customFormat="1" ht="13.5">
      <c r="B245" s="206"/>
      <c r="C245" s="207"/>
      <c r="D245" s="208" t="s">
        <v>189</v>
      </c>
      <c r="E245" s="207"/>
      <c r="F245" s="210" t="s">
        <v>709</v>
      </c>
      <c r="G245" s="207"/>
      <c r="H245" s="211">
        <v>64.569000000000003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189</v>
      </c>
      <c r="AU245" s="217" t="s">
        <v>86</v>
      </c>
      <c r="AV245" s="11" t="s">
        <v>86</v>
      </c>
      <c r="AW245" s="11" t="s">
        <v>6</v>
      </c>
      <c r="AX245" s="11" t="s">
        <v>25</v>
      </c>
      <c r="AY245" s="217" t="s">
        <v>180</v>
      </c>
    </row>
    <row r="246" spans="2:65" s="1" customFormat="1" ht="22.5" customHeight="1">
      <c r="B246" s="41"/>
      <c r="C246" s="246" t="s">
        <v>710</v>
      </c>
      <c r="D246" s="246" t="s">
        <v>302</v>
      </c>
      <c r="E246" s="247" t="s">
        <v>711</v>
      </c>
      <c r="F246" s="248" t="s">
        <v>712</v>
      </c>
      <c r="G246" s="249" t="s">
        <v>200</v>
      </c>
      <c r="H246" s="250">
        <v>54.345999999999997</v>
      </c>
      <c r="I246" s="251"/>
      <c r="J246" s="252">
        <f>ROUND(I246*H246,2)</f>
        <v>0</v>
      </c>
      <c r="K246" s="248" t="s">
        <v>186</v>
      </c>
      <c r="L246" s="253"/>
      <c r="M246" s="254" t="s">
        <v>24</v>
      </c>
      <c r="N246" s="255" t="s">
        <v>48</v>
      </c>
      <c r="O246" s="42"/>
      <c r="P246" s="203">
        <f>O246*H246</f>
        <v>0</v>
      </c>
      <c r="Q246" s="203">
        <v>3.4299999999999999E-3</v>
      </c>
      <c r="R246" s="203">
        <f>Q246*H246</f>
        <v>0.18640677999999999</v>
      </c>
      <c r="S246" s="203">
        <v>0</v>
      </c>
      <c r="T246" s="204">
        <f>S246*H246</f>
        <v>0</v>
      </c>
      <c r="AR246" s="24" t="s">
        <v>305</v>
      </c>
      <c r="AT246" s="24" t="s">
        <v>302</v>
      </c>
      <c r="AU246" s="24" t="s">
        <v>86</v>
      </c>
      <c r="AY246" s="24" t="s">
        <v>180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24" t="s">
        <v>25</v>
      </c>
      <c r="BK246" s="205">
        <f>ROUND(I246*H246,2)</f>
        <v>0</v>
      </c>
      <c r="BL246" s="24" t="s">
        <v>187</v>
      </c>
      <c r="BM246" s="24" t="s">
        <v>713</v>
      </c>
    </row>
    <row r="247" spans="2:65" s="11" customFormat="1" ht="13.5">
      <c r="B247" s="206"/>
      <c r="C247" s="207"/>
      <c r="D247" s="218" t="s">
        <v>189</v>
      </c>
      <c r="E247" s="221" t="s">
        <v>24</v>
      </c>
      <c r="F247" s="222" t="s">
        <v>714</v>
      </c>
      <c r="G247" s="207"/>
      <c r="H247" s="223">
        <v>17.940000000000001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189</v>
      </c>
      <c r="AU247" s="217" t="s">
        <v>86</v>
      </c>
      <c r="AV247" s="11" t="s">
        <v>86</v>
      </c>
      <c r="AW247" s="11" t="s">
        <v>40</v>
      </c>
      <c r="AX247" s="11" t="s">
        <v>77</v>
      </c>
      <c r="AY247" s="217" t="s">
        <v>180</v>
      </c>
    </row>
    <row r="248" spans="2:65" s="11" customFormat="1" ht="13.5">
      <c r="B248" s="206"/>
      <c r="C248" s="207"/>
      <c r="D248" s="218" t="s">
        <v>189</v>
      </c>
      <c r="E248" s="221" t="s">
        <v>24</v>
      </c>
      <c r="F248" s="222" t="s">
        <v>715</v>
      </c>
      <c r="G248" s="207"/>
      <c r="H248" s="223">
        <v>3.93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189</v>
      </c>
      <c r="AU248" s="217" t="s">
        <v>86</v>
      </c>
      <c r="AV248" s="11" t="s">
        <v>86</v>
      </c>
      <c r="AW248" s="11" t="s">
        <v>40</v>
      </c>
      <c r="AX248" s="11" t="s">
        <v>77</v>
      </c>
      <c r="AY248" s="217" t="s">
        <v>180</v>
      </c>
    </row>
    <row r="249" spans="2:65" s="11" customFormat="1" ht="13.5">
      <c r="B249" s="206"/>
      <c r="C249" s="207"/>
      <c r="D249" s="218" t="s">
        <v>189</v>
      </c>
      <c r="E249" s="221" t="s">
        <v>24</v>
      </c>
      <c r="F249" s="222" t="s">
        <v>716</v>
      </c>
      <c r="G249" s="207"/>
      <c r="H249" s="223">
        <v>24.9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189</v>
      </c>
      <c r="AU249" s="217" t="s">
        <v>86</v>
      </c>
      <c r="AV249" s="11" t="s">
        <v>86</v>
      </c>
      <c r="AW249" s="11" t="s">
        <v>40</v>
      </c>
      <c r="AX249" s="11" t="s">
        <v>77</v>
      </c>
      <c r="AY249" s="217" t="s">
        <v>180</v>
      </c>
    </row>
    <row r="250" spans="2:65" s="11" customFormat="1" ht="13.5">
      <c r="B250" s="206"/>
      <c r="C250" s="207"/>
      <c r="D250" s="218" t="s">
        <v>189</v>
      </c>
      <c r="E250" s="221" t="s">
        <v>24</v>
      </c>
      <c r="F250" s="222" t="s">
        <v>717</v>
      </c>
      <c r="G250" s="207"/>
      <c r="H250" s="223">
        <v>3.55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189</v>
      </c>
      <c r="AU250" s="217" t="s">
        <v>86</v>
      </c>
      <c r="AV250" s="11" t="s">
        <v>86</v>
      </c>
      <c r="AW250" s="11" t="s">
        <v>40</v>
      </c>
      <c r="AX250" s="11" t="s">
        <v>77</v>
      </c>
      <c r="AY250" s="217" t="s">
        <v>180</v>
      </c>
    </row>
    <row r="251" spans="2:65" s="12" customFormat="1" ht="13.5">
      <c r="B251" s="224"/>
      <c r="C251" s="225"/>
      <c r="D251" s="218" t="s">
        <v>189</v>
      </c>
      <c r="E251" s="256" t="s">
        <v>24</v>
      </c>
      <c r="F251" s="257" t="s">
        <v>204</v>
      </c>
      <c r="G251" s="225"/>
      <c r="H251" s="258">
        <v>50.32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189</v>
      </c>
      <c r="AU251" s="234" t="s">
        <v>86</v>
      </c>
      <c r="AV251" s="12" t="s">
        <v>187</v>
      </c>
      <c r="AW251" s="12" t="s">
        <v>40</v>
      </c>
      <c r="AX251" s="12" t="s">
        <v>25</v>
      </c>
      <c r="AY251" s="234" t="s">
        <v>180</v>
      </c>
    </row>
    <row r="252" spans="2:65" s="11" customFormat="1" ht="13.5">
      <c r="B252" s="206"/>
      <c r="C252" s="207"/>
      <c r="D252" s="208" t="s">
        <v>189</v>
      </c>
      <c r="E252" s="207"/>
      <c r="F252" s="210" t="s">
        <v>718</v>
      </c>
      <c r="G252" s="207"/>
      <c r="H252" s="211">
        <v>54.345999999999997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189</v>
      </c>
      <c r="AU252" s="217" t="s">
        <v>86</v>
      </c>
      <c r="AV252" s="11" t="s">
        <v>86</v>
      </c>
      <c r="AW252" s="11" t="s">
        <v>6</v>
      </c>
      <c r="AX252" s="11" t="s">
        <v>25</v>
      </c>
      <c r="AY252" s="217" t="s">
        <v>180</v>
      </c>
    </row>
    <row r="253" spans="2:65" s="1" customFormat="1" ht="22.5" customHeight="1">
      <c r="B253" s="41"/>
      <c r="C253" s="194" t="s">
        <v>719</v>
      </c>
      <c r="D253" s="194" t="s">
        <v>182</v>
      </c>
      <c r="E253" s="195" t="s">
        <v>720</v>
      </c>
      <c r="F253" s="196" t="s">
        <v>721</v>
      </c>
      <c r="G253" s="197" t="s">
        <v>319</v>
      </c>
      <c r="H253" s="198">
        <v>13</v>
      </c>
      <c r="I253" s="199"/>
      <c r="J253" s="200">
        <f>ROUND(I253*H253,2)</f>
        <v>0</v>
      </c>
      <c r="K253" s="196" t="s">
        <v>186</v>
      </c>
      <c r="L253" s="61"/>
      <c r="M253" s="201" t="s">
        <v>24</v>
      </c>
      <c r="N253" s="202" t="s">
        <v>48</v>
      </c>
      <c r="O253" s="42"/>
      <c r="P253" s="203">
        <f>O253*H253</f>
        <v>0</v>
      </c>
      <c r="Q253" s="203">
        <v>1.7000000000000001E-4</v>
      </c>
      <c r="R253" s="203">
        <f>Q253*H253</f>
        <v>2.2100000000000002E-3</v>
      </c>
      <c r="S253" s="203">
        <v>0</v>
      </c>
      <c r="T253" s="204">
        <f>S253*H253</f>
        <v>0</v>
      </c>
      <c r="AR253" s="24" t="s">
        <v>631</v>
      </c>
      <c r="AT253" s="24" t="s">
        <v>182</v>
      </c>
      <c r="AU253" s="24" t="s">
        <v>86</v>
      </c>
      <c r="AY253" s="24" t="s">
        <v>180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24" t="s">
        <v>25</v>
      </c>
      <c r="BK253" s="205">
        <f>ROUND(I253*H253,2)</f>
        <v>0</v>
      </c>
      <c r="BL253" s="24" t="s">
        <v>631</v>
      </c>
      <c r="BM253" s="24" t="s">
        <v>722</v>
      </c>
    </row>
    <row r="254" spans="2:65" s="1" customFormat="1" ht="22.5" customHeight="1">
      <c r="B254" s="41"/>
      <c r="C254" s="194" t="s">
        <v>723</v>
      </c>
      <c r="D254" s="194" t="s">
        <v>182</v>
      </c>
      <c r="E254" s="195" t="s">
        <v>724</v>
      </c>
      <c r="F254" s="196" t="s">
        <v>725</v>
      </c>
      <c r="G254" s="197" t="s">
        <v>566</v>
      </c>
      <c r="H254" s="198">
        <v>423</v>
      </c>
      <c r="I254" s="199"/>
      <c r="J254" s="200">
        <f>ROUND(I254*H254,2)</f>
        <v>0</v>
      </c>
      <c r="K254" s="196" t="s">
        <v>186</v>
      </c>
      <c r="L254" s="61"/>
      <c r="M254" s="201" t="s">
        <v>24</v>
      </c>
      <c r="N254" s="202" t="s">
        <v>48</v>
      </c>
      <c r="O254" s="42"/>
      <c r="P254" s="203">
        <f>O254*H254</f>
        <v>0</v>
      </c>
      <c r="Q254" s="203">
        <v>5.0000000000000002E-5</v>
      </c>
      <c r="R254" s="203">
        <f>Q254*H254</f>
        <v>2.1150000000000002E-2</v>
      </c>
      <c r="S254" s="203">
        <v>0</v>
      </c>
      <c r="T254" s="204">
        <f>S254*H254</f>
        <v>0</v>
      </c>
      <c r="AR254" s="24" t="s">
        <v>631</v>
      </c>
      <c r="AT254" s="24" t="s">
        <v>182</v>
      </c>
      <c r="AU254" s="24" t="s">
        <v>86</v>
      </c>
      <c r="AY254" s="24" t="s">
        <v>180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24" t="s">
        <v>25</v>
      </c>
      <c r="BK254" s="205">
        <f>ROUND(I254*H254,2)</f>
        <v>0</v>
      </c>
      <c r="BL254" s="24" t="s">
        <v>631</v>
      </c>
      <c r="BM254" s="24" t="s">
        <v>726</v>
      </c>
    </row>
    <row r="255" spans="2:65" s="11" customFormat="1" ht="13.5">
      <c r="B255" s="206"/>
      <c r="C255" s="207"/>
      <c r="D255" s="208" t="s">
        <v>189</v>
      </c>
      <c r="E255" s="207"/>
      <c r="F255" s="210" t="s">
        <v>727</v>
      </c>
      <c r="G255" s="207"/>
      <c r="H255" s="211">
        <v>423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189</v>
      </c>
      <c r="AU255" s="217" t="s">
        <v>86</v>
      </c>
      <c r="AV255" s="11" t="s">
        <v>86</v>
      </c>
      <c r="AW255" s="11" t="s">
        <v>6</v>
      </c>
      <c r="AX255" s="11" t="s">
        <v>25</v>
      </c>
      <c r="AY255" s="217" t="s">
        <v>180</v>
      </c>
    </row>
    <row r="256" spans="2:65" s="1" customFormat="1" ht="22.5" customHeight="1">
      <c r="B256" s="41"/>
      <c r="C256" s="194" t="s">
        <v>728</v>
      </c>
      <c r="D256" s="194" t="s">
        <v>182</v>
      </c>
      <c r="E256" s="195" t="s">
        <v>729</v>
      </c>
      <c r="F256" s="196" t="s">
        <v>730</v>
      </c>
      <c r="G256" s="197" t="s">
        <v>185</v>
      </c>
      <c r="H256" s="198">
        <v>14.86</v>
      </c>
      <c r="I256" s="199"/>
      <c r="J256" s="200">
        <f>ROUND(I256*H256,2)</f>
        <v>0</v>
      </c>
      <c r="K256" s="196" t="s">
        <v>186</v>
      </c>
      <c r="L256" s="61"/>
      <c r="M256" s="201" t="s">
        <v>24</v>
      </c>
      <c r="N256" s="202" t="s">
        <v>48</v>
      </c>
      <c r="O256" s="42"/>
      <c r="P256" s="203">
        <f>O256*H256</f>
        <v>0</v>
      </c>
      <c r="Q256" s="203">
        <v>1.7000000000000001E-4</v>
      </c>
      <c r="R256" s="203">
        <f>Q256*H256</f>
        <v>2.5262000000000001E-3</v>
      </c>
      <c r="S256" s="203">
        <v>0</v>
      </c>
      <c r="T256" s="204">
        <f>S256*H256</f>
        <v>0</v>
      </c>
      <c r="AR256" s="24" t="s">
        <v>631</v>
      </c>
      <c r="AT256" s="24" t="s">
        <v>182</v>
      </c>
      <c r="AU256" s="24" t="s">
        <v>86</v>
      </c>
      <c r="AY256" s="24" t="s">
        <v>180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4" t="s">
        <v>25</v>
      </c>
      <c r="BK256" s="205">
        <f>ROUND(I256*H256,2)</f>
        <v>0</v>
      </c>
      <c r="BL256" s="24" t="s">
        <v>631</v>
      </c>
      <c r="BM256" s="24" t="s">
        <v>731</v>
      </c>
    </row>
    <row r="257" spans="2:65" s="11" customFormat="1" ht="13.5">
      <c r="B257" s="206"/>
      <c r="C257" s="207"/>
      <c r="D257" s="208" t="s">
        <v>189</v>
      </c>
      <c r="E257" s="209" t="s">
        <v>24</v>
      </c>
      <c r="F257" s="210" t="s">
        <v>732</v>
      </c>
      <c r="G257" s="207"/>
      <c r="H257" s="211">
        <v>14.86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189</v>
      </c>
      <c r="AU257" s="217" t="s">
        <v>86</v>
      </c>
      <c r="AV257" s="11" t="s">
        <v>86</v>
      </c>
      <c r="AW257" s="11" t="s">
        <v>40</v>
      </c>
      <c r="AX257" s="11" t="s">
        <v>25</v>
      </c>
      <c r="AY257" s="217" t="s">
        <v>180</v>
      </c>
    </row>
    <row r="258" spans="2:65" s="1" customFormat="1" ht="22.5" customHeight="1">
      <c r="B258" s="41"/>
      <c r="C258" s="194" t="s">
        <v>733</v>
      </c>
      <c r="D258" s="194" t="s">
        <v>182</v>
      </c>
      <c r="E258" s="195" t="s">
        <v>734</v>
      </c>
      <c r="F258" s="196" t="s">
        <v>735</v>
      </c>
      <c r="G258" s="197" t="s">
        <v>185</v>
      </c>
      <c r="H258" s="198">
        <v>29.72</v>
      </c>
      <c r="I258" s="199"/>
      <c r="J258" s="200">
        <f>ROUND(I258*H258,2)</f>
        <v>0</v>
      </c>
      <c r="K258" s="196" t="s">
        <v>186</v>
      </c>
      <c r="L258" s="61"/>
      <c r="M258" s="201" t="s">
        <v>24</v>
      </c>
      <c r="N258" s="202" t="s">
        <v>48</v>
      </c>
      <c r="O258" s="42"/>
      <c r="P258" s="203">
        <f>O258*H258</f>
        <v>0</v>
      </c>
      <c r="Q258" s="203">
        <v>1.2E-4</v>
      </c>
      <c r="R258" s="203">
        <f>Q258*H258</f>
        <v>3.5664E-3</v>
      </c>
      <c r="S258" s="203">
        <v>0</v>
      </c>
      <c r="T258" s="204">
        <f>S258*H258</f>
        <v>0</v>
      </c>
      <c r="AR258" s="24" t="s">
        <v>631</v>
      </c>
      <c r="AT258" s="24" t="s">
        <v>182</v>
      </c>
      <c r="AU258" s="24" t="s">
        <v>86</v>
      </c>
      <c r="AY258" s="24" t="s">
        <v>180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24" t="s">
        <v>25</v>
      </c>
      <c r="BK258" s="205">
        <f>ROUND(I258*H258,2)</f>
        <v>0</v>
      </c>
      <c r="BL258" s="24" t="s">
        <v>631</v>
      </c>
      <c r="BM258" s="24" t="s">
        <v>736</v>
      </c>
    </row>
    <row r="259" spans="2:65" s="11" customFormat="1" ht="13.5">
      <c r="B259" s="206"/>
      <c r="C259" s="207"/>
      <c r="D259" s="218" t="s">
        <v>189</v>
      </c>
      <c r="E259" s="221" t="s">
        <v>24</v>
      </c>
      <c r="F259" s="222" t="s">
        <v>737</v>
      </c>
      <c r="G259" s="207"/>
      <c r="H259" s="223">
        <v>29.72</v>
      </c>
      <c r="I259" s="212"/>
      <c r="J259" s="207"/>
      <c r="K259" s="207"/>
      <c r="L259" s="213"/>
      <c r="M259" s="266"/>
      <c r="N259" s="267"/>
      <c r="O259" s="267"/>
      <c r="P259" s="267"/>
      <c r="Q259" s="267"/>
      <c r="R259" s="267"/>
      <c r="S259" s="267"/>
      <c r="T259" s="268"/>
      <c r="AT259" s="217" t="s">
        <v>189</v>
      </c>
      <c r="AU259" s="217" t="s">
        <v>86</v>
      </c>
      <c r="AV259" s="11" t="s">
        <v>86</v>
      </c>
      <c r="AW259" s="11" t="s">
        <v>40</v>
      </c>
      <c r="AX259" s="11" t="s">
        <v>25</v>
      </c>
      <c r="AY259" s="217" t="s">
        <v>180</v>
      </c>
    </row>
    <row r="260" spans="2:65" s="1" customFormat="1" ht="6.95" customHeight="1">
      <c r="B260" s="56"/>
      <c r="C260" s="57"/>
      <c r="D260" s="57"/>
      <c r="E260" s="57"/>
      <c r="F260" s="57"/>
      <c r="G260" s="57"/>
      <c r="H260" s="57"/>
      <c r="I260" s="140"/>
      <c r="J260" s="57"/>
      <c r="K260" s="57"/>
      <c r="L260" s="61"/>
    </row>
  </sheetData>
  <sheetProtection algorithmName="SHA-512" hashValue="B6wWeNDH2nR5Vmh2xP6kAk66uYrGLLBbO6PUlWDBfP2CTZaFnmEHhNVTl1TYyaIOywX6Co6aB+BzjSxX7lVR2A==" saltValue="N4nelQ1u2UjLo7t5ApzlIg==" spinCount="100000" sheet="1" objects="1" scenarios="1" formatCells="0" formatColumns="0" formatRows="0" sort="0" autoFilter="0"/>
  <autoFilter ref="C83:K25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92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738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ROUND(SUM(BE80:BE123), 2)</f>
        <v>0</v>
      </c>
      <c r="G30" s="42"/>
      <c r="H30" s="42"/>
      <c r="I30" s="132">
        <v>0.21</v>
      </c>
      <c r="J30" s="131">
        <f>ROUND(ROUND((SUM(BE80:BE123)),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ROUND(SUM(BF80:BF123), 2)</f>
        <v>0</v>
      </c>
      <c r="G31" s="42"/>
      <c r="H31" s="42"/>
      <c r="I31" s="132">
        <v>0.15</v>
      </c>
      <c r="J31" s="131">
        <f>ROUND(ROUND((SUM(BF80:BF123)),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ROUND(SUM(BG80:BG123),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ROUND(SUM(BH80:BH123),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ROUND(SUM(BI80:BI123),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103 - DOPRAVNÍ ZNAČENÍ, PZ BEHR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J80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J81</f>
        <v>0</v>
      </c>
      <c r="K57" s="156"/>
    </row>
    <row r="58" spans="2:47" s="8" customFormat="1" ht="19.899999999999999" customHeight="1">
      <c r="B58" s="157"/>
      <c r="C58" s="158"/>
      <c r="D58" s="159" t="s">
        <v>161</v>
      </c>
      <c r="E58" s="160"/>
      <c r="F58" s="160"/>
      <c r="G58" s="160"/>
      <c r="H58" s="160"/>
      <c r="I58" s="161"/>
      <c r="J58" s="162">
        <f>J82</f>
        <v>0</v>
      </c>
      <c r="K58" s="163"/>
    </row>
    <row r="59" spans="2:47" s="8" customFormat="1" ht="19.899999999999999" customHeight="1">
      <c r="B59" s="157"/>
      <c r="C59" s="158"/>
      <c r="D59" s="159" t="s">
        <v>162</v>
      </c>
      <c r="E59" s="160"/>
      <c r="F59" s="160"/>
      <c r="G59" s="160"/>
      <c r="H59" s="160"/>
      <c r="I59" s="161"/>
      <c r="J59" s="162">
        <f>J119</f>
        <v>0</v>
      </c>
      <c r="K59" s="163"/>
    </row>
    <row r="60" spans="2:47" s="8" customFormat="1" ht="19.899999999999999" customHeight="1">
      <c r="B60" s="157"/>
      <c r="C60" s="158"/>
      <c r="D60" s="159" t="s">
        <v>163</v>
      </c>
      <c r="E60" s="160"/>
      <c r="F60" s="160"/>
      <c r="G60" s="160"/>
      <c r="H60" s="160"/>
      <c r="I60" s="161"/>
      <c r="J60" s="162">
        <f>J120</f>
        <v>0</v>
      </c>
      <c r="K60" s="163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9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40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3"/>
      <c r="J66" s="60"/>
      <c r="K66" s="60"/>
      <c r="L66" s="61"/>
    </row>
    <row r="67" spans="2:63" s="1" customFormat="1" ht="36.950000000000003" customHeight="1">
      <c r="B67" s="41"/>
      <c r="C67" s="62" t="s">
        <v>164</v>
      </c>
      <c r="D67" s="63"/>
      <c r="E67" s="63"/>
      <c r="F67" s="63"/>
      <c r="G67" s="63"/>
      <c r="H67" s="63"/>
      <c r="I67" s="164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4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4"/>
      <c r="J69" s="63"/>
      <c r="K69" s="63"/>
      <c r="L69" s="61"/>
    </row>
    <row r="70" spans="2:63" s="1" customFormat="1" ht="22.5" customHeight="1">
      <c r="B70" s="41"/>
      <c r="C70" s="63"/>
      <c r="D70" s="63"/>
      <c r="E70" s="405" t="str">
        <f>E7</f>
        <v>SPZ MOŠNOV – AUTOBUSOVÉ ZASTÁVKY MOBIS, BEHR</v>
      </c>
      <c r="F70" s="406"/>
      <c r="G70" s="406"/>
      <c r="H70" s="406"/>
      <c r="I70" s="164"/>
      <c r="J70" s="63"/>
      <c r="K70" s="63"/>
      <c r="L70" s="61"/>
    </row>
    <row r="71" spans="2:63" s="1" customFormat="1" ht="14.45" customHeight="1">
      <c r="B71" s="41"/>
      <c r="C71" s="65" t="s">
        <v>136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63" s="1" customFormat="1" ht="23.25" customHeight="1">
      <c r="B72" s="41"/>
      <c r="C72" s="63"/>
      <c r="D72" s="63"/>
      <c r="E72" s="381" t="str">
        <f>E9</f>
        <v>SO 103 - DOPRAVNÍ ZNAČENÍ, PZ BEHR</v>
      </c>
      <c r="F72" s="407"/>
      <c r="G72" s="407"/>
      <c r="H72" s="407"/>
      <c r="I72" s="164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4"/>
      <c r="J73" s="63"/>
      <c r="K73" s="63"/>
      <c r="L73" s="61"/>
    </row>
    <row r="74" spans="2:63" s="1" customFormat="1" ht="18" customHeight="1">
      <c r="B74" s="41"/>
      <c r="C74" s="65" t="s">
        <v>26</v>
      </c>
      <c r="D74" s="63"/>
      <c r="E74" s="63"/>
      <c r="F74" s="165" t="str">
        <f>F12</f>
        <v>Mošnov</v>
      </c>
      <c r="G74" s="63"/>
      <c r="H74" s="63"/>
      <c r="I74" s="166" t="s">
        <v>28</v>
      </c>
      <c r="J74" s="73" t="str">
        <f>IF(J12="","",J12)</f>
        <v>5. 2. 2017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4"/>
      <c r="J75" s="63"/>
      <c r="K75" s="63"/>
      <c r="L75" s="61"/>
    </row>
    <row r="76" spans="2:63" s="1" customFormat="1">
      <c r="B76" s="41"/>
      <c r="C76" s="65" t="s">
        <v>32</v>
      </c>
      <c r="D76" s="63"/>
      <c r="E76" s="63"/>
      <c r="F76" s="165" t="str">
        <f>E15</f>
        <v xml:space="preserve"> </v>
      </c>
      <c r="G76" s="63"/>
      <c r="H76" s="63"/>
      <c r="I76" s="166" t="s">
        <v>38</v>
      </c>
      <c r="J76" s="165" t="str">
        <f>E21</f>
        <v>Tebodin Czech Republic, s.r.o.</v>
      </c>
      <c r="K76" s="63"/>
      <c r="L76" s="61"/>
    </row>
    <row r="77" spans="2:63" s="1" customFormat="1" ht="14.45" customHeight="1">
      <c r="B77" s="41"/>
      <c r="C77" s="65" t="s">
        <v>36</v>
      </c>
      <c r="D77" s="63"/>
      <c r="E77" s="63"/>
      <c r="F77" s="165" t="str">
        <f>IF(E18="","",E18)</f>
        <v/>
      </c>
      <c r="G77" s="63"/>
      <c r="H77" s="63"/>
      <c r="I77" s="164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63" s="9" customFormat="1" ht="29.25" customHeight="1">
      <c r="B79" s="167"/>
      <c r="C79" s="168" t="s">
        <v>165</v>
      </c>
      <c r="D79" s="169" t="s">
        <v>62</v>
      </c>
      <c r="E79" s="169" t="s">
        <v>58</v>
      </c>
      <c r="F79" s="169" t="s">
        <v>166</v>
      </c>
      <c r="G79" s="169" t="s">
        <v>167</v>
      </c>
      <c r="H79" s="169" t="s">
        <v>168</v>
      </c>
      <c r="I79" s="170" t="s">
        <v>169</v>
      </c>
      <c r="J79" s="169" t="s">
        <v>155</v>
      </c>
      <c r="K79" s="171" t="s">
        <v>170</v>
      </c>
      <c r="L79" s="172"/>
      <c r="M79" s="81" t="s">
        <v>171</v>
      </c>
      <c r="N79" s="82" t="s">
        <v>47</v>
      </c>
      <c r="O79" s="82" t="s">
        <v>172</v>
      </c>
      <c r="P79" s="82" t="s">
        <v>173</v>
      </c>
      <c r="Q79" s="82" t="s">
        <v>174</v>
      </c>
      <c r="R79" s="82" t="s">
        <v>175</v>
      </c>
      <c r="S79" s="82" t="s">
        <v>176</v>
      </c>
      <c r="T79" s="83" t="s">
        <v>177</v>
      </c>
    </row>
    <row r="80" spans="2:63" s="1" customFormat="1" ht="29.25" customHeight="1">
      <c r="B80" s="41"/>
      <c r="C80" s="87" t="s">
        <v>156</v>
      </c>
      <c r="D80" s="63"/>
      <c r="E80" s="63"/>
      <c r="F80" s="63"/>
      <c r="G80" s="63"/>
      <c r="H80" s="63"/>
      <c r="I80" s="164"/>
      <c r="J80" s="173">
        <f>BK80</f>
        <v>0</v>
      </c>
      <c r="K80" s="63"/>
      <c r="L80" s="61"/>
      <c r="M80" s="84"/>
      <c r="N80" s="85"/>
      <c r="O80" s="85"/>
      <c r="P80" s="174">
        <f>P81</f>
        <v>0</v>
      </c>
      <c r="Q80" s="85"/>
      <c r="R80" s="174">
        <f>R81</f>
        <v>0.68186400000000014</v>
      </c>
      <c r="S80" s="85"/>
      <c r="T80" s="175">
        <f>T81</f>
        <v>4.0000000000000001E-3</v>
      </c>
      <c r="AT80" s="24" t="s">
        <v>76</v>
      </c>
      <c r="AU80" s="24" t="s">
        <v>157</v>
      </c>
      <c r="BK80" s="176">
        <f>BK81</f>
        <v>0</v>
      </c>
    </row>
    <row r="81" spans="2:65" s="10" customFormat="1" ht="37.35" customHeight="1">
      <c r="B81" s="177"/>
      <c r="C81" s="178"/>
      <c r="D81" s="179" t="s">
        <v>76</v>
      </c>
      <c r="E81" s="180" t="s">
        <v>178</v>
      </c>
      <c r="F81" s="180" t="s">
        <v>179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P82+P119+P120</f>
        <v>0</v>
      </c>
      <c r="Q81" s="185"/>
      <c r="R81" s="186">
        <f>R82+R119+R120</f>
        <v>0.68186400000000014</v>
      </c>
      <c r="S81" s="185"/>
      <c r="T81" s="187">
        <f>T82+T119+T120</f>
        <v>4.0000000000000001E-3</v>
      </c>
      <c r="AR81" s="188" t="s">
        <v>25</v>
      </c>
      <c r="AT81" s="189" t="s">
        <v>76</v>
      </c>
      <c r="AU81" s="189" t="s">
        <v>77</v>
      </c>
      <c r="AY81" s="188" t="s">
        <v>180</v>
      </c>
      <c r="BK81" s="190">
        <f>BK82+BK119+BK120</f>
        <v>0</v>
      </c>
    </row>
    <row r="82" spans="2:65" s="10" customFormat="1" ht="19.899999999999999" customHeight="1">
      <c r="B82" s="177"/>
      <c r="C82" s="178"/>
      <c r="D82" s="191" t="s">
        <v>76</v>
      </c>
      <c r="E82" s="192" t="s">
        <v>292</v>
      </c>
      <c r="F82" s="192" t="s">
        <v>293</v>
      </c>
      <c r="G82" s="178"/>
      <c r="H82" s="178"/>
      <c r="I82" s="181"/>
      <c r="J82" s="193">
        <f>BK82</f>
        <v>0</v>
      </c>
      <c r="K82" s="178"/>
      <c r="L82" s="183"/>
      <c r="M82" s="184"/>
      <c r="N82" s="185"/>
      <c r="O82" s="185"/>
      <c r="P82" s="186">
        <f>SUM(P83:P118)</f>
        <v>0</v>
      </c>
      <c r="Q82" s="185"/>
      <c r="R82" s="186">
        <f>SUM(R83:R118)</f>
        <v>0.68186400000000014</v>
      </c>
      <c r="S82" s="185"/>
      <c r="T82" s="187">
        <f>SUM(T83:T118)</f>
        <v>4.0000000000000001E-3</v>
      </c>
      <c r="AR82" s="188" t="s">
        <v>25</v>
      </c>
      <c r="AT82" s="189" t="s">
        <v>76</v>
      </c>
      <c r="AU82" s="189" t="s">
        <v>25</v>
      </c>
      <c r="AY82" s="188" t="s">
        <v>180</v>
      </c>
      <c r="BK82" s="190">
        <f>SUM(BK83:BK118)</f>
        <v>0</v>
      </c>
    </row>
    <row r="83" spans="2:65" s="1" customFormat="1" ht="22.5" customHeight="1">
      <c r="B83" s="41"/>
      <c r="C83" s="194" t="s">
        <v>25</v>
      </c>
      <c r="D83" s="194" t="s">
        <v>182</v>
      </c>
      <c r="E83" s="195" t="s">
        <v>739</v>
      </c>
      <c r="F83" s="196" t="s">
        <v>740</v>
      </c>
      <c r="G83" s="197" t="s">
        <v>319</v>
      </c>
      <c r="H83" s="198">
        <v>5</v>
      </c>
      <c r="I83" s="199"/>
      <c r="J83" s="200">
        <f t="shared" ref="J83:J90" si="0">ROUND(I83*H83,2)</f>
        <v>0</v>
      </c>
      <c r="K83" s="196" t="s">
        <v>186</v>
      </c>
      <c r="L83" s="61"/>
      <c r="M83" s="201" t="s">
        <v>24</v>
      </c>
      <c r="N83" s="202" t="s">
        <v>48</v>
      </c>
      <c r="O83" s="42"/>
      <c r="P83" s="203">
        <f t="shared" ref="P83:P90" si="1">O83*H83</f>
        <v>0</v>
      </c>
      <c r="Q83" s="203">
        <v>6.9999999999999999E-4</v>
      </c>
      <c r="R83" s="203">
        <f t="shared" ref="R83:R90" si="2">Q83*H83</f>
        <v>3.5000000000000001E-3</v>
      </c>
      <c r="S83" s="203">
        <v>0</v>
      </c>
      <c r="T83" s="204">
        <f t="shared" ref="T83:T90" si="3">S83*H83</f>
        <v>0</v>
      </c>
      <c r="AR83" s="24" t="s">
        <v>187</v>
      </c>
      <c r="AT83" s="24" t="s">
        <v>182</v>
      </c>
      <c r="AU83" s="24" t="s">
        <v>86</v>
      </c>
      <c r="AY83" s="24" t="s">
        <v>180</v>
      </c>
      <c r="BE83" s="205">
        <f t="shared" ref="BE83:BE90" si="4">IF(N83="základní",J83,0)</f>
        <v>0</v>
      </c>
      <c r="BF83" s="205">
        <f t="shared" ref="BF83:BF90" si="5">IF(N83="snížená",J83,0)</f>
        <v>0</v>
      </c>
      <c r="BG83" s="205">
        <f t="shared" ref="BG83:BG90" si="6">IF(N83="zákl. přenesená",J83,0)</f>
        <v>0</v>
      </c>
      <c r="BH83" s="205">
        <f t="shared" ref="BH83:BH90" si="7">IF(N83="sníž. přenesená",J83,0)</f>
        <v>0</v>
      </c>
      <c r="BI83" s="205">
        <f t="shared" ref="BI83:BI90" si="8">IF(N83="nulová",J83,0)</f>
        <v>0</v>
      </c>
      <c r="BJ83" s="24" t="s">
        <v>25</v>
      </c>
      <c r="BK83" s="205">
        <f t="shared" ref="BK83:BK90" si="9">ROUND(I83*H83,2)</f>
        <v>0</v>
      </c>
      <c r="BL83" s="24" t="s">
        <v>187</v>
      </c>
      <c r="BM83" s="24" t="s">
        <v>741</v>
      </c>
    </row>
    <row r="84" spans="2:65" s="1" customFormat="1" ht="22.5" customHeight="1">
      <c r="B84" s="41"/>
      <c r="C84" s="246" t="s">
        <v>86</v>
      </c>
      <c r="D84" s="246" t="s">
        <v>302</v>
      </c>
      <c r="E84" s="247" t="s">
        <v>742</v>
      </c>
      <c r="F84" s="248" t="s">
        <v>743</v>
      </c>
      <c r="G84" s="249" t="s">
        <v>319</v>
      </c>
      <c r="H84" s="250">
        <v>2</v>
      </c>
      <c r="I84" s="251"/>
      <c r="J84" s="252">
        <f t="shared" si="0"/>
        <v>0</v>
      </c>
      <c r="K84" s="248" t="s">
        <v>186</v>
      </c>
      <c r="L84" s="253"/>
      <c r="M84" s="254" t="s">
        <v>24</v>
      </c>
      <c r="N84" s="255" t="s">
        <v>48</v>
      </c>
      <c r="O84" s="42"/>
      <c r="P84" s="203">
        <f t="shared" si="1"/>
        <v>0</v>
      </c>
      <c r="Q84" s="203">
        <v>3.0000000000000001E-3</v>
      </c>
      <c r="R84" s="203">
        <f t="shared" si="2"/>
        <v>6.0000000000000001E-3</v>
      </c>
      <c r="S84" s="203">
        <v>0</v>
      </c>
      <c r="T84" s="204">
        <f t="shared" si="3"/>
        <v>0</v>
      </c>
      <c r="AR84" s="24" t="s">
        <v>305</v>
      </c>
      <c r="AT84" s="24" t="s">
        <v>302</v>
      </c>
      <c r="AU84" s="24" t="s">
        <v>86</v>
      </c>
      <c r="AY84" s="24" t="s">
        <v>180</v>
      </c>
      <c r="BE84" s="205">
        <f t="shared" si="4"/>
        <v>0</v>
      </c>
      <c r="BF84" s="205">
        <f t="shared" si="5"/>
        <v>0</v>
      </c>
      <c r="BG84" s="205">
        <f t="shared" si="6"/>
        <v>0</v>
      </c>
      <c r="BH84" s="205">
        <f t="shared" si="7"/>
        <v>0</v>
      </c>
      <c r="BI84" s="205">
        <f t="shared" si="8"/>
        <v>0</v>
      </c>
      <c r="BJ84" s="24" t="s">
        <v>25</v>
      </c>
      <c r="BK84" s="205">
        <f t="shared" si="9"/>
        <v>0</v>
      </c>
      <c r="BL84" s="24" t="s">
        <v>187</v>
      </c>
      <c r="BM84" s="24" t="s">
        <v>744</v>
      </c>
    </row>
    <row r="85" spans="2:65" s="1" customFormat="1" ht="22.5" customHeight="1">
      <c r="B85" s="41"/>
      <c r="C85" s="246" t="s">
        <v>276</v>
      </c>
      <c r="D85" s="246" t="s">
        <v>302</v>
      </c>
      <c r="E85" s="247" t="s">
        <v>745</v>
      </c>
      <c r="F85" s="248" t="s">
        <v>746</v>
      </c>
      <c r="G85" s="249" t="s">
        <v>319</v>
      </c>
      <c r="H85" s="250">
        <v>3</v>
      </c>
      <c r="I85" s="251"/>
      <c r="J85" s="252">
        <f t="shared" si="0"/>
        <v>0</v>
      </c>
      <c r="K85" s="248" t="s">
        <v>186</v>
      </c>
      <c r="L85" s="253"/>
      <c r="M85" s="254" t="s">
        <v>24</v>
      </c>
      <c r="N85" s="255" t="s">
        <v>48</v>
      </c>
      <c r="O85" s="42"/>
      <c r="P85" s="203">
        <f t="shared" si="1"/>
        <v>0</v>
      </c>
      <c r="Q85" s="203">
        <v>3.0000000000000001E-3</v>
      </c>
      <c r="R85" s="203">
        <f t="shared" si="2"/>
        <v>9.0000000000000011E-3</v>
      </c>
      <c r="S85" s="203">
        <v>0</v>
      </c>
      <c r="T85" s="204">
        <f t="shared" si="3"/>
        <v>0</v>
      </c>
      <c r="AR85" s="24" t="s">
        <v>305</v>
      </c>
      <c r="AT85" s="24" t="s">
        <v>302</v>
      </c>
      <c r="AU85" s="24" t="s">
        <v>86</v>
      </c>
      <c r="AY85" s="24" t="s">
        <v>180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24" t="s">
        <v>25</v>
      </c>
      <c r="BK85" s="205">
        <f t="shared" si="9"/>
        <v>0</v>
      </c>
      <c r="BL85" s="24" t="s">
        <v>187</v>
      </c>
      <c r="BM85" s="24" t="s">
        <v>747</v>
      </c>
    </row>
    <row r="86" spans="2:65" s="1" customFormat="1" ht="22.5" customHeight="1">
      <c r="B86" s="41"/>
      <c r="C86" s="246" t="s">
        <v>235</v>
      </c>
      <c r="D86" s="246" t="s">
        <v>302</v>
      </c>
      <c r="E86" s="247" t="s">
        <v>748</v>
      </c>
      <c r="F86" s="248" t="s">
        <v>749</v>
      </c>
      <c r="G86" s="249" t="s">
        <v>319</v>
      </c>
      <c r="H86" s="250">
        <v>5</v>
      </c>
      <c r="I86" s="251"/>
      <c r="J86" s="252">
        <f t="shared" si="0"/>
        <v>0</v>
      </c>
      <c r="K86" s="248" t="s">
        <v>186</v>
      </c>
      <c r="L86" s="253"/>
      <c r="M86" s="254" t="s">
        <v>24</v>
      </c>
      <c r="N86" s="255" t="s">
        <v>48</v>
      </c>
      <c r="O86" s="42"/>
      <c r="P86" s="203">
        <f t="shared" si="1"/>
        <v>0</v>
      </c>
      <c r="Q86" s="203">
        <v>2.5000000000000001E-3</v>
      </c>
      <c r="R86" s="203">
        <f t="shared" si="2"/>
        <v>1.2500000000000001E-2</v>
      </c>
      <c r="S86" s="203">
        <v>0</v>
      </c>
      <c r="T86" s="204">
        <f t="shared" si="3"/>
        <v>0</v>
      </c>
      <c r="AR86" s="24" t="s">
        <v>305</v>
      </c>
      <c r="AT86" s="24" t="s">
        <v>302</v>
      </c>
      <c r="AU86" s="24" t="s">
        <v>86</v>
      </c>
      <c r="AY86" s="24" t="s">
        <v>180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24" t="s">
        <v>25</v>
      </c>
      <c r="BK86" s="205">
        <f t="shared" si="9"/>
        <v>0</v>
      </c>
      <c r="BL86" s="24" t="s">
        <v>187</v>
      </c>
      <c r="BM86" s="24" t="s">
        <v>750</v>
      </c>
    </row>
    <row r="87" spans="2:65" s="1" customFormat="1" ht="22.5" customHeight="1">
      <c r="B87" s="41"/>
      <c r="C87" s="194" t="s">
        <v>309</v>
      </c>
      <c r="D87" s="194" t="s">
        <v>182</v>
      </c>
      <c r="E87" s="195" t="s">
        <v>751</v>
      </c>
      <c r="F87" s="196" t="s">
        <v>752</v>
      </c>
      <c r="G87" s="197" t="s">
        <v>319</v>
      </c>
      <c r="H87" s="198">
        <v>2</v>
      </c>
      <c r="I87" s="199"/>
      <c r="J87" s="200">
        <f t="shared" si="0"/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 t="shared" si="1"/>
        <v>0</v>
      </c>
      <c r="Q87" s="203">
        <v>0.10940999999999999</v>
      </c>
      <c r="R87" s="203">
        <f t="shared" si="2"/>
        <v>0.21881999999999999</v>
      </c>
      <c r="S87" s="203">
        <v>0</v>
      </c>
      <c r="T87" s="204">
        <f t="shared" si="3"/>
        <v>0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24" t="s">
        <v>25</v>
      </c>
      <c r="BK87" s="205">
        <f t="shared" si="9"/>
        <v>0</v>
      </c>
      <c r="BL87" s="24" t="s">
        <v>187</v>
      </c>
      <c r="BM87" s="24" t="s">
        <v>753</v>
      </c>
    </row>
    <row r="88" spans="2:65" s="1" customFormat="1" ht="22.5" customHeight="1">
      <c r="B88" s="41"/>
      <c r="C88" s="246" t="s">
        <v>292</v>
      </c>
      <c r="D88" s="246" t="s">
        <v>302</v>
      </c>
      <c r="E88" s="247" t="s">
        <v>754</v>
      </c>
      <c r="F88" s="248" t="s">
        <v>755</v>
      </c>
      <c r="G88" s="249" t="s">
        <v>319</v>
      </c>
      <c r="H88" s="250">
        <v>5</v>
      </c>
      <c r="I88" s="251"/>
      <c r="J88" s="252">
        <f t="shared" si="0"/>
        <v>0</v>
      </c>
      <c r="K88" s="248" t="s">
        <v>186</v>
      </c>
      <c r="L88" s="253"/>
      <c r="M88" s="254" t="s">
        <v>24</v>
      </c>
      <c r="N88" s="255" t="s">
        <v>48</v>
      </c>
      <c r="O88" s="42"/>
      <c r="P88" s="203">
        <f t="shared" si="1"/>
        <v>0</v>
      </c>
      <c r="Q88" s="203">
        <v>3.5E-4</v>
      </c>
      <c r="R88" s="203">
        <f t="shared" si="2"/>
        <v>1.75E-3</v>
      </c>
      <c r="S88" s="203">
        <v>0</v>
      </c>
      <c r="T88" s="204">
        <f t="shared" si="3"/>
        <v>0</v>
      </c>
      <c r="AR88" s="24" t="s">
        <v>305</v>
      </c>
      <c r="AT88" s="24" t="s">
        <v>302</v>
      </c>
      <c r="AU88" s="24" t="s">
        <v>86</v>
      </c>
      <c r="AY88" s="24" t="s">
        <v>180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24" t="s">
        <v>25</v>
      </c>
      <c r="BK88" s="205">
        <f t="shared" si="9"/>
        <v>0</v>
      </c>
      <c r="BL88" s="24" t="s">
        <v>187</v>
      </c>
      <c r="BM88" s="24" t="s">
        <v>756</v>
      </c>
    </row>
    <row r="89" spans="2:65" s="1" customFormat="1" ht="22.5" customHeight="1">
      <c r="B89" s="41"/>
      <c r="C89" s="194" t="s">
        <v>30</v>
      </c>
      <c r="D89" s="194" t="s">
        <v>182</v>
      </c>
      <c r="E89" s="195" t="s">
        <v>757</v>
      </c>
      <c r="F89" s="196" t="s">
        <v>758</v>
      </c>
      <c r="G89" s="197" t="s">
        <v>319</v>
      </c>
      <c r="H89" s="198">
        <v>3</v>
      </c>
      <c r="I89" s="199"/>
      <c r="J89" s="200">
        <f t="shared" si="0"/>
        <v>0</v>
      </c>
      <c r="K89" s="196" t="s">
        <v>186</v>
      </c>
      <c r="L89" s="61"/>
      <c r="M89" s="201" t="s">
        <v>24</v>
      </c>
      <c r="N89" s="202" t="s">
        <v>48</v>
      </c>
      <c r="O89" s="42"/>
      <c r="P89" s="203">
        <f t="shared" si="1"/>
        <v>0</v>
      </c>
      <c r="Q89" s="203">
        <v>0.11241</v>
      </c>
      <c r="R89" s="203">
        <f t="shared" si="2"/>
        <v>0.33722999999999997</v>
      </c>
      <c r="S89" s="203">
        <v>0</v>
      </c>
      <c r="T89" s="204">
        <f t="shared" si="3"/>
        <v>0</v>
      </c>
      <c r="AR89" s="24" t="s">
        <v>187</v>
      </c>
      <c r="AT89" s="24" t="s">
        <v>182</v>
      </c>
      <c r="AU89" s="24" t="s">
        <v>86</v>
      </c>
      <c r="AY89" s="24" t="s">
        <v>180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24" t="s">
        <v>25</v>
      </c>
      <c r="BK89" s="205">
        <f t="shared" si="9"/>
        <v>0</v>
      </c>
      <c r="BL89" s="24" t="s">
        <v>187</v>
      </c>
      <c r="BM89" s="24" t="s">
        <v>759</v>
      </c>
    </row>
    <row r="90" spans="2:65" s="1" customFormat="1" ht="22.5" customHeight="1">
      <c r="B90" s="41"/>
      <c r="C90" s="194" t="s">
        <v>10</v>
      </c>
      <c r="D90" s="194" t="s">
        <v>182</v>
      </c>
      <c r="E90" s="195" t="s">
        <v>760</v>
      </c>
      <c r="F90" s="196" t="s">
        <v>761</v>
      </c>
      <c r="G90" s="197" t="s">
        <v>200</v>
      </c>
      <c r="H90" s="198">
        <v>100</v>
      </c>
      <c r="I90" s="199"/>
      <c r="J90" s="200">
        <f t="shared" si="0"/>
        <v>0</v>
      </c>
      <c r="K90" s="196" t="s">
        <v>186</v>
      </c>
      <c r="L90" s="61"/>
      <c r="M90" s="201" t="s">
        <v>24</v>
      </c>
      <c r="N90" s="202" t="s">
        <v>48</v>
      </c>
      <c r="O90" s="42"/>
      <c r="P90" s="203">
        <f t="shared" si="1"/>
        <v>0</v>
      </c>
      <c r="Q90" s="203">
        <v>2.0000000000000001E-4</v>
      </c>
      <c r="R90" s="203">
        <f t="shared" si="2"/>
        <v>0.02</v>
      </c>
      <c r="S90" s="203">
        <v>0</v>
      </c>
      <c r="T90" s="204">
        <f t="shared" si="3"/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24" t="s">
        <v>25</v>
      </c>
      <c r="BK90" s="205">
        <f t="shared" si="9"/>
        <v>0</v>
      </c>
      <c r="BL90" s="24" t="s">
        <v>187</v>
      </c>
      <c r="BM90" s="24" t="s">
        <v>762</v>
      </c>
    </row>
    <row r="91" spans="2:65" s="11" customFormat="1" ht="13.5">
      <c r="B91" s="206"/>
      <c r="C91" s="207"/>
      <c r="D91" s="208" t="s">
        <v>189</v>
      </c>
      <c r="E91" s="209" t="s">
        <v>24</v>
      </c>
      <c r="F91" s="210" t="s">
        <v>763</v>
      </c>
      <c r="G91" s="207"/>
      <c r="H91" s="211">
        <v>100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189</v>
      </c>
      <c r="AU91" s="217" t="s">
        <v>86</v>
      </c>
      <c r="AV91" s="11" t="s">
        <v>86</v>
      </c>
      <c r="AW91" s="11" t="s">
        <v>40</v>
      </c>
      <c r="AX91" s="11" t="s">
        <v>25</v>
      </c>
      <c r="AY91" s="217" t="s">
        <v>180</v>
      </c>
    </row>
    <row r="92" spans="2:65" s="1" customFormat="1" ht="22.5" customHeight="1">
      <c r="B92" s="41"/>
      <c r="C92" s="194" t="s">
        <v>243</v>
      </c>
      <c r="D92" s="194" t="s">
        <v>182</v>
      </c>
      <c r="E92" s="195" t="s">
        <v>764</v>
      </c>
      <c r="F92" s="196" t="s">
        <v>765</v>
      </c>
      <c r="G92" s="197" t="s">
        <v>200</v>
      </c>
      <c r="H92" s="198">
        <v>167.28</v>
      </c>
      <c r="I92" s="199"/>
      <c r="J92" s="200">
        <f>ROUND(I92*H92,2)</f>
        <v>0</v>
      </c>
      <c r="K92" s="196" t="s">
        <v>186</v>
      </c>
      <c r="L92" s="61"/>
      <c r="M92" s="201" t="s">
        <v>24</v>
      </c>
      <c r="N92" s="202" t="s">
        <v>48</v>
      </c>
      <c r="O92" s="42"/>
      <c r="P92" s="203">
        <f>O92*H92</f>
        <v>0</v>
      </c>
      <c r="Q92" s="203">
        <v>2.0000000000000001E-4</v>
      </c>
      <c r="R92" s="203">
        <f>Q92*H92</f>
        <v>3.3456E-2</v>
      </c>
      <c r="S92" s="203">
        <v>0</v>
      </c>
      <c r="T92" s="204">
        <f>S92*H92</f>
        <v>0</v>
      </c>
      <c r="AR92" s="24" t="s">
        <v>187</v>
      </c>
      <c r="AT92" s="24" t="s">
        <v>182</v>
      </c>
      <c r="AU92" s="24" t="s">
        <v>86</v>
      </c>
      <c r="AY92" s="24" t="s">
        <v>180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25</v>
      </c>
      <c r="BK92" s="205">
        <f>ROUND(I92*H92,2)</f>
        <v>0</v>
      </c>
      <c r="BL92" s="24" t="s">
        <v>187</v>
      </c>
      <c r="BM92" s="24" t="s">
        <v>766</v>
      </c>
    </row>
    <row r="93" spans="2:65" s="11" customFormat="1" ht="13.5">
      <c r="B93" s="206"/>
      <c r="C93" s="207"/>
      <c r="D93" s="218" t="s">
        <v>189</v>
      </c>
      <c r="E93" s="221" t="s">
        <v>24</v>
      </c>
      <c r="F93" s="222" t="s">
        <v>767</v>
      </c>
      <c r="G93" s="207"/>
      <c r="H93" s="223">
        <v>60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189</v>
      </c>
      <c r="AU93" s="217" t="s">
        <v>86</v>
      </c>
      <c r="AV93" s="11" t="s">
        <v>86</v>
      </c>
      <c r="AW93" s="11" t="s">
        <v>40</v>
      </c>
      <c r="AX93" s="11" t="s">
        <v>77</v>
      </c>
      <c r="AY93" s="217" t="s">
        <v>180</v>
      </c>
    </row>
    <row r="94" spans="2:65" s="11" customFormat="1" ht="13.5">
      <c r="B94" s="206"/>
      <c r="C94" s="207"/>
      <c r="D94" s="218" t="s">
        <v>189</v>
      </c>
      <c r="E94" s="221" t="s">
        <v>24</v>
      </c>
      <c r="F94" s="222" t="s">
        <v>768</v>
      </c>
      <c r="G94" s="207"/>
      <c r="H94" s="223">
        <v>22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189</v>
      </c>
      <c r="AU94" s="217" t="s">
        <v>86</v>
      </c>
      <c r="AV94" s="11" t="s">
        <v>86</v>
      </c>
      <c r="AW94" s="11" t="s">
        <v>40</v>
      </c>
      <c r="AX94" s="11" t="s">
        <v>77</v>
      </c>
      <c r="AY94" s="217" t="s">
        <v>180</v>
      </c>
    </row>
    <row r="95" spans="2:65" s="11" customFormat="1" ht="13.5">
      <c r="B95" s="206"/>
      <c r="C95" s="207"/>
      <c r="D95" s="218" t="s">
        <v>189</v>
      </c>
      <c r="E95" s="221" t="s">
        <v>24</v>
      </c>
      <c r="F95" s="222" t="s">
        <v>769</v>
      </c>
      <c r="G95" s="207"/>
      <c r="H95" s="223">
        <v>85.28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77</v>
      </c>
      <c r="AY95" s="217" t="s">
        <v>180</v>
      </c>
    </row>
    <row r="96" spans="2:65" s="13" customFormat="1" ht="13.5">
      <c r="B96" s="235"/>
      <c r="C96" s="236"/>
      <c r="D96" s="208" t="s">
        <v>189</v>
      </c>
      <c r="E96" s="237" t="s">
        <v>24</v>
      </c>
      <c r="F96" s="238" t="s">
        <v>275</v>
      </c>
      <c r="G96" s="236"/>
      <c r="H96" s="239">
        <v>167.28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189</v>
      </c>
      <c r="AU96" s="245" t="s">
        <v>86</v>
      </c>
      <c r="AV96" s="13" t="s">
        <v>276</v>
      </c>
      <c r="AW96" s="13" t="s">
        <v>40</v>
      </c>
      <c r="AX96" s="13" t="s">
        <v>25</v>
      </c>
      <c r="AY96" s="245" t="s">
        <v>180</v>
      </c>
    </row>
    <row r="97" spans="2:65" s="1" customFormat="1" ht="22.5" customHeight="1">
      <c r="B97" s="41"/>
      <c r="C97" s="194" t="s">
        <v>631</v>
      </c>
      <c r="D97" s="194" t="s">
        <v>182</v>
      </c>
      <c r="E97" s="195" t="s">
        <v>770</v>
      </c>
      <c r="F97" s="196" t="s">
        <v>771</v>
      </c>
      <c r="G97" s="197" t="s">
        <v>200</v>
      </c>
      <c r="H97" s="198">
        <v>70</v>
      </c>
      <c r="I97" s="199"/>
      <c r="J97" s="200">
        <f>ROUND(I97*H97,2)</f>
        <v>0</v>
      </c>
      <c r="K97" s="196" t="s">
        <v>186</v>
      </c>
      <c r="L97" s="61"/>
      <c r="M97" s="201" t="s">
        <v>24</v>
      </c>
      <c r="N97" s="202" t="s">
        <v>48</v>
      </c>
      <c r="O97" s="42"/>
      <c r="P97" s="203">
        <f>O97*H97</f>
        <v>0</v>
      </c>
      <c r="Q97" s="203">
        <v>4.0000000000000002E-4</v>
      </c>
      <c r="R97" s="203">
        <f>Q97*H97</f>
        <v>2.8000000000000001E-2</v>
      </c>
      <c r="S97" s="203">
        <v>0</v>
      </c>
      <c r="T97" s="204">
        <f>S97*H97</f>
        <v>0</v>
      </c>
      <c r="AR97" s="24" t="s">
        <v>187</v>
      </c>
      <c r="AT97" s="24" t="s">
        <v>182</v>
      </c>
      <c r="AU97" s="24" t="s">
        <v>86</v>
      </c>
      <c r="AY97" s="24" t="s">
        <v>180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25</v>
      </c>
      <c r="BK97" s="205">
        <f>ROUND(I97*H97,2)</f>
        <v>0</v>
      </c>
      <c r="BL97" s="24" t="s">
        <v>187</v>
      </c>
      <c r="BM97" s="24" t="s">
        <v>772</v>
      </c>
    </row>
    <row r="98" spans="2:65" s="11" customFormat="1" ht="13.5">
      <c r="B98" s="206"/>
      <c r="C98" s="207"/>
      <c r="D98" s="218" t="s">
        <v>189</v>
      </c>
      <c r="E98" s="221" t="s">
        <v>24</v>
      </c>
      <c r="F98" s="222" t="s">
        <v>773</v>
      </c>
      <c r="G98" s="207"/>
      <c r="H98" s="223">
        <v>30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189</v>
      </c>
      <c r="AU98" s="217" t="s">
        <v>86</v>
      </c>
      <c r="AV98" s="11" t="s">
        <v>86</v>
      </c>
      <c r="AW98" s="11" t="s">
        <v>40</v>
      </c>
      <c r="AX98" s="11" t="s">
        <v>77</v>
      </c>
      <c r="AY98" s="217" t="s">
        <v>180</v>
      </c>
    </row>
    <row r="99" spans="2:65" s="11" customFormat="1" ht="13.5">
      <c r="B99" s="206"/>
      <c r="C99" s="207"/>
      <c r="D99" s="218" t="s">
        <v>189</v>
      </c>
      <c r="E99" s="221" t="s">
        <v>24</v>
      </c>
      <c r="F99" s="222" t="s">
        <v>774</v>
      </c>
      <c r="G99" s="207"/>
      <c r="H99" s="223">
        <v>40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189</v>
      </c>
      <c r="AU99" s="217" t="s">
        <v>86</v>
      </c>
      <c r="AV99" s="11" t="s">
        <v>86</v>
      </c>
      <c r="AW99" s="11" t="s">
        <v>40</v>
      </c>
      <c r="AX99" s="11" t="s">
        <v>77</v>
      </c>
      <c r="AY99" s="217" t="s">
        <v>180</v>
      </c>
    </row>
    <row r="100" spans="2:65" s="12" customFormat="1" ht="13.5">
      <c r="B100" s="224"/>
      <c r="C100" s="225"/>
      <c r="D100" s="208" t="s">
        <v>189</v>
      </c>
      <c r="E100" s="226" t="s">
        <v>24</v>
      </c>
      <c r="F100" s="227" t="s">
        <v>204</v>
      </c>
      <c r="G100" s="225"/>
      <c r="H100" s="228">
        <v>70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189</v>
      </c>
      <c r="AU100" s="234" t="s">
        <v>86</v>
      </c>
      <c r="AV100" s="12" t="s">
        <v>187</v>
      </c>
      <c r="AW100" s="12" t="s">
        <v>40</v>
      </c>
      <c r="AX100" s="12" t="s">
        <v>25</v>
      </c>
      <c r="AY100" s="234" t="s">
        <v>180</v>
      </c>
    </row>
    <row r="101" spans="2:65" s="1" customFormat="1" ht="22.5" customHeight="1">
      <c r="B101" s="41"/>
      <c r="C101" s="194" t="s">
        <v>587</v>
      </c>
      <c r="D101" s="194" t="s">
        <v>182</v>
      </c>
      <c r="E101" s="195" t="s">
        <v>775</v>
      </c>
      <c r="F101" s="196" t="s">
        <v>776</v>
      </c>
      <c r="G101" s="197" t="s">
        <v>185</v>
      </c>
      <c r="H101" s="198">
        <v>6</v>
      </c>
      <c r="I101" s="199"/>
      <c r="J101" s="200">
        <f>ROUND(I101*H101,2)</f>
        <v>0</v>
      </c>
      <c r="K101" s="196" t="s">
        <v>186</v>
      </c>
      <c r="L101" s="61"/>
      <c r="M101" s="201" t="s">
        <v>24</v>
      </c>
      <c r="N101" s="202" t="s">
        <v>48</v>
      </c>
      <c r="O101" s="42"/>
      <c r="P101" s="203">
        <f>O101*H101</f>
        <v>0</v>
      </c>
      <c r="Q101" s="203">
        <v>1.6000000000000001E-3</v>
      </c>
      <c r="R101" s="203">
        <f>Q101*H101</f>
        <v>9.6000000000000009E-3</v>
      </c>
      <c r="S101" s="203">
        <v>0</v>
      </c>
      <c r="T101" s="204">
        <f>S101*H101</f>
        <v>0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25</v>
      </c>
      <c r="BK101" s="205">
        <f>ROUND(I101*H101,2)</f>
        <v>0</v>
      </c>
      <c r="BL101" s="24" t="s">
        <v>187</v>
      </c>
      <c r="BM101" s="24" t="s">
        <v>777</v>
      </c>
    </row>
    <row r="102" spans="2:65" s="11" customFormat="1" ht="13.5">
      <c r="B102" s="206"/>
      <c r="C102" s="207"/>
      <c r="D102" s="208" t="s">
        <v>189</v>
      </c>
      <c r="E102" s="209" t="s">
        <v>24</v>
      </c>
      <c r="F102" s="210" t="s">
        <v>778</v>
      </c>
      <c r="G102" s="207"/>
      <c r="H102" s="211">
        <v>6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189</v>
      </c>
      <c r="AU102" s="217" t="s">
        <v>86</v>
      </c>
      <c r="AV102" s="11" t="s">
        <v>86</v>
      </c>
      <c r="AW102" s="11" t="s">
        <v>40</v>
      </c>
      <c r="AX102" s="11" t="s">
        <v>25</v>
      </c>
      <c r="AY102" s="217" t="s">
        <v>180</v>
      </c>
    </row>
    <row r="103" spans="2:65" s="1" customFormat="1" ht="22.5" customHeight="1">
      <c r="B103" s="41"/>
      <c r="C103" s="194" t="s">
        <v>329</v>
      </c>
      <c r="D103" s="194" t="s">
        <v>182</v>
      </c>
      <c r="E103" s="195" t="s">
        <v>779</v>
      </c>
      <c r="F103" s="196" t="s">
        <v>780</v>
      </c>
      <c r="G103" s="197" t="s">
        <v>185</v>
      </c>
      <c r="H103" s="198">
        <v>12.1</v>
      </c>
      <c r="I103" s="199"/>
      <c r="J103" s="200">
        <f>ROUND(I103*H103,2)</f>
        <v>0</v>
      </c>
      <c r="K103" s="196" t="s">
        <v>186</v>
      </c>
      <c r="L103" s="61"/>
      <c r="M103" s="201" t="s">
        <v>24</v>
      </c>
      <c r="N103" s="202" t="s">
        <v>48</v>
      </c>
      <c r="O103" s="42"/>
      <c r="P103" s="203">
        <f>O103*H103</f>
        <v>0</v>
      </c>
      <c r="Q103" s="203">
        <v>6.9999999999999994E-5</v>
      </c>
      <c r="R103" s="203">
        <f>Q103*H103</f>
        <v>8.4699999999999988E-4</v>
      </c>
      <c r="S103" s="203">
        <v>0</v>
      </c>
      <c r="T103" s="204">
        <f>S103*H103</f>
        <v>0</v>
      </c>
      <c r="AR103" s="24" t="s">
        <v>187</v>
      </c>
      <c r="AT103" s="24" t="s">
        <v>182</v>
      </c>
      <c r="AU103" s="24" t="s">
        <v>86</v>
      </c>
      <c r="AY103" s="24" t="s">
        <v>180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25</v>
      </c>
      <c r="BK103" s="205">
        <f>ROUND(I103*H103,2)</f>
        <v>0</v>
      </c>
      <c r="BL103" s="24" t="s">
        <v>187</v>
      </c>
      <c r="BM103" s="24" t="s">
        <v>781</v>
      </c>
    </row>
    <row r="104" spans="2:65" s="11" customFormat="1" ht="13.5">
      <c r="B104" s="206"/>
      <c r="C104" s="207"/>
      <c r="D104" s="208" t="s">
        <v>189</v>
      </c>
      <c r="E104" s="209" t="s">
        <v>24</v>
      </c>
      <c r="F104" s="210" t="s">
        <v>782</v>
      </c>
      <c r="G104" s="207"/>
      <c r="H104" s="211">
        <v>12.1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189</v>
      </c>
      <c r="AU104" s="217" t="s">
        <v>86</v>
      </c>
      <c r="AV104" s="11" t="s">
        <v>86</v>
      </c>
      <c r="AW104" s="11" t="s">
        <v>40</v>
      </c>
      <c r="AX104" s="11" t="s">
        <v>25</v>
      </c>
      <c r="AY104" s="217" t="s">
        <v>180</v>
      </c>
    </row>
    <row r="105" spans="2:65" s="1" customFormat="1" ht="22.5" customHeight="1">
      <c r="B105" s="41"/>
      <c r="C105" s="194" t="s">
        <v>324</v>
      </c>
      <c r="D105" s="194" t="s">
        <v>182</v>
      </c>
      <c r="E105" s="195" t="s">
        <v>783</v>
      </c>
      <c r="F105" s="196" t="s">
        <v>784</v>
      </c>
      <c r="G105" s="197" t="s">
        <v>200</v>
      </c>
      <c r="H105" s="198">
        <v>7</v>
      </c>
      <c r="I105" s="199"/>
      <c r="J105" s="200">
        <f>ROUND(I105*H105,2)</f>
        <v>0</v>
      </c>
      <c r="K105" s="196" t="s">
        <v>186</v>
      </c>
      <c r="L105" s="61"/>
      <c r="M105" s="201" t="s">
        <v>24</v>
      </c>
      <c r="N105" s="202" t="s">
        <v>48</v>
      </c>
      <c r="O105" s="42"/>
      <c r="P105" s="203">
        <f>O105*H105</f>
        <v>0</v>
      </c>
      <c r="Q105" s="203">
        <v>1.3999999999999999E-4</v>
      </c>
      <c r="R105" s="203">
        <f>Q105*H105</f>
        <v>9.7999999999999997E-4</v>
      </c>
      <c r="S105" s="203">
        <v>0</v>
      </c>
      <c r="T105" s="204">
        <f>S105*H105</f>
        <v>0</v>
      </c>
      <c r="AR105" s="24" t="s">
        <v>187</v>
      </c>
      <c r="AT105" s="24" t="s">
        <v>182</v>
      </c>
      <c r="AU105" s="24" t="s">
        <v>86</v>
      </c>
      <c r="AY105" s="24" t="s">
        <v>180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25</v>
      </c>
      <c r="BK105" s="205">
        <f>ROUND(I105*H105,2)</f>
        <v>0</v>
      </c>
      <c r="BL105" s="24" t="s">
        <v>187</v>
      </c>
      <c r="BM105" s="24" t="s">
        <v>785</v>
      </c>
    </row>
    <row r="106" spans="2:65" s="1" customFormat="1" ht="22.5" customHeight="1">
      <c r="B106" s="41"/>
      <c r="C106" s="194" t="s">
        <v>576</v>
      </c>
      <c r="D106" s="194" t="s">
        <v>182</v>
      </c>
      <c r="E106" s="195" t="s">
        <v>786</v>
      </c>
      <c r="F106" s="196" t="s">
        <v>787</v>
      </c>
      <c r="G106" s="197" t="s">
        <v>200</v>
      </c>
      <c r="H106" s="198">
        <v>337.28</v>
      </c>
      <c r="I106" s="199"/>
      <c r="J106" s="200">
        <f>ROUND(I106*H106,2)</f>
        <v>0</v>
      </c>
      <c r="K106" s="196" t="s">
        <v>186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788</v>
      </c>
    </row>
    <row r="107" spans="2:65" s="11" customFormat="1" ht="13.5">
      <c r="B107" s="206"/>
      <c r="C107" s="207"/>
      <c r="D107" s="218" t="s">
        <v>189</v>
      </c>
      <c r="E107" s="221" t="s">
        <v>24</v>
      </c>
      <c r="F107" s="222" t="s">
        <v>774</v>
      </c>
      <c r="G107" s="207"/>
      <c r="H107" s="223">
        <v>40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189</v>
      </c>
      <c r="AU107" s="217" t="s">
        <v>86</v>
      </c>
      <c r="AV107" s="11" t="s">
        <v>86</v>
      </c>
      <c r="AW107" s="11" t="s">
        <v>40</v>
      </c>
      <c r="AX107" s="11" t="s">
        <v>77</v>
      </c>
      <c r="AY107" s="217" t="s">
        <v>180</v>
      </c>
    </row>
    <row r="108" spans="2:65" s="11" customFormat="1" ht="13.5">
      <c r="B108" s="206"/>
      <c r="C108" s="207"/>
      <c r="D108" s="218" t="s">
        <v>189</v>
      </c>
      <c r="E108" s="221" t="s">
        <v>24</v>
      </c>
      <c r="F108" s="222" t="s">
        <v>773</v>
      </c>
      <c r="G108" s="207"/>
      <c r="H108" s="223">
        <v>30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189</v>
      </c>
      <c r="AU108" s="217" t="s">
        <v>86</v>
      </c>
      <c r="AV108" s="11" t="s">
        <v>86</v>
      </c>
      <c r="AW108" s="11" t="s">
        <v>40</v>
      </c>
      <c r="AX108" s="11" t="s">
        <v>77</v>
      </c>
      <c r="AY108" s="217" t="s">
        <v>180</v>
      </c>
    </row>
    <row r="109" spans="2:65" s="11" customFormat="1" ht="13.5">
      <c r="B109" s="206"/>
      <c r="C109" s="207"/>
      <c r="D109" s="218" t="s">
        <v>189</v>
      </c>
      <c r="E109" s="221" t="s">
        <v>24</v>
      </c>
      <c r="F109" s="222" t="s">
        <v>763</v>
      </c>
      <c r="G109" s="207"/>
      <c r="H109" s="223">
        <v>100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189</v>
      </c>
      <c r="AU109" s="217" t="s">
        <v>86</v>
      </c>
      <c r="AV109" s="11" t="s">
        <v>86</v>
      </c>
      <c r="AW109" s="11" t="s">
        <v>40</v>
      </c>
      <c r="AX109" s="11" t="s">
        <v>77</v>
      </c>
      <c r="AY109" s="217" t="s">
        <v>180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767</v>
      </c>
      <c r="G110" s="207"/>
      <c r="H110" s="223">
        <v>60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1" customFormat="1" ht="13.5">
      <c r="B111" s="206"/>
      <c r="C111" s="207"/>
      <c r="D111" s="218" t="s">
        <v>189</v>
      </c>
      <c r="E111" s="221" t="s">
        <v>24</v>
      </c>
      <c r="F111" s="222" t="s">
        <v>768</v>
      </c>
      <c r="G111" s="207"/>
      <c r="H111" s="223">
        <v>22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189</v>
      </c>
      <c r="AU111" s="217" t="s">
        <v>86</v>
      </c>
      <c r="AV111" s="11" t="s">
        <v>86</v>
      </c>
      <c r="AW111" s="11" t="s">
        <v>40</v>
      </c>
      <c r="AX111" s="11" t="s">
        <v>77</v>
      </c>
      <c r="AY111" s="217" t="s">
        <v>180</v>
      </c>
    </row>
    <row r="112" spans="2:65" s="11" customFormat="1" ht="13.5">
      <c r="B112" s="206"/>
      <c r="C112" s="207"/>
      <c r="D112" s="218" t="s">
        <v>189</v>
      </c>
      <c r="E112" s="221" t="s">
        <v>24</v>
      </c>
      <c r="F112" s="222" t="s">
        <v>769</v>
      </c>
      <c r="G112" s="207"/>
      <c r="H112" s="223">
        <v>85.28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189</v>
      </c>
      <c r="AU112" s="217" t="s">
        <v>86</v>
      </c>
      <c r="AV112" s="11" t="s">
        <v>86</v>
      </c>
      <c r="AW112" s="11" t="s">
        <v>40</v>
      </c>
      <c r="AX112" s="11" t="s">
        <v>77</v>
      </c>
      <c r="AY112" s="217" t="s">
        <v>180</v>
      </c>
    </row>
    <row r="113" spans="2:65" s="12" customFormat="1" ht="13.5">
      <c r="B113" s="224"/>
      <c r="C113" s="225"/>
      <c r="D113" s="208" t="s">
        <v>189</v>
      </c>
      <c r="E113" s="226" t="s">
        <v>24</v>
      </c>
      <c r="F113" s="227" t="s">
        <v>204</v>
      </c>
      <c r="G113" s="225"/>
      <c r="H113" s="228">
        <v>337.28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189</v>
      </c>
      <c r="AU113" s="234" t="s">
        <v>86</v>
      </c>
      <c r="AV113" s="12" t="s">
        <v>187</v>
      </c>
      <c r="AW113" s="12" t="s">
        <v>40</v>
      </c>
      <c r="AX113" s="12" t="s">
        <v>25</v>
      </c>
      <c r="AY113" s="234" t="s">
        <v>180</v>
      </c>
    </row>
    <row r="114" spans="2:65" s="1" customFormat="1" ht="22.5" customHeight="1">
      <c r="B114" s="41"/>
      <c r="C114" s="194" t="s">
        <v>237</v>
      </c>
      <c r="D114" s="194" t="s">
        <v>182</v>
      </c>
      <c r="E114" s="195" t="s">
        <v>789</v>
      </c>
      <c r="F114" s="196" t="s">
        <v>790</v>
      </c>
      <c r="G114" s="197" t="s">
        <v>185</v>
      </c>
      <c r="H114" s="198">
        <v>18.100000000000001</v>
      </c>
      <c r="I114" s="199"/>
      <c r="J114" s="200">
        <f>ROUND(I114*H114,2)</f>
        <v>0</v>
      </c>
      <c r="K114" s="196" t="s">
        <v>186</v>
      </c>
      <c r="L114" s="61"/>
      <c r="M114" s="201" t="s">
        <v>24</v>
      </c>
      <c r="N114" s="202" t="s">
        <v>48</v>
      </c>
      <c r="O114" s="42"/>
      <c r="P114" s="203">
        <f>O114*H114</f>
        <v>0</v>
      </c>
      <c r="Q114" s="203">
        <v>1.0000000000000001E-5</v>
      </c>
      <c r="R114" s="203">
        <f>Q114*H114</f>
        <v>1.8100000000000004E-4</v>
      </c>
      <c r="S114" s="203">
        <v>0</v>
      </c>
      <c r="T114" s="204">
        <f>S114*H114</f>
        <v>0</v>
      </c>
      <c r="AR114" s="24" t="s">
        <v>187</v>
      </c>
      <c r="AT114" s="24" t="s">
        <v>182</v>
      </c>
      <c r="AU114" s="24" t="s">
        <v>86</v>
      </c>
      <c r="AY114" s="24" t="s">
        <v>180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25</v>
      </c>
      <c r="BK114" s="205">
        <f>ROUND(I114*H114,2)</f>
        <v>0</v>
      </c>
      <c r="BL114" s="24" t="s">
        <v>187</v>
      </c>
      <c r="BM114" s="24" t="s">
        <v>791</v>
      </c>
    </row>
    <row r="115" spans="2:65" s="11" customFormat="1" ht="13.5">
      <c r="B115" s="206"/>
      <c r="C115" s="207"/>
      <c r="D115" s="218" t="s">
        <v>189</v>
      </c>
      <c r="E115" s="221" t="s">
        <v>24</v>
      </c>
      <c r="F115" s="222" t="s">
        <v>778</v>
      </c>
      <c r="G115" s="207"/>
      <c r="H115" s="223">
        <v>6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189</v>
      </c>
      <c r="AU115" s="217" t="s">
        <v>86</v>
      </c>
      <c r="AV115" s="11" t="s">
        <v>86</v>
      </c>
      <c r="AW115" s="11" t="s">
        <v>40</v>
      </c>
      <c r="AX115" s="11" t="s">
        <v>77</v>
      </c>
      <c r="AY115" s="217" t="s">
        <v>180</v>
      </c>
    </row>
    <row r="116" spans="2:65" s="11" customFormat="1" ht="13.5">
      <c r="B116" s="206"/>
      <c r="C116" s="207"/>
      <c r="D116" s="218" t="s">
        <v>189</v>
      </c>
      <c r="E116" s="221" t="s">
        <v>24</v>
      </c>
      <c r="F116" s="222" t="s">
        <v>782</v>
      </c>
      <c r="G116" s="207"/>
      <c r="H116" s="223">
        <v>12.1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189</v>
      </c>
      <c r="AU116" s="217" t="s">
        <v>86</v>
      </c>
      <c r="AV116" s="11" t="s">
        <v>86</v>
      </c>
      <c r="AW116" s="11" t="s">
        <v>40</v>
      </c>
      <c r="AX116" s="11" t="s">
        <v>77</v>
      </c>
      <c r="AY116" s="217" t="s">
        <v>180</v>
      </c>
    </row>
    <row r="117" spans="2:65" s="13" customFormat="1" ht="13.5">
      <c r="B117" s="235"/>
      <c r="C117" s="236"/>
      <c r="D117" s="208" t="s">
        <v>189</v>
      </c>
      <c r="E117" s="237" t="s">
        <v>24</v>
      </c>
      <c r="F117" s="238" t="s">
        <v>275</v>
      </c>
      <c r="G117" s="236"/>
      <c r="H117" s="239">
        <v>18.100000000000001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189</v>
      </c>
      <c r="AU117" s="245" t="s">
        <v>86</v>
      </c>
      <c r="AV117" s="13" t="s">
        <v>276</v>
      </c>
      <c r="AW117" s="13" t="s">
        <v>40</v>
      </c>
      <c r="AX117" s="13" t="s">
        <v>25</v>
      </c>
      <c r="AY117" s="245" t="s">
        <v>180</v>
      </c>
    </row>
    <row r="118" spans="2:65" s="1" customFormat="1" ht="22.5" customHeight="1">
      <c r="B118" s="41"/>
      <c r="C118" s="194" t="s">
        <v>316</v>
      </c>
      <c r="D118" s="194" t="s">
        <v>182</v>
      </c>
      <c r="E118" s="195" t="s">
        <v>792</v>
      </c>
      <c r="F118" s="196" t="s">
        <v>793</v>
      </c>
      <c r="G118" s="197" t="s">
        <v>319</v>
      </c>
      <c r="H118" s="198">
        <v>1</v>
      </c>
      <c r="I118" s="199"/>
      <c r="J118" s="200">
        <f>ROUND(I118*H118,2)</f>
        <v>0</v>
      </c>
      <c r="K118" s="196" t="s">
        <v>186</v>
      </c>
      <c r="L118" s="61"/>
      <c r="M118" s="201" t="s">
        <v>24</v>
      </c>
      <c r="N118" s="202" t="s">
        <v>48</v>
      </c>
      <c r="O118" s="42"/>
      <c r="P118" s="203">
        <f>O118*H118</f>
        <v>0</v>
      </c>
      <c r="Q118" s="203">
        <v>0</v>
      </c>
      <c r="R118" s="203">
        <f>Q118*H118</f>
        <v>0</v>
      </c>
      <c r="S118" s="203">
        <v>4.0000000000000001E-3</v>
      </c>
      <c r="T118" s="204">
        <f>S118*H118</f>
        <v>4.0000000000000001E-3</v>
      </c>
      <c r="AR118" s="24" t="s">
        <v>187</v>
      </c>
      <c r="AT118" s="24" t="s">
        <v>182</v>
      </c>
      <c r="AU118" s="24" t="s">
        <v>86</v>
      </c>
      <c r="AY118" s="24" t="s">
        <v>180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25</v>
      </c>
      <c r="BK118" s="205">
        <f>ROUND(I118*H118,2)</f>
        <v>0</v>
      </c>
      <c r="BL118" s="24" t="s">
        <v>187</v>
      </c>
      <c r="BM118" s="24" t="s">
        <v>794</v>
      </c>
    </row>
    <row r="119" spans="2:65" s="10" customFormat="1" ht="29.85" customHeight="1">
      <c r="B119" s="177"/>
      <c r="C119" s="178"/>
      <c r="D119" s="179" t="s">
        <v>76</v>
      </c>
      <c r="E119" s="269" t="s">
        <v>409</v>
      </c>
      <c r="F119" s="269" t="s">
        <v>410</v>
      </c>
      <c r="G119" s="178"/>
      <c r="H119" s="178"/>
      <c r="I119" s="181"/>
      <c r="J119" s="270">
        <f>BK119</f>
        <v>0</v>
      </c>
      <c r="K119" s="178"/>
      <c r="L119" s="183"/>
      <c r="M119" s="184"/>
      <c r="N119" s="185"/>
      <c r="O119" s="185"/>
      <c r="P119" s="186">
        <v>0</v>
      </c>
      <c r="Q119" s="185"/>
      <c r="R119" s="186">
        <v>0</v>
      </c>
      <c r="S119" s="185"/>
      <c r="T119" s="187">
        <v>0</v>
      </c>
      <c r="AR119" s="188" t="s">
        <v>25</v>
      </c>
      <c r="AT119" s="189" t="s">
        <v>76</v>
      </c>
      <c r="AU119" s="189" t="s">
        <v>25</v>
      </c>
      <c r="AY119" s="188" t="s">
        <v>180</v>
      </c>
      <c r="BK119" s="190">
        <v>0</v>
      </c>
    </row>
    <row r="120" spans="2:65" s="10" customFormat="1" ht="19.899999999999999" customHeight="1">
      <c r="B120" s="177"/>
      <c r="C120" s="178"/>
      <c r="D120" s="191" t="s">
        <v>76</v>
      </c>
      <c r="E120" s="192" t="s">
        <v>448</v>
      </c>
      <c r="F120" s="192" t="s">
        <v>449</v>
      </c>
      <c r="G120" s="178"/>
      <c r="H120" s="178"/>
      <c r="I120" s="181"/>
      <c r="J120" s="193">
        <f>BK120</f>
        <v>0</v>
      </c>
      <c r="K120" s="178"/>
      <c r="L120" s="183"/>
      <c r="M120" s="184"/>
      <c r="N120" s="185"/>
      <c r="O120" s="185"/>
      <c r="P120" s="186">
        <f>SUM(P121:P123)</f>
        <v>0</v>
      </c>
      <c r="Q120" s="185"/>
      <c r="R120" s="186">
        <f>SUM(R121:R123)</f>
        <v>0</v>
      </c>
      <c r="S120" s="185"/>
      <c r="T120" s="187">
        <f>SUM(T121:T123)</f>
        <v>0</v>
      </c>
      <c r="AR120" s="188" t="s">
        <v>25</v>
      </c>
      <c r="AT120" s="189" t="s">
        <v>76</v>
      </c>
      <c r="AU120" s="189" t="s">
        <v>25</v>
      </c>
      <c r="AY120" s="188" t="s">
        <v>180</v>
      </c>
      <c r="BK120" s="190">
        <f>SUM(BK121:BK123)</f>
        <v>0</v>
      </c>
    </row>
    <row r="121" spans="2:65" s="1" customFormat="1" ht="31.5" customHeight="1">
      <c r="B121" s="41"/>
      <c r="C121" s="194" t="s">
        <v>9</v>
      </c>
      <c r="D121" s="194" t="s">
        <v>182</v>
      </c>
      <c r="E121" s="195" t="s">
        <v>451</v>
      </c>
      <c r="F121" s="196" t="s">
        <v>452</v>
      </c>
      <c r="G121" s="197" t="s">
        <v>232</v>
      </c>
      <c r="H121" s="198">
        <v>0.68200000000000005</v>
      </c>
      <c r="I121" s="199"/>
      <c r="J121" s="200">
        <f>ROUND(I121*H121,2)</f>
        <v>0</v>
      </c>
      <c r="K121" s="196" t="s">
        <v>186</v>
      </c>
      <c r="L121" s="61"/>
      <c r="M121" s="201" t="s">
        <v>24</v>
      </c>
      <c r="N121" s="202" t="s">
        <v>48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187</v>
      </c>
      <c r="AT121" s="24" t="s">
        <v>182</v>
      </c>
      <c r="AU121" s="24" t="s">
        <v>86</v>
      </c>
      <c r="AY121" s="24" t="s">
        <v>180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25</v>
      </c>
      <c r="BK121" s="205">
        <f>ROUND(I121*H121,2)</f>
        <v>0</v>
      </c>
      <c r="BL121" s="24" t="s">
        <v>187</v>
      </c>
      <c r="BM121" s="24" t="s">
        <v>795</v>
      </c>
    </row>
    <row r="122" spans="2:65" s="1" customFormat="1" ht="31.5" customHeight="1">
      <c r="B122" s="41"/>
      <c r="C122" s="194" t="s">
        <v>393</v>
      </c>
      <c r="D122" s="194" t="s">
        <v>182</v>
      </c>
      <c r="E122" s="195" t="s">
        <v>455</v>
      </c>
      <c r="F122" s="196" t="s">
        <v>456</v>
      </c>
      <c r="G122" s="197" t="s">
        <v>232</v>
      </c>
      <c r="H122" s="198">
        <v>0.68200000000000005</v>
      </c>
      <c r="I122" s="199"/>
      <c r="J122" s="200">
        <f>ROUND(I122*H122,2)</f>
        <v>0</v>
      </c>
      <c r="K122" s="196" t="s">
        <v>186</v>
      </c>
      <c r="L122" s="61"/>
      <c r="M122" s="201" t="s">
        <v>24</v>
      </c>
      <c r="N122" s="202" t="s">
        <v>48</v>
      </c>
      <c r="O122" s="4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4" t="s">
        <v>187</v>
      </c>
      <c r="AT122" s="24" t="s">
        <v>182</v>
      </c>
      <c r="AU122" s="24" t="s">
        <v>86</v>
      </c>
      <c r="AY122" s="24" t="s">
        <v>180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25</v>
      </c>
      <c r="BK122" s="205">
        <f>ROUND(I122*H122,2)</f>
        <v>0</v>
      </c>
      <c r="BL122" s="24" t="s">
        <v>187</v>
      </c>
      <c r="BM122" s="24" t="s">
        <v>796</v>
      </c>
    </row>
    <row r="123" spans="2:65" s="1" customFormat="1" ht="31.5" customHeight="1">
      <c r="B123" s="41"/>
      <c r="C123" s="194" t="s">
        <v>191</v>
      </c>
      <c r="D123" s="194" t="s">
        <v>182</v>
      </c>
      <c r="E123" s="195" t="s">
        <v>459</v>
      </c>
      <c r="F123" s="196" t="s">
        <v>460</v>
      </c>
      <c r="G123" s="197" t="s">
        <v>232</v>
      </c>
      <c r="H123" s="198">
        <v>0.68200000000000005</v>
      </c>
      <c r="I123" s="199"/>
      <c r="J123" s="200">
        <f>ROUND(I123*H123,2)</f>
        <v>0</v>
      </c>
      <c r="K123" s="196" t="s">
        <v>186</v>
      </c>
      <c r="L123" s="61"/>
      <c r="M123" s="201" t="s">
        <v>24</v>
      </c>
      <c r="N123" s="259" t="s">
        <v>48</v>
      </c>
      <c r="O123" s="260"/>
      <c r="P123" s="261">
        <f>O123*H123</f>
        <v>0</v>
      </c>
      <c r="Q123" s="261">
        <v>0</v>
      </c>
      <c r="R123" s="261">
        <f>Q123*H123</f>
        <v>0</v>
      </c>
      <c r="S123" s="261">
        <v>0</v>
      </c>
      <c r="T123" s="262">
        <f>S123*H123</f>
        <v>0</v>
      </c>
      <c r="AR123" s="24" t="s">
        <v>187</v>
      </c>
      <c r="AT123" s="24" t="s">
        <v>182</v>
      </c>
      <c r="AU123" s="24" t="s">
        <v>86</v>
      </c>
      <c r="AY123" s="24" t="s">
        <v>180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4" t="s">
        <v>25</v>
      </c>
      <c r="BK123" s="205">
        <f>ROUND(I123*H123,2)</f>
        <v>0</v>
      </c>
      <c r="BL123" s="24" t="s">
        <v>187</v>
      </c>
      <c r="BM123" s="24" t="s">
        <v>797</v>
      </c>
    </row>
    <row r="124" spans="2:65" s="1" customFormat="1" ht="6.95" customHeight="1">
      <c r="B124" s="56"/>
      <c r="C124" s="57"/>
      <c r="D124" s="57"/>
      <c r="E124" s="57"/>
      <c r="F124" s="57"/>
      <c r="G124" s="57"/>
      <c r="H124" s="57"/>
      <c r="I124" s="140"/>
      <c r="J124" s="57"/>
      <c r="K124" s="57"/>
      <c r="L124" s="61"/>
    </row>
  </sheetData>
  <sheetProtection algorithmName="SHA-512" hashValue="KV5LiXalPPe0LAh3l869zUub3nEu0t39Pzv5w2YHIrn2b5LWdJ6PUuMb4MinBCNlX7Ek4qo6hXhwC+HPHTrQHg==" saltValue="LBrmM+U1AHP+aXzgnLEDCQ==" spinCount="100000" sheet="1" objects="1" scenarios="1" formatCells="0" formatColumns="0" formatRows="0" sort="0" autoFilter="0"/>
  <autoFilter ref="C79:K123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95</v>
      </c>
      <c r="AZ2" s="116" t="s">
        <v>117</v>
      </c>
      <c r="BA2" s="116" t="s">
        <v>118</v>
      </c>
      <c r="BB2" s="116" t="s">
        <v>24</v>
      </c>
      <c r="BC2" s="116" t="s">
        <v>798</v>
      </c>
      <c r="BD2" s="116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  <c r="AZ3" s="116" t="s">
        <v>124</v>
      </c>
      <c r="BA3" s="116" t="s">
        <v>125</v>
      </c>
      <c r="BB3" s="116" t="s">
        <v>24</v>
      </c>
      <c r="BC3" s="116" t="s">
        <v>799</v>
      </c>
      <c r="BD3" s="116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127</v>
      </c>
      <c r="BA4" s="116" t="s">
        <v>128</v>
      </c>
      <c r="BB4" s="116" t="s">
        <v>24</v>
      </c>
      <c r="BC4" s="116" t="s">
        <v>800</v>
      </c>
      <c r="BD4" s="116" t="s">
        <v>86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801</v>
      </c>
      <c r="BA5" s="116" t="s">
        <v>121</v>
      </c>
      <c r="BB5" s="116" t="s">
        <v>24</v>
      </c>
      <c r="BC5" s="116" t="s">
        <v>802</v>
      </c>
      <c r="BD5" s="116" t="s">
        <v>86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803</v>
      </c>
      <c r="BA6" s="116" t="s">
        <v>804</v>
      </c>
      <c r="BB6" s="116" t="s">
        <v>24</v>
      </c>
      <c r="BC6" s="116" t="s">
        <v>805</v>
      </c>
      <c r="BD6" s="116" t="s">
        <v>86</v>
      </c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  <c r="AZ7" s="116" t="s">
        <v>130</v>
      </c>
      <c r="BA7" s="116" t="s">
        <v>131</v>
      </c>
      <c r="BB7" s="116" t="s">
        <v>24</v>
      </c>
      <c r="BC7" s="116" t="s">
        <v>806</v>
      </c>
      <c r="BD7" s="116" t="s">
        <v>86</v>
      </c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  <c r="AZ8" s="116" t="s">
        <v>133</v>
      </c>
      <c r="BA8" s="116" t="s">
        <v>134</v>
      </c>
      <c r="BB8" s="116" t="s">
        <v>24</v>
      </c>
      <c r="BC8" s="116" t="s">
        <v>807</v>
      </c>
      <c r="BD8" s="116" t="s">
        <v>86</v>
      </c>
    </row>
    <row r="9" spans="1:70" s="1" customFormat="1" ht="36.950000000000003" customHeight="1">
      <c r="B9" s="41"/>
      <c r="C9" s="42"/>
      <c r="D9" s="42"/>
      <c r="E9" s="403" t="s">
        <v>808</v>
      </c>
      <c r="F9" s="404"/>
      <c r="G9" s="404"/>
      <c r="H9" s="404"/>
      <c r="I9" s="119"/>
      <c r="J9" s="42"/>
      <c r="K9" s="45"/>
      <c r="AZ9" s="116" t="s">
        <v>143</v>
      </c>
      <c r="BA9" s="116" t="s">
        <v>144</v>
      </c>
      <c r="BB9" s="116" t="s">
        <v>24</v>
      </c>
      <c r="BC9" s="116" t="s">
        <v>809</v>
      </c>
      <c r="BD9" s="116" t="s">
        <v>86</v>
      </c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146</v>
      </c>
      <c r="BA10" s="116" t="s">
        <v>147</v>
      </c>
      <c r="BB10" s="116" t="s">
        <v>24</v>
      </c>
      <c r="BC10" s="116" t="s">
        <v>810</v>
      </c>
      <c r="BD10" s="116" t="s">
        <v>86</v>
      </c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  <c r="AZ11" s="116" t="s">
        <v>149</v>
      </c>
      <c r="BA11" s="116" t="s">
        <v>150</v>
      </c>
      <c r="BB11" s="116" t="s">
        <v>24</v>
      </c>
      <c r="BC11" s="116" t="s">
        <v>811</v>
      </c>
      <c r="BD11" s="116" t="s">
        <v>86</v>
      </c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  <c r="AZ12" s="116" t="s">
        <v>812</v>
      </c>
      <c r="BA12" s="116" t="s">
        <v>24</v>
      </c>
      <c r="BB12" s="116" t="s">
        <v>208</v>
      </c>
      <c r="BC12" s="116" t="s">
        <v>813</v>
      </c>
      <c r="BD12" s="116" t="s">
        <v>86</v>
      </c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814</v>
      </c>
      <c r="BA13" s="116" t="s">
        <v>24</v>
      </c>
      <c r="BB13" s="116" t="s">
        <v>232</v>
      </c>
      <c r="BC13" s="116" t="s">
        <v>815</v>
      </c>
      <c r="BD13" s="116" t="s">
        <v>86</v>
      </c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ROUND(SUM(BE84:BE343), 2)</f>
        <v>0</v>
      </c>
      <c r="G30" s="42"/>
      <c r="H30" s="42"/>
      <c r="I30" s="132">
        <v>0.21</v>
      </c>
      <c r="J30" s="131">
        <f>ROUND(ROUND((SUM(BE84:BE343)),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ROUND(SUM(BF84:BF343), 2)</f>
        <v>0</v>
      </c>
      <c r="G31" s="42"/>
      <c r="H31" s="42"/>
      <c r="I31" s="132">
        <v>0.15</v>
      </c>
      <c r="J31" s="131">
        <f>ROUND(ROUND((SUM(BF84:BF343)),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ROUND(SUM(BG84:BG343),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ROUND(SUM(BH84:BH343),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ROUND(SUM(BI84:BI343),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104 - AUTOBUSOVÉ ZASTÁVKY - MOŠNOV, PZ MOBIS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J84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J85</f>
        <v>0</v>
      </c>
      <c r="K57" s="156"/>
    </row>
    <row r="58" spans="2:47" s="8" customFormat="1" ht="19.899999999999999" customHeight="1">
      <c r="B58" s="157"/>
      <c r="C58" s="158"/>
      <c r="D58" s="159" t="s">
        <v>159</v>
      </c>
      <c r="E58" s="160"/>
      <c r="F58" s="160"/>
      <c r="G58" s="160"/>
      <c r="H58" s="160"/>
      <c r="I58" s="161"/>
      <c r="J58" s="162">
        <f>J86</f>
        <v>0</v>
      </c>
      <c r="K58" s="163"/>
    </row>
    <row r="59" spans="2:47" s="8" customFormat="1" ht="19.899999999999999" customHeight="1">
      <c r="B59" s="157"/>
      <c r="C59" s="158"/>
      <c r="D59" s="159" t="s">
        <v>816</v>
      </c>
      <c r="E59" s="160"/>
      <c r="F59" s="160"/>
      <c r="G59" s="160"/>
      <c r="H59" s="160"/>
      <c r="I59" s="161"/>
      <c r="J59" s="162">
        <f>J154</f>
        <v>0</v>
      </c>
      <c r="K59" s="163"/>
    </row>
    <row r="60" spans="2:47" s="8" customFormat="1" ht="19.899999999999999" customHeight="1">
      <c r="B60" s="157"/>
      <c r="C60" s="158"/>
      <c r="D60" s="159" t="s">
        <v>160</v>
      </c>
      <c r="E60" s="160"/>
      <c r="F60" s="160"/>
      <c r="G60" s="160"/>
      <c r="H60" s="160"/>
      <c r="I60" s="161"/>
      <c r="J60" s="162">
        <f>J162</f>
        <v>0</v>
      </c>
      <c r="K60" s="163"/>
    </row>
    <row r="61" spans="2:47" s="8" customFormat="1" ht="19.899999999999999" customHeight="1">
      <c r="B61" s="157"/>
      <c r="C61" s="158"/>
      <c r="D61" s="159" t="s">
        <v>817</v>
      </c>
      <c r="E61" s="160"/>
      <c r="F61" s="160"/>
      <c r="G61" s="160"/>
      <c r="H61" s="160"/>
      <c r="I61" s="161"/>
      <c r="J61" s="162">
        <f>J198</f>
        <v>0</v>
      </c>
      <c r="K61" s="163"/>
    </row>
    <row r="62" spans="2:47" s="8" customFormat="1" ht="19.899999999999999" customHeight="1">
      <c r="B62" s="157"/>
      <c r="C62" s="158"/>
      <c r="D62" s="159" t="s">
        <v>161</v>
      </c>
      <c r="E62" s="160"/>
      <c r="F62" s="160"/>
      <c r="G62" s="160"/>
      <c r="H62" s="160"/>
      <c r="I62" s="161"/>
      <c r="J62" s="162">
        <f>J230</f>
        <v>0</v>
      </c>
      <c r="K62" s="163"/>
    </row>
    <row r="63" spans="2:47" s="8" customFormat="1" ht="19.899999999999999" customHeight="1">
      <c r="B63" s="157"/>
      <c r="C63" s="158"/>
      <c r="D63" s="159" t="s">
        <v>162</v>
      </c>
      <c r="E63" s="160"/>
      <c r="F63" s="160"/>
      <c r="G63" s="160"/>
      <c r="H63" s="160"/>
      <c r="I63" s="161"/>
      <c r="J63" s="162">
        <f>J308</f>
        <v>0</v>
      </c>
      <c r="K63" s="163"/>
    </row>
    <row r="64" spans="2:47" s="8" customFormat="1" ht="19.899999999999999" customHeight="1">
      <c r="B64" s="157"/>
      <c r="C64" s="158"/>
      <c r="D64" s="159" t="s">
        <v>163</v>
      </c>
      <c r="E64" s="160"/>
      <c r="F64" s="160"/>
      <c r="G64" s="160"/>
      <c r="H64" s="160"/>
      <c r="I64" s="161"/>
      <c r="J64" s="162">
        <f>J340</f>
        <v>0</v>
      </c>
      <c r="K64" s="163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9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0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3"/>
      <c r="J70" s="60"/>
      <c r="K70" s="60"/>
      <c r="L70" s="61"/>
    </row>
    <row r="71" spans="2:12" s="1" customFormat="1" ht="36.950000000000003" customHeight="1">
      <c r="B71" s="41"/>
      <c r="C71" s="62" t="s">
        <v>164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22.5" customHeight="1">
      <c r="B74" s="41"/>
      <c r="C74" s="63"/>
      <c r="D74" s="63"/>
      <c r="E74" s="405" t="str">
        <f>E7</f>
        <v>SPZ MOŠNOV – AUTOBUSOVÉ ZASTÁVKY MOBIS, BEHR</v>
      </c>
      <c r="F74" s="406"/>
      <c r="G74" s="406"/>
      <c r="H74" s="406"/>
      <c r="I74" s="164"/>
      <c r="J74" s="63"/>
      <c r="K74" s="63"/>
      <c r="L74" s="61"/>
    </row>
    <row r="75" spans="2:12" s="1" customFormat="1" ht="14.45" customHeight="1">
      <c r="B75" s="41"/>
      <c r="C75" s="65" t="s">
        <v>136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23.25" customHeight="1">
      <c r="B76" s="41"/>
      <c r="C76" s="63"/>
      <c r="D76" s="63"/>
      <c r="E76" s="381" t="str">
        <f>E9</f>
        <v>SO 104 - AUTOBUSOVÉ ZASTÁVKY - MOŠNOV, PZ MOBIS</v>
      </c>
      <c r="F76" s="407"/>
      <c r="G76" s="407"/>
      <c r="H76" s="407"/>
      <c r="I76" s="164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8" customHeight="1">
      <c r="B78" s="41"/>
      <c r="C78" s="65" t="s">
        <v>26</v>
      </c>
      <c r="D78" s="63"/>
      <c r="E78" s="63"/>
      <c r="F78" s="165" t="str">
        <f>F12</f>
        <v>Mošnov</v>
      </c>
      <c r="G78" s="63"/>
      <c r="H78" s="63"/>
      <c r="I78" s="166" t="s">
        <v>28</v>
      </c>
      <c r="J78" s="73" t="str">
        <f>IF(J12="","",J12)</f>
        <v>5. 2. 2017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>
      <c r="B80" s="41"/>
      <c r="C80" s="65" t="s">
        <v>32</v>
      </c>
      <c r="D80" s="63"/>
      <c r="E80" s="63"/>
      <c r="F80" s="165" t="str">
        <f>E15</f>
        <v xml:space="preserve"> </v>
      </c>
      <c r="G80" s="63"/>
      <c r="H80" s="63"/>
      <c r="I80" s="166" t="s">
        <v>38</v>
      </c>
      <c r="J80" s="165" t="str">
        <f>E21</f>
        <v>Tebodin Czech Republic, s.r.o.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5" t="str">
        <f>IF(E18="","",E18)</f>
        <v/>
      </c>
      <c r="G81" s="63"/>
      <c r="H81" s="63"/>
      <c r="I81" s="164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4"/>
      <c r="J82" s="63"/>
      <c r="K82" s="63"/>
      <c r="L82" s="61"/>
    </row>
    <row r="83" spans="2:65" s="9" customFormat="1" ht="29.25" customHeight="1">
      <c r="B83" s="167"/>
      <c r="C83" s="168" t="s">
        <v>165</v>
      </c>
      <c r="D83" s="169" t="s">
        <v>62</v>
      </c>
      <c r="E83" s="169" t="s">
        <v>58</v>
      </c>
      <c r="F83" s="169" t="s">
        <v>166</v>
      </c>
      <c r="G83" s="169" t="s">
        <v>167</v>
      </c>
      <c r="H83" s="169" t="s">
        <v>168</v>
      </c>
      <c r="I83" s="170" t="s">
        <v>169</v>
      </c>
      <c r="J83" s="169" t="s">
        <v>155</v>
      </c>
      <c r="K83" s="171" t="s">
        <v>170</v>
      </c>
      <c r="L83" s="172"/>
      <c r="M83" s="81" t="s">
        <v>171</v>
      </c>
      <c r="N83" s="82" t="s">
        <v>47</v>
      </c>
      <c r="O83" s="82" t="s">
        <v>172</v>
      </c>
      <c r="P83" s="82" t="s">
        <v>173</v>
      </c>
      <c r="Q83" s="82" t="s">
        <v>174</v>
      </c>
      <c r="R83" s="82" t="s">
        <v>175</v>
      </c>
      <c r="S83" s="82" t="s">
        <v>176</v>
      </c>
      <c r="T83" s="83" t="s">
        <v>177</v>
      </c>
    </row>
    <row r="84" spans="2:65" s="1" customFormat="1" ht="29.25" customHeight="1">
      <c r="B84" s="41"/>
      <c r="C84" s="87" t="s">
        <v>156</v>
      </c>
      <c r="D84" s="63"/>
      <c r="E84" s="63"/>
      <c r="F84" s="63"/>
      <c r="G84" s="63"/>
      <c r="H84" s="63"/>
      <c r="I84" s="164"/>
      <c r="J84" s="173">
        <f>BK84</f>
        <v>0</v>
      </c>
      <c r="K84" s="63"/>
      <c r="L84" s="61"/>
      <c r="M84" s="84"/>
      <c r="N84" s="85"/>
      <c r="O84" s="85"/>
      <c r="P84" s="174">
        <f>P85</f>
        <v>0</v>
      </c>
      <c r="Q84" s="85"/>
      <c r="R84" s="174">
        <f>R85</f>
        <v>819.36204320000002</v>
      </c>
      <c r="S84" s="85"/>
      <c r="T84" s="175">
        <f>T85</f>
        <v>89.582939999999979</v>
      </c>
      <c r="AT84" s="24" t="s">
        <v>76</v>
      </c>
      <c r="AU84" s="24" t="s">
        <v>157</v>
      </c>
      <c r="BK84" s="176">
        <f>BK85</f>
        <v>0</v>
      </c>
    </row>
    <row r="85" spans="2:65" s="10" customFormat="1" ht="37.35" customHeight="1">
      <c r="B85" s="177"/>
      <c r="C85" s="178"/>
      <c r="D85" s="179" t="s">
        <v>76</v>
      </c>
      <c r="E85" s="180" t="s">
        <v>178</v>
      </c>
      <c r="F85" s="180" t="s">
        <v>179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P86+P154+P162+P198+P230+P308+P340</f>
        <v>0</v>
      </c>
      <c r="Q85" s="185"/>
      <c r="R85" s="186">
        <f>R86+R154+R162+R198+R230+R308+R340</f>
        <v>819.36204320000002</v>
      </c>
      <c r="S85" s="185"/>
      <c r="T85" s="187">
        <f>T86+T154+T162+T198+T230+T308+T340</f>
        <v>89.582939999999979</v>
      </c>
      <c r="AR85" s="188" t="s">
        <v>25</v>
      </c>
      <c r="AT85" s="189" t="s">
        <v>76</v>
      </c>
      <c r="AU85" s="189" t="s">
        <v>77</v>
      </c>
      <c r="AY85" s="188" t="s">
        <v>180</v>
      </c>
      <c r="BK85" s="190">
        <f>BK86+BK154+BK162+BK198+BK230+BK308+BK340</f>
        <v>0</v>
      </c>
    </row>
    <row r="86" spans="2:65" s="10" customFormat="1" ht="19.899999999999999" customHeight="1">
      <c r="B86" s="177"/>
      <c r="C86" s="178"/>
      <c r="D86" s="191" t="s">
        <v>76</v>
      </c>
      <c r="E86" s="192" t="s">
        <v>25</v>
      </c>
      <c r="F86" s="192" t="s">
        <v>181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SUM(P87:P153)</f>
        <v>0</v>
      </c>
      <c r="Q86" s="185"/>
      <c r="R86" s="186">
        <f>SUM(R87:R153)</f>
        <v>44.758791599999995</v>
      </c>
      <c r="S86" s="185"/>
      <c r="T86" s="187">
        <f>SUM(T87:T153)</f>
        <v>89.276639999999986</v>
      </c>
      <c r="AR86" s="188" t="s">
        <v>25</v>
      </c>
      <c r="AT86" s="189" t="s">
        <v>76</v>
      </c>
      <c r="AU86" s="189" t="s">
        <v>25</v>
      </c>
      <c r="AY86" s="188" t="s">
        <v>180</v>
      </c>
      <c r="BK86" s="190">
        <f>SUM(BK87:BK153)</f>
        <v>0</v>
      </c>
    </row>
    <row r="87" spans="2:65" s="1" customFormat="1" ht="22.5" customHeight="1">
      <c r="B87" s="41"/>
      <c r="C87" s="194" t="s">
        <v>25</v>
      </c>
      <c r="D87" s="194" t="s">
        <v>182</v>
      </c>
      <c r="E87" s="195" t="s">
        <v>183</v>
      </c>
      <c r="F87" s="196" t="s">
        <v>184</v>
      </c>
      <c r="G87" s="197" t="s">
        <v>185</v>
      </c>
      <c r="H87" s="198">
        <v>15.6</v>
      </c>
      <c r="I87" s="199"/>
      <c r="J87" s="200">
        <f>ROUND(I87*H87,2)</f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>O87*H87</f>
        <v>0</v>
      </c>
      <c r="Q87" s="203">
        <v>0</v>
      </c>
      <c r="R87" s="203">
        <f>Q87*H87</f>
        <v>0</v>
      </c>
      <c r="S87" s="203">
        <v>0.38800000000000001</v>
      </c>
      <c r="T87" s="204">
        <f>S87*H87</f>
        <v>6.0528000000000004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25</v>
      </c>
      <c r="BK87" s="205">
        <f>ROUND(I87*H87,2)</f>
        <v>0</v>
      </c>
      <c r="BL87" s="24" t="s">
        <v>187</v>
      </c>
      <c r="BM87" s="24" t="s">
        <v>188</v>
      </c>
    </row>
    <row r="88" spans="2:65" s="11" customFormat="1" ht="13.5">
      <c r="B88" s="206"/>
      <c r="C88" s="207"/>
      <c r="D88" s="218" t="s">
        <v>189</v>
      </c>
      <c r="E88" s="221" t="s">
        <v>24</v>
      </c>
      <c r="F88" s="222" t="s">
        <v>818</v>
      </c>
      <c r="G88" s="207"/>
      <c r="H88" s="223">
        <v>7.6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189</v>
      </c>
      <c r="AU88" s="217" t="s">
        <v>86</v>
      </c>
      <c r="AV88" s="11" t="s">
        <v>86</v>
      </c>
      <c r="AW88" s="11" t="s">
        <v>40</v>
      </c>
      <c r="AX88" s="11" t="s">
        <v>77</v>
      </c>
      <c r="AY88" s="217" t="s">
        <v>180</v>
      </c>
    </row>
    <row r="89" spans="2:65" s="11" customFormat="1" ht="13.5">
      <c r="B89" s="206"/>
      <c r="C89" s="207"/>
      <c r="D89" s="218" t="s">
        <v>189</v>
      </c>
      <c r="E89" s="221" t="s">
        <v>24</v>
      </c>
      <c r="F89" s="222" t="s">
        <v>819</v>
      </c>
      <c r="G89" s="207"/>
      <c r="H89" s="223">
        <v>8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189</v>
      </c>
      <c r="AU89" s="217" t="s">
        <v>86</v>
      </c>
      <c r="AV89" s="11" t="s">
        <v>86</v>
      </c>
      <c r="AW89" s="11" t="s">
        <v>40</v>
      </c>
      <c r="AX89" s="11" t="s">
        <v>77</v>
      </c>
      <c r="AY89" s="217" t="s">
        <v>180</v>
      </c>
    </row>
    <row r="90" spans="2:65" s="12" customFormat="1" ht="13.5">
      <c r="B90" s="224"/>
      <c r="C90" s="225"/>
      <c r="D90" s="208" t="s">
        <v>189</v>
      </c>
      <c r="E90" s="226" t="s">
        <v>127</v>
      </c>
      <c r="F90" s="227" t="s">
        <v>204</v>
      </c>
      <c r="G90" s="225"/>
      <c r="H90" s="228">
        <v>15.6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AT90" s="234" t="s">
        <v>189</v>
      </c>
      <c r="AU90" s="234" t="s">
        <v>86</v>
      </c>
      <c r="AV90" s="12" t="s">
        <v>187</v>
      </c>
      <c r="AW90" s="12" t="s">
        <v>40</v>
      </c>
      <c r="AX90" s="12" t="s">
        <v>25</v>
      </c>
      <c r="AY90" s="234" t="s">
        <v>180</v>
      </c>
    </row>
    <row r="91" spans="2:65" s="1" customFormat="1" ht="22.5" customHeight="1">
      <c r="B91" s="41"/>
      <c r="C91" s="194" t="s">
        <v>86</v>
      </c>
      <c r="D91" s="194" t="s">
        <v>182</v>
      </c>
      <c r="E91" s="195" t="s">
        <v>820</v>
      </c>
      <c r="F91" s="196" t="s">
        <v>821</v>
      </c>
      <c r="G91" s="197" t="s">
        <v>185</v>
      </c>
      <c r="H91" s="198">
        <v>3.25</v>
      </c>
      <c r="I91" s="199"/>
      <c r="J91" s="200">
        <f>ROUND(I91*H91,2)</f>
        <v>0</v>
      </c>
      <c r="K91" s="196" t="s">
        <v>186</v>
      </c>
      <c r="L91" s="61"/>
      <c r="M91" s="201" t="s">
        <v>24</v>
      </c>
      <c r="N91" s="202" t="s">
        <v>48</v>
      </c>
      <c r="O91" s="42"/>
      <c r="P91" s="203">
        <f>O91*H91</f>
        <v>0</v>
      </c>
      <c r="Q91" s="203">
        <v>0</v>
      </c>
      <c r="R91" s="203">
        <f>Q91*H91</f>
        <v>0</v>
      </c>
      <c r="S91" s="203">
        <v>0.40799999999999997</v>
      </c>
      <c r="T91" s="204">
        <f>S91*H91</f>
        <v>1.3259999999999998</v>
      </c>
      <c r="AR91" s="24" t="s">
        <v>187</v>
      </c>
      <c r="AT91" s="24" t="s">
        <v>182</v>
      </c>
      <c r="AU91" s="24" t="s">
        <v>86</v>
      </c>
      <c r="AY91" s="24" t="s">
        <v>180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25</v>
      </c>
      <c r="BK91" s="205">
        <f>ROUND(I91*H91,2)</f>
        <v>0</v>
      </c>
      <c r="BL91" s="24" t="s">
        <v>187</v>
      </c>
      <c r="BM91" s="24" t="s">
        <v>822</v>
      </c>
    </row>
    <row r="92" spans="2:65" s="11" customFormat="1" ht="13.5">
      <c r="B92" s="206"/>
      <c r="C92" s="207"/>
      <c r="D92" s="208" t="s">
        <v>189</v>
      </c>
      <c r="E92" s="209" t="s">
        <v>24</v>
      </c>
      <c r="F92" s="210" t="s">
        <v>823</v>
      </c>
      <c r="G92" s="207"/>
      <c r="H92" s="211">
        <v>3.25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189</v>
      </c>
      <c r="AU92" s="217" t="s">
        <v>86</v>
      </c>
      <c r="AV92" s="11" t="s">
        <v>86</v>
      </c>
      <c r="AW92" s="11" t="s">
        <v>40</v>
      </c>
      <c r="AX92" s="11" t="s">
        <v>25</v>
      </c>
      <c r="AY92" s="217" t="s">
        <v>180</v>
      </c>
    </row>
    <row r="93" spans="2:65" s="1" customFormat="1" ht="22.5" customHeight="1">
      <c r="B93" s="41"/>
      <c r="C93" s="194" t="s">
        <v>276</v>
      </c>
      <c r="D93" s="194" t="s">
        <v>182</v>
      </c>
      <c r="E93" s="195" t="s">
        <v>192</v>
      </c>
      <c r="F93" s="196" t="s">
        <v>193</v>
      </c>
      <c r="G93" s="197" t="s">
        <v>185</v>
      </c>
      <c r="H93" s="198">
        <v>44.85</v>
      </c>
      <c r="I93" s="199"/>
      <c r="J93" s="200">
        <f>ROUND(I93*H93,2)</f>
        <v>0</v>
      </c>
      <c r="K93" s="196" t="s">
        <v>186</v>
      </c>
      <c r="L93" s="61"/>
      <c r="M93" s="201" t="s">
        <v>24</v>
      </c>
      <c r="N93" s="202" t="s">
        <v>48</v>
      </c>
      <c r="O93" s="42"/>
      <c r="P93" s="203">
        <f>O93*H93</f>
        <v>0</v>
      </c>
      <c r="Q93" s="203">
        <v>8.0000000000000007E-5</v>
      </c>
      <c r="R93" s="203">
        <f>Q93*H93</f>
        <v>3.5880000000000005E-3</v>
      </c>
      <c r="S93" s="203">
        <v>0.25600000000000001</v>
      </c>
      <c r="T93" s="204">
        <f>S93*H93</f>
        <v>11.4816</v>
      </c>
      <c r="AR93" s="24" t="s">
        <v>187</v>
      </c>
      <c r="AT93" s="24" t="s">
        <v>182</v>
      </c>
      <c r="AU93" s="24" t="s">
        <v>86</v>
      </c>
      <c r="AY93" s="24" t="s">
        <v>180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25</v>
      </c>
      <c r="BK93" s="205">
        <f>ROUND(I93*H93,2)</f>
        <v>0</v>
      </c>
      <c r="BL93" s="24" t="s">
        <v>187</v>
      </c>
      <c r="BM93" s="24" t="s">
        <v>194</v>
      </c>
    </row>
    <row r="94" spans="2:65" s="1" customFormat="1" ht="27">
      <c r="B94" s="41"/>
      <c r="C94" s="63"/>
      <c r="D94" s="218" t="s">
        <v>195</v>
      </c>
      <c r="E94" s="63"/>
      <c r="F94" s="219" t="s">
        <v>196</v>
      </c>
      <c r="G94" s="63"/>
      <c r="H94" s="63"/>
      <c r="I94" s="164"/>
      <c r="J94" s="63"/>
      <c r="K94" s="63"/>
      <c r="L94" s="61"/>
      <c r="M94" s="220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86</v>
      </c>
    </row>
    <row r="95" spans="2:65" s="11" customFormat="1" ht="13.5">
      <c r="B95" s="206"/>
      <c r="C95" s="207"/>
      <c r="D95" s="218" t="s">
        <v>189</v>
      </c>
      <c r="E95" s="221" t="s">
        <v>24</v>
      </c>
      <c r="F95" s="222" t="s">
        <v>824</v>
      </c>
      <c r="G95" s="207"/>
      <c r="H95" s="223">
        <v>39.25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77</v>
      </c>
      <c r="AY95" s="217" t="s">
        <v>180</v>
      </c>
    </row>
    <row r="96" spans="2:65" s="11" customFormat="1" ht="13.5">
      <c r="B96" s="206"/>
      <c r="C96" s="207"/>
      <c r="D96" s="218" t="s">
        <v>189</v>
      </c>
      <c r="E96" s="221" t="s">
        <v>24</v>
      </c>
      <c r="F96" s="222" t="s">
        <v>825</v>
      </c>
      <c r="G96" s="207"/>
      <c r="H96" s="223">
        <v>5.6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189</v>
      </c>
      <c r="AU96" s="217" t="s">
        <v>86</v>
      </c>
      <c r="AV96" s="11" t="s">
        <v>86</v>
      </c>
      <c r="AW96" s="11" t="s">
        <v>40</v>
      </c>
      <c r="AX96" s="11" t="s">
        <v>77</v>
      </c>
      <c r="AY96" s="217" t="s">
        <v>180</v>
      </c>
    </row>
    <row r="97" spans="2:65" s="13" customFormat="1" ht="13.5">
      <c r="B97" s="235"/>
      <c r="C97" s="236"/>
      <c r="D97" s="208" t="s">
        <v>189</v>
      </c>
      <c r="E97" s="237" t="s">
        <v>801</v>
      </c>
      <c r="F97" s="238" t="s">
        <v>275</v>
      </c>
      <c r="G97" s="236"/>
      <c r="H97" s="239">
        <v>44.85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189</v>
      </c>
      <c r="AU97" s="245" t="s">
        <v>86</v>
      </c>
      <c r="AV97" s="13" t="s">
        <v>276</v>
      </c>
      <c r="AW97" s="13" t="s">
        <v>40</v>
      </c>
      <c r="AX97" s="13" t="s">
        <v>25</v>
      </c>
      <c r="AY97" s="245" t="s">
        <v>180</v>
      </c>
    </row>
    <row r="98" spans="2:65" s="1" customFormat="1" ht="22.5" customHeight="1">
      <c r="B98" s="41"/>
      <c r="C98" s="194" t="s">
        <v>187</v>
      </c>
      <c r="D98" s="194" t="s">
        <v>182</v>
      </c>
      <c r="E98" s="195" t="s">
        <v>826</v>
      </c>
      <c r="F98" s="196" t="s">
        <v>827</v>
      </c>
      <c r="G98" s="197" t="s">
        <v>185</v>
      </c>
      <c r="H98" s="198">
        <v>276.12</v>
      </c>
      <c r="I98" s="199"/>
      <c r="J98" s="200">
        <f>ROUND(I98*H98,2)</f>
        <v>0</v>
      </c>
      <c r="K98" s="196" t="s">
        <v>186</v>
      </c>
      <c r="L98" s="61"/>
      <c r="M98" s="201" t="s">
        <v>24</v>
      </c>
      <c r="N98" s="202" t="s">
        <v>48</v>
      </c>
      <c r="O98" s="42"/>
      <c r="P98" s="203">
        <f>O98*H98</f>
        <v>0</v>
      </c>
      <c r="Q98" s="203">
        <v>3.0000000000000001E-5</v>
      </c>
      <c r="R98" s="203">
        <f>Q98*H98</f>
        <v>8.2836000000000003E-3</v>
      </c>
      <c r="S98" s="203">
        <v>7.6999999999999999E-2</v>
      </c>
      <c r="T98" s="204">
        <f>S98*H98</f>
        <v>21.261240000000001</v>
      </c>
      <c r="AR98" s="24" t="s">
        <v>187</v>
      </c>
      <c r="AT98" s="24" t="s">
        <v>182</v>
      </c>
      <c r="AU98" s="24" t="s">
        <v>86</v>
      </c>
      <c r="AY98" s="24" t="s">
        <v>180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25</v>
      </c>
      <c r="BK98" s="205">
        <f>ROUND(I98*H98,2)</f>
        <v>0</v>
      </c>
      <c r="BL98" s="24" t="s">
        <v>187</v>
      </c>
      <c r="BM98" s="24" t="s">
        <v>828</v>
      </c>
    </row>
    <row r="99" spans="2:65" s="11" customFormat="1" ht="13.5">
      <c r="B99" s="206"/>
      <c r="C99" s="207"/>
      <c r="D99" s="208" t="s">
        <v>189</v>
      </c>
      <c r="E99" s="209" t="s">
        <v>803</v>
      </c>
      <c r="F99" s="210" t="s">
        <v>829</v>
      </c>
      <c r="G99" s="207"/>
      <c r="H99" s="211">
        <v>276.12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189</v>
      </c>
      <c r="AU99" s="217" t="s">
        <v>86</v>
      </c>
      <c r="AV99" s="11" t="s">
        <v>86</v>
      </c>
      <c r="AW99" s="11" t="s">
        <v>40</v>
      </c>
      <c r="AX99" s="11" t="s">
        <v>25</v>
      </c>
      <c r="AY99" s="217" t="s">
        <v>180</v>
      </c>
    </row>
    <row r="100" spans="2:65" s="1" customFormat="1" ht="22.5" customHeight="1">
      <c r="B100" s="41"/>
      <c r="C100" s="194" t="s">
        <v>235</v>
      </c>
      <c r="D100" s="194" t="s">
        <v>182</v>
      </c>
      <c r="E100" s="195" t="s">
        <v>198</v>
      </c>
      <c r="F100" s="196" t="s">
        <v>199</v>
      </c>
      <c r="G100" s="197" t="s">
        <v>200</v>
      </c>
      <c r="H100" s="198">
        <v>169.5</v>
      </c>
      <c r="I100" s="199"/>
      <c r="J100" s="200">
        <f>ROUND(I100*H100,2)</f>
        <v>0</v>
      </c>
      <c r="K100" s="196" t="s">
        <v>186</v>
      </c>
      <c r="L100" s="61"/>
      <c r="M100" s="201" t="s">
        <v>24</v>
      </c>
      <c r="N100" s="202" t="s">
        <v>48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0.28999999999999998</v>
      </c>
      <c r="T100" s="204">
        <f>S100*H100</f>
        <v>49.154999999999994</v>
      </c>
      <c r="AR100" s="24" t="s">
        <v>187</v>
      </c>
      <c r="AT100" s="24" t="s">
        <v>182</v>
      </c>
      <c r="AU100" s="24" t="s">
        <v>86</v>
      </c>
      <c r="AY100" s="24" t="s">
        <v>180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25</v>
      </c>
      <c r="BK100" s="205">
        <f>ROUND(I100*H100,2)</f>
        <v>0</v>
      </c>
      <c r="BL100" s="24" t="s">
        <v>187</v>
      </c>
      <c r="BM100" s="24" t="s">
        <v>201</v>
      </c>
    </row>
    <row r="101" spans="2:65" s="11" customFormat="1" ht="13.5">
      <c r="B101" s="206"/>
      <c r="C101" s="207"/>
      <c r="D101" s="218" t="s">
        <v>189</v>
      </c>
      <c r="E101" s="221" t="s">
        <v>24</v>
      </c>
      <c r="F101" s="222" t="s">
        <v>830</v>
      </c>
      <c r="G101" s="207"/>
      <c r="H101" s="223">
        <v>76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189</v>
      </c>
      <c r="AU101" s="217" t="s">
        <v>86</v>
      </c>
      <c r="AV101" s="11" t="s">
        <v>86</v>
      </c>
      <c r="AW101" s="11" t="s">
        <v>40</v>
      </c>
      <c r="AX101" s="11" t="s">
        <v>77</v>
      </c>
      <c r="AY101" s="217" t="s">
        <v>180</v>
      </c>
    </row>
    <row r="102" spans="2:65" s="11" customFormat="1" ht="13.5">
      <c r="B102" s="206"/>
      <c r="C102" s="207"/>
      <c r="D102" s="218" t="s">
        <v>189</v>
      </c>
      <c r="E102" s="221" t="s">
        <v>24</v>
      </c>
      <c r="F102" s="222" t="s">
        <v>831</v>
      </c>
      <c r="G102" s="207"/>
      <c r="H102" s="223">
        <v>78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189</v>
      </c>
      <c r="AU102" s="217" t="s">
        <v>86</v>
      </c>
      <c r="AV102" s="11" t="s">
        <v>86</v>
      </c>
      <c r="AW102" s="11" t="s">
        <v>40</v>
      </c>
      <c r="AX102" s="11" t="s">
        <v>77</v>
      </c>
      <c r="AY102" s="217" t="s">
        <v>180</v>
      </c>
    </row>
    <row r="103" spans="2:65" s="11" customFormat="1" ht="13.5">
      <c r="B103" s="206"/>
      <c r="C103" s="207"/>
      <c r="D103" s="218" t="s">
        <v>189</v>
      </c>
      <c r="E103" s="221" t="s">
        <v>24</v>
      </c>
      <c r="F103" s="222" t="s">
        <v>832</v>
      </c>
      <c r="G103" s="207"/>
      <c r="H103" s="223">
        <v>15.5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189</v>
      </c>
      <c r="AU103" s="217" t="s">
        <v>86</v>
      </c>
      <c r="AV103" s="11" t="s">
        <v>86</v>
      </c>
      <c r="AW103" s="11" t="s">
        <v>40</v>
      </c>
      <c r="AX103" s="11" t="s">
        <v>77</v>
      </c>
      <c r="AY103" s="217" t="s">
        <v>180</v>
      </c>
    </row>
    <row r="104" spans="2:65" s="12" customFormat="1" ht="13.5">
      <c r="B104" s="224"/>
      <c r="C104" s="225"/>
      <c r="D104" s="208" t="s">
        <v>189</v>
      </c>
      <c r="E104" s="226" t="s">
        <v>124</v>
      </c>
      <c r="F104" s="227" t="s">
        <v>204</v>
      </c>
      <c r="G104" s="225"/>
      <c r="H104" s="228">
        <v>169.5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189</v>
      </c>
      <c r="AU104" s="234" t="s">
        <v>86</v>
      </c>
      <c r="AV104" s="12" t="s">
        <v>187</v>
      </c>
      <c r="AW104" s="12" t="s">
        <v>40</v>
      </c>
      <c r="AX104" s="12" t="s">
        <v>25</v>
      </c>
      <c r="AY104" s="234" t="s">
        <v>180</v>
      </c>
    </row>
    <row r="105" spans="2:65" s="1" customFormat="1" ht="22.5" customHeight="1">
      <c r="B105" s="41"/>
      <c r="C105" s="194" t="s">
        <v>339</v>
      </c>
      <c r="D105" s="194" t="s">
        <v>182</v>
      </c>
      <c r="E105" s="195" t="s">
        <v>206</v>
      </c>
      <c r="F105" s="196" t="s">
        <v>207</v>
      </c>
      <c r="G105" s="197" t="s">
        <v>208</v>
      </c>
      <c r="H105" s="198">
        <v>42.12</v>
      </c>
      <c r="I105" s="199"/>
      <c r="J105" s="200">
        <f>ROUND(I105*H105,2)</f>
        <v>0</v>
      </c>
      <c r="K105" s="196" t="s">
        <v>186</v>
      </c>
      <c r="L105" s="61"/>
      <c r="M105" s="201" t="s">
        <v>24</v>
      </c>
      <c r="N105" s="202" t="s">
        <v>48</v>
      </c>
      <c r="O105" s="42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187</v>
      </c>
      <c r="AT105" s="24" t="s">
        <v>182</v>
      </c>
      <c r="AU105" s="24" t="s">
        <v>86</v>
      </c>
      <c r="AY105" s="24" t="s">
        <v>180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25</v>
      </c>
      <c r="BK105" s="205">
        <f>ROUND(I105*H105,2)</f>
        <v>0</v>
      </c>
      <c r="BL105" s="24" t="s">
        <v>187</v>
      </c>
      <c r="BM105" s="24" t="s">
        <v>209</v>
      </c>
    </row>
    <row r="106" spans="2:65" s="11" customFormat="1" ht="13.5">
      <c r="B106" s="206"/>
      <c r="C106" s="207"/>
      <c r="D106" s="218" t="s">
        <v>189</v>
      </c>
      <c r="E106" s="221" t="s">
        <v>24</v>
      </c>
      <c r="F106" s="222" t="s">
        <v>833</v>
      </c>
      <c r="G106" s="207"/>
      <c r="H106" s="223">
        <v>30.42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189</v>
      </c>
      <c r="AU106" s="217" t="s">
        <v>86</v>
      </c>
      <c r="AV106" s="11" t="s">
        <v>86</v>
      </c>
      <c r="AW106" s="11" t="s">
        <v>40</v>
      </c>
      <c r="AX106" s="11" t="s">
        <v>77</v>
      </c>
      <c r="AY106" s="217" t="s">
        <v>180</v>
      </c>
    </row>
    <row r="107" spans="2:65" s="11" customFormat="1" ht="13.5">
      <c r="B107" s="206"/>
      <c r="C107" s="207"/>
      <c r="D107" s="218" t="s">
        <v>189</v>
      </c>
      <c r="E107" s="221" t="s">
        <v>24</v>
      </c>
      <c r="F107" s="222" t="s">
        <v>834</v>
      </c>
      <c r="G107" s="207"/>
      <c r="H107" s="223">
        <v>11.7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189</v>
      </c>
      <c r="AU107" s="217" t="s">
        <v>86</v>
      </c>
      <c r="AV107" s="11" t="s">
        <v>86</v>
      </c>
      <c r="AW107" s="11" t="s">
        <v>40</v>
      </c>
      <c r="AX107" s="11" t="s">
        <v>77</v>
      </c>
      <c r="AY107" s="217" t="s">
        <v>180</v>
      </c>
    </row>
    <row r="108" spans="2:65" s="13" customFormat="1" ht="13.5">
      <c r="B108" s="235"/>
      <c r="C108" s="236"/>
      <c r="D108" s="208" t="s">
        <v>189</v>
      </c>
      <c r="E108" s="237" t="s">
        <v>24</v>
      </c>
      <c r="F108" s="238" t="s">
        <v>275</v>
      </c>
      <c r="G108" s="236"/>
      <c r="H108" s="239">
        <v>42.12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189</v>
      </c>
      <c r="AU108" s="245" t="s">
        <v>86</v>
      </c>
      <c r="AV108" s="13" t="s">
        <v>276</v>
      </c>
      <c r="AW108" s="13" t="s">
        <v>40</v>
      </c>
      <c r="AX108" s="13" t="s">
        <v>25</v>
      </c>
      <c r="AY108" s="245" t="s">
        <v>180</v>
      </c>
    </row>
    <row r="109" spans="2:65" s="1" customFormat="1" ht="22.5" customHeight="1">
      <c r="B109" s="41"/>
      <c r="C109" s="194" t="s">
        <v>344</v>
      </c>
      <c r="D109" s="194" t="s">
        <v>182</v>
      </c>
      <c r="E109" s="195" t="s">
        <v>212</v>
      </c>
      <c r="F109" s="196" t="s">
        <v>213</v>
      </c>
      <c r="G109" s="197" t="s">
        <v>208</v>
      </c>
      <c r="H109" s="198">
        <v>271.64999999999998</v>
      </c>
      <c r="I109" s="199"/>
      <c r="J109" s="200">
        <f>ROUND(I109*H109,2)</f>
        <v>0</v>
      </c>
      <c r="K109" s="196" t="s">
        <v>186</v>
      </c>
      <c r="L109" s="61"/>
      <c r="M109" s="201" t="s">
        <v>24</v>
      </c>
      <c r="N109" s="202" t="s">
        <v>48</v>
      </c>
      <c r="O109" s="42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187</v>
      </c>
      <c r="AT109" s="24" t="s">
        <v>182</v>
      </c>
      <c r="AU109" s="24" t="s">
        <v>86</v>
      </c>
      <c r="AY109" s="24" t="s">
        <v>180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25</v>
      </c>
      <c r="BK109" s="205">
        <f>ROUND(I109*H109,2)</f>
        <v>0</v>
      </c>
      <c r="BL109" s="24" t="s">
        <v>187</v>
      </c>
      <c r="BM109" s="24" t="s">
        <v>214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835</v>
      </c>
      <c r="G110" s="207"/>
      <c r="H110" s="223">
        <v>57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1" customFormat="1" ht="13.5">
      <c r="B111" s="206"/>
      <c r="C111" s="207"/>
      <c r="D111" s="218" t="s">
        <v>189</v>
      </c>
      <c r="E111" s="221" t="s">
        <v>24</v>
      </c>
      <c r="F111" s="222" t="s">
        <v>836</v>
      </c>
      <c r="G111" s="207"/>
      <c r="H111" s="223">
        <v>133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189</v>
      </c>
      <c r="AU111" s="217" t="s">
        <v>86</v>
      </c>
      <c r="AV111" s="11" t="s">
        <v>86</v>
      </c>
      <c r="AW111" s="11" t="s">
        <v>40</v>
      </c>
      <c r="AX111" s="11" t="s">
        <v>77</v>
      </c>
      <c r="AY111" s="217" t="s">
        <v>180</v>
      </c>
    </row>
    <row r="112" spans="2:65" s="11" customFormat="1" ht="13.5">
      <c r="B112" s="206"/>
      <c r="C112" s="207"/>
      <c r="D112" s="218" t="s">
        <v>189</v>
      </c>
      <c r="E112" s="221" t="s">
        <v>24</v>
      </c>
      <c r="F112" s="222" t="s">
        <v>837</v>
      </c>
      <c r="G112" s="207"/>
      <c r="H112" s="223">
        <v>40.65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189</v>
      </c>
      <c r="AU112" s="217" t="s">
        <v>86</v>
      </c>
      <c r="AV112" s="11" t="s">
        <v>86</v>
      </c>
      <c r="AW112" s="11" t="s">
        <v>40</v>
      </c>
      <c r="AX112" s="11" t="s">
        <v>77</v>
      </c>
      <c r="AY112" s="217" t="s">
        <v>180</v>
      </c>
    </row>
    <row r="113" spans="2:65" s="11" customFormat="1" ht="13.5">
      <c r="B113" s="206"/>
      <c r="C113" s="207"/>
      <c r="D113" s="218" t="s">
        <v>189</v>
      </c>
      <c r="E113" s="221" t="s">
        <v>24</v>
      </c>
      <c r="F113" s="222" t="s">
        <v>838</v>
      </c>
      <c r="G113" s="207"/>
      <c r="H113" s="223">
        <v>41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189</v>
      </c>
      <c r="AU113" s="217" t="s">
        <v>86</v>
      </c>
      <c r="AV113" s="11" t="s">
        <v>86</v>
      </c>
      <c r="AW113" s="11" t="s">
        <v>40</v>
      </c>
      <c r="AX113" s="11" t="s">
        <v>77</v>
      </c>
      <c r="AY113" s="217" t="s">
        <v>180</v>
      </c>
    </row>
    <row r="114" spans="2:65" s="12" customFormat="1" ht="13.5">
      <c r="B114" s="224"/>
      <c r="C114" s="225"/>
      <c r="D114" s="208" t="s">
        <v>189</v>
      </c>
      <c r="E114" s="226" t="s">
        <v>133</v>
      </c>
      <c r="F114" s="227" t="s">
        <v>204</v>
      </c>
      <c r="G114" s="225"/>
      <c r="H114" s="228">
        <v>271.64999999999998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189</v>
      </c>
      <c r="AU114" s="234" t="s">
        <v>86</v>
      </c>
      <c r="AV114" s="12" t="s">
        <v>187</v>
      </c>
      <c r="AW114" s="12" t="s">
        <v>40</v>
      </c>
      <c r="AX114" s="12" t="s">
        <v>25</v>
      </c>
      <c r="AY114" s="234" t="s">
        <v>180</v>
      </c>
    </row>
    <row r="115" spans="2:65" s="1" customFormat="1" ht="22.5" customHeight="1">
      <c r="B115" s="41"/>
      <c r="C115" s="194" t="s">
        <v>305</v>
      </c>
      <c r="D115" s="194" t="s">
        <v>182</v>
      </c>
      <c r="E115" s="195" t="s">
        <v>218</v>
      </c>
      <c r="F115" s="196" t="s">
        <v>219</v>
      </c>
      <c r="G115" s="197" t="s">
        <v>208</v>
      </c>
      <c r="H115" s="198">
        <v>271.64999999999998</v>
      </c>
      <c r="I115" s="199"/>
      <c r="J115" s="200">
        <f>ROUND(I115*H115,2)</f>
        <v>0</v>
      </c>
      <c r="K115" s="196" t="s">
        <v>186</v>
      </c>
      <c r="L115" s="61"/>
      <c r="M115" s="201" t="s">
        <v>24</v>
      </c>
      <c r="N115" s="202" t="s">
        <v>48</v>
      </c>
      <c r="O115" s="4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187</v>
      </c>
      <c r="AT115" s="24" t="s">
        <v>182</v>
      </c>
      <c r="AU115" s="24" t="s">
        <v>86</v>
      </c>
      <c r="AY115" s="24" t="s">
        <v>180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25</v>
      </c>
      <c r="BK115" s="205">
        <f>ROUND(I115*H115,2)</f>
        <v>0</v>
      </c>
      <c r="BL115" s="24" t="s">
        <v>187</v>
      </c>
      <c r="BM115" s="24" t="s">
        <v>220</v>
      </c>
    </row>
    <row r="116" spans="2:65" s="11" customFormat="1" ht="13.5">
      <c r="B116" s="206"/>
      <c r="C116" s="207"/>
      <c r="D116" s="208" t="s">
        <v>189</v>
      </c>
      <c r="E116" s="209" t="s">
        <v>24</v>
      </c>
      <c r="F116" s="210" t="s">
        <v>133</v>
      </c>
      <c r="G116" s="207"/>
      <c r="H116" s="211">
        <v>271.64999999999998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189</v>
      </c>
      <c r="AU116" s="217" t="s">
        <v>86</v>
      </c>
      <c r="AV116" s="11" t="s">
        <v>86</v>
      </c>
      <c r="AW116" s="11" t="s">
        <v>40</v>
      </c>
      <c r="AX116" s="11" t="s">
        <v>25</v>
      </c>
      <c r="AY116" s="217" t="s">
        <v>180</v>
      </c>
    </row>
    <row r="117" spans="2:65" s="1" customFormat="1" ht="22.5" customHeight="1">
      <c r="B117" s="41"/>
      <c r="C117" s="194" t="s">
        <v>292</v>
      </c>
      <c r="D117" s="194" t="s">
        <v>182</v>
      </c>
      <c r="E117" s="195" t="s">
        <v>839</v>
      </c>
      <c r="F117" s="196" t="s">
        <v>840</v>
      </c>
      <c r="G117" s="197" t="s">
        <v>208</v>
      </c>
      <c r="H117" s="198">
        <v>0.9</v>
      </c>
      <c r="I117" s="199"/>
      <c r="J117" s="200">
        <f>ROUND(I117*H117,2)</f>
        <v>0</v>
      </c>
      <c r="K117" s="196" t="s">
        <v>841</v>
      </c>
      <c r="L117" s="61"/>
      <c r="M117" s="201" t="s">
        <v>24</v>
      </c>
      <c r="N117" s="202" t="s">
        <v>48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187</v>
      </c>
      <c r="AT117" s="24" t="s">
        <v>182</v>
      </c>
      <c r="AU117" s="24" t="s">
        <v>86</v>
      </c>
      <c r="AY117" s="24" t="s">
        <v>180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25</v>
      </c>
      <c r="BK117" s="205">
        <f>ROUND(I117*H117,2)</f>
        <v>0</v>
      </c>
      <c r="BL117" s="24" t="s">
        <v>187</v>
      </c>
      <c r="BM117" s="24" t="s">
        <v>842</v>
      </c>
    </row>
    <row r="118" spans="2:65" s="1" customFormat="1" ht="13.5">
      <c r="B118" s="41"/>
      <c r="C118" s="63"/>
      <c r="D118" s="218" t="s">
        <v>195</v>
      </c>
      <c r="E118" s="63"/>
      <c r="F118" s="219" t="s">
        <v>843</v>
      </c>
      <c r="G118" s="63"/>
      <c r="H118" s="63"/>
      <c r="I118" s="164"/>
      <c r="J118" s="63"/>
      <c r="K118" s="63"/>
      <c r="L118" s="61"/>
      <c r="M118" s="220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86</v>
      </c>
    </row>
    <row r="119" spans="2:65" s="11" customFormat="1" ht="13.5">
      <c r="B119" s="206"/>
      <c r="C119" s="207"/>
      <c r="D119" s="208" t="s">
        <v>189</v>
      </c>
      <c r="E119" s="209" t="s">
        <v>24</v>
      </c>
      <c r="F119" s="210" t="s">
        <v>844</v>
      </c>
      <c r="G119" s="207"/>
      <c r="H119" s="211">
        <v>0.9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189</v>
      </c>
      <c r="AU119" s="217" t="s">
        <v>86</v>
      </c>
      <c r="AV119" s="11" t="s">
        <v>86</v>
      </c>
      <c r="AW119" s="11" t="s">
        <v>40</v>
      </c>
      <c r="AX119" s="11" t="s">
        <v>25</v>
      </c>
      <c r="AY119" s="217" t="s">
        <v>180</v>
      </c>
    </row>
    <row r="120" spans="2:65" s="1" customFormat="1" ht="22.5" customHeight="1">
      <c r="B120" s="41"/>
      <c r="C120" s="194" t="s">
        <v>30</v>
      </c>
      <c r="D120" s="194" t="s">
        <v>182</v>
      </c>
      <c r="E120" s="195" t="s">
        <v>845</v>
      </c>
      <c r="F120" s="196" t="s">
        <v>846</v>
      </c>
      <c r="G120" s="197" t="s">
        <v>208</v>
      </c>
      <c r="H120" s="198">
        <v>27.6</v>
      </c>
      <c r="I120" s="199"/>
      <c r="J120" s="200">
        <f>ROUND(I120*H120,2)</f>
        <v>0</v>
      </c>
      <c r="K120" s="196" t="s">
        <v>841</v>
      </c>
      <c r="L120" s="61"/>
      <c r="M120" s="201" t="s">
        <v>24</v>
      </c>
      <c r="N120" s="202" t="s">
        <v>48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25</v>
      </c>
      <c r="BK120" s="205">
        <f>ROUND(I120*H120,2)</f>
        <v>0</v>
      </c>
      <c r="BL120" s="24" t="s">
        <v>187</v>
      </c>
      <c r="BM120" s="24" t="s">
        <v>847</v>
      </c>
    </row>
    <row r="121" spans="2:65" s="1" customFormat="1" ht="27">
      <c r="B121" s="41"/>
      <c r="C121" s="63"/>
      <c r="D121" s="218" t="s">
        <v>195</v>
      </c>
      <c r="E121" s="63"/>
      <c r="F121" s="219" t="s">
        <v>848</v>
      </c>
      <c r="G121" s="63"/>
      <c r="H121" s="63"/>
      <c r="I121" s="164"/>
      <c r="J121" s="63"/>
      <c r="K121" s="63"/>
      <c r="L121" s="61"/>
      <c r="M121" s="220"/>
      <c r="N121" s="42"/>
      <c r="O121" s="42"/>
      <c r="P121" s="42"/>
      <c r="Q121" s="42"/>
      <c r="R121" s="42"/>
      <c r="S121" s="42"/>
      <c r="T121" s="78"/>
      <c r="AT121" s="24" t="s">
        <v>195</v>
      </c>
      <c r="AU121" s="24" t="s">
        <v>86</v>
      </c>
    </row>
    <row r="122" spans="2:65" s="14" customFormat="1" ht="13.5">
      <c r="B122" s="271"/>
      <c r="C122" s="272"/>
      <c r="D122" s="218" t="s">
        <v>189</v>
      </c>
      <c r="E122" s="273" t="s">
        <v>24</v>
      </c>
      <c r="F122" s="274" t="s">
        <v>849</v>
      </c>
      <c r="G122" s="272"/>
      <c r="H122" s="275" t="s">
        <v>24</v>
      </c>
      <c r="I122" s="276"/>
      <c r="J122" s="272"/>
      <c r="K122" s="272"/>
      <c r="L122" s="277"/>
      <c r="M122" s="278"/>
      <c r="N122" s="279"/>
      <c r="O122" s="279"/>
      <c r="P122" s="279"/>
      <c r="Q122" s="279"/>
      <c r="R122" s="279"/>
      <c r="S122" s="279"/>
      <c r="T122" s="280"/>
      <c r="AT122" s="281" t="s">
        <v>189</v>
      </c>
      <c r="AU122" s="281" t="s">
        <v>86</v>
      </c>
      <c r="AV122" s="14" t="s">
        <v>25</v>
      </c>
      <c r="AW122" s="14" t="s">
        <v>40</v>
      </c>
      <c r="AX122" s="14" t="s">
        <v>77</v>
      </c>
      <c r="AY122" s="281" t="s">
        <v>180</v>
      </c>
    </row>
    <row r="123" spans="2:65" s="11" customFormat="1" ht="13.5">
      <c r="B123" s="206"/>
      <c r="C123" s="207"/>
      <c r="D123" s="208" t="s">
        <v>189</v>
      </c>
      <c r="E123" s="209" t="s">
        <v>812</v>
      </c>
      <c r="F123" s="210" t="s">
        <v>850</v>
      </c>
      <c r="G123" s="207"/>
      <c r="H123" s="211">
        <v>27.6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189</v>
      </c>
      <c r="AU123" s="217" t="s">
        <v>86</v>
      </c>
      <c r="AV123" s="11" t="s">
        <v>86</v>
      </c>
      <c r="AW123" s="11" t="s">
        <v>40</v>
      </c>
      <c r="AX123" s="11" t="s">
        <v>25</v>
      </c>
      <c r="AY123" s="217" t="s">
        <v>180</v>
      </c>
    </row>
    <row r="124" spans="2:65" s="1" customFormat="1" ht="22.5" customHeight="1">
      <c r="B124" s="41"/>
      <c r="C124" s="194" t="s">
        <v>309</v>
      </c>
      <c r="D124" s="194" t="s">
        <v>182</v>
      </c>
      <c r="E124" s="195" t="s">
        <v>851</v>
      </c>
      <c r="F124" s="196" t="s">
        <v>852</v>
      </c>
      <c r="G124" s="197" t="s">
        <v>208</v>
      </c>
      <c r="H124" s="198">
        <v>27.6</v>
      </c>
      <c r="I124" s="199"/>
      <c r="J124" s="200">
        <f>ROUND(I124*H124,2)</f>
        <v>0</v>
      </c>
      <c r="K124" s="196" t="s">
        <v>841</v>
      </c>
      <c r="L124" s="61"/>
      <c r="M124" s="201" t="s">
        <v>24</v>
      </c>
      <c r="N124" s="202" t="s">
        <v>48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187</v>
      </c>
      <c r="AT124" s="24" t="s">
        <v>182</v>
      </c>
      <c r="AU124" s="24" t="s">
        <v>86</v>
      </c>
      <c r="AY124" s="24" t="s">
        <v>180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25</v>
      </c>
      <c r="BK124" s="205">
        <f>ROUND(I124*H124,2)</f>
        <v>0</v>
      </c>
      <c r="BL124" s="24" t="s">
        <v>187</v>
      </c>
      <c r="BM124" s="24" t="s">
        <v>853</v>
      </c>
    </row>
    <row r="125" spans="2:65" s="1" customFormat="1" ht="27">
      <c r="B125" s="41"/>
      <c r="C125" s="63"/>
      <c r="D125" s="218" t="s">
        <v>195</v>
      </c>
      <c r="E125" s="63"/>
      <c r="F125" s="219" t="s">
        <v>854</v>
      </c>
      <c r="G125" s="63"/>
      <c r="H125" s="63"/>
      <c r="I125" s="164"/>
      <c r="J125" s="63"/>
      <c r="K125" s="63"/>
      <c r="L125" s="61"/>
      <c r="M125" s="220"/>
      <c r="N125" s="42"/>
      <c r="O125" s="42"/>
      <c r="P125" s="42"/>
      <c r="Q125" s="42"/>
      <c r="R125" s="42"/>
      <c r="S125" s="42"/>
      <c r="T125" s="78"/>
      <c r="AT125" s="24" t="s">
        <v>195</v>
      </c>
      <c r="AU125" s="24" t="s">
        <v>86</v>
      </c>
    </row>
    <row r="126" spans="2:65" s="11" customFormat="1" ht="13.5">
      <c r="B126" s="206"/>
      <c r="C126" s="207"/>
      <c r="D126" s="208" t="s">
        <v>189</v>
      </c>
      <c r="E126" s="209" t="s">
        <v>24</v>
      </c>
      <c r="F126" s="210" t="s">
        <v>850</v>
      </c>
      <c r="G126" s="207"/>
      <c r="H126" s="211">
        <v>27.6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189</v>
      </c>
      <c r="AU126" s="217" t="s">
        <v>86</v>
      </c>
      <c r="AV126" s="11" t="s">
        <v>86</v>
      </c>
      <c r="AW126" s="11" t="s">
        <v>40</v>
      </c>
      <c r="AX126" s="11" t="s">
        <v>25</v>
      </c>
      <c r="AY126" s="217" t="s">
        <v>180</v>
      </c>
    </row>
    <row r="127" spans="2:65" s="1" customFormat="1" ht="22.5" customHeight="1">
      <c r="B127" s="41"/>
      <c r="C127" s="194" t="s">
        <v>316</v>
      </c>
      <c r="D127" s="194" t="s">
        <v>182</v>
      </c>
      <c r="E127" s="195" t="s">
        <v>855</v>
      </c>
      <c r="F127" s="196" t="s">
        <v>856</v>
      </c>
      <c r="G127" s="197" t="s">
        <v>185</v>
      </c>
      <c r="H127" s="198">
        <v>55.2</v>
      </c>
      <c r="I127" s="199"/>
      <c r="J127" s="200">
        <f>ROUND(I127*H127,2)</f>
        <v>0</v>
      </c>
      <c r="K127" s="196" t="s">
        <v>841</v>
      </c>
      <c r="L127" s="61"/>
      <c r="M127" s="201" t="s">
        <v>24</v>
      </c>
      <c r="N127" s="202" t="s">
        <v>48</v>
      </c>
      <c r="O127" s="42"/>
      <c r="P127" s="203">
        <f>O127*H127</f>
        <v>0</v>
      </c>
      <c r="Q127" s="203">
        <v>8.4999999999999995E-4</v>
      </c>
      <c r="R127" s="203">
        <f>Q127*H127</f>
        <v>4.6919999999999996E-2</v>
      </c>
      <c r="S127" s="203">
        <v>0</v>
      </c>
      <c r="T127" s="204">
        <f>S127*H127</f>
        <v>0</v>
      </c>
      <c r="AR127" s="24" t="s">
        <v>187</v>
      </c>
      <c r="AT127" s="24" t="s">
        <v>182</v>
      </c>
      <c r="AU127" s="24" t="s">
        <v>86</v>
      </c>
      <c r="AY127" s="24" t="s">
        <v>180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25</v>
      </c>
      <c r="BK127" s="205">
        <f>ROUND(I127*H127,2)</f>
        <v>0</v>
      </c>
      <c r="BL127" s="24" t="s">
        <v>187</v>
      </c>
      <c r="BM127" s="24" t="s">
        <v>857</v>
      </c>
    </row>
    <row r="128" spans="2:65" s="1" customFormat="1" ht="27">
      <c r="B128" s="41"/>
      <c r="C128" s="63"/>
      <c r="D128" s="218" t="s">
        <v>195</v>
      </c>
      <c r="E128" s="63"/>
      <c r="F128" s="219" t="s">
        <v>858</v>
      </c>
      <c r="G128" s="63"/>
      <c r="H128" s="63"/>
      <c r="I128" s="164"/>
      <c r="J128" s="63"/>
      <c r="K128" s="63"/>
      <c r="L128" s="61"/>
      <c r="M128" s="220"/>
      <c r="N128" s="42"/>
      <c r="O128" s="42"/>
      <c r="P128" s="42"/>
      <c r="Q128" s="42"/>
      <c r="R128" s="42"/>
      <c r="S128" s="42"/>
      <c r="T128" s="78"/>
      <c r="AT128" s="24" t="s">
        <v>195</v>
      </c>
      <c r="AU128" s="24" t="s">
        <v>86</v>
      </c>
    </row>
    <row r="129" spans="2:65" s="14" customFormat="1" ht="13.5">
      <c r="B129" s="271"/>
      <c r="C129" s="272"/>
      <c r="D129" s="218" t="s">
        <v>189</v>
      </c>
      <c r="E129" s="273" t="s">
        <v>24</v>
      </c>
      <c r="F129" s="274" t="s">
        <v>849</v>
      </c>
      <c r="G129" s="272"/>
      <c r="H129" s="275" t="s">
        <v>24</v>
      </c>
      <c r="I129" s="276"/>
      <c r="J129" s="272"/>
      <c r="K129" s="272"/>
      <c r="L129" s="277"/>
      <c r="M129" s="278"/>
      <c r="N129" s="279"/>
      <c r="O129" s="279"/>
      <c r="P129" s="279"/>
      <c r="Q129" s="279"/>
      <c r="R129" s="279"/>
      <c r="S129" s="279"/>
      <c r="T129" s="280"/>
      <c r="AT129" s="281" t="s">
        <v>189</v>
      </c>
      <c r="AU129" s="281" t="s">
        <v>86</v>
      </c>
      <c r="AV129" s="14" t="s">
        <v>25</v>
      </c>
      <c r="AW129" s="14" t="s">
        <v>40</v>
      </c>
      <c r="AX129" s="14" t="s">
        <v>77</v>
      </c>
      <c r="AY129" s="281" t="s">
        <v>180</v>
      </c>
    </row>
    <row r="130" spans="2:65" s="11" customFormat="1" ht="13.5">
      <c r="B130" s="206"/>
      <c r="C130" s="207"/>
      <c r="D130" s="208" t="s">
        <v>189</v>
      </c>
      <c r="E130" s="209" t="s">
        <v>24</v>
      </c>
      <c r="F130" s="210" t="s">
        <v>859</v>
      </c>
      <c r="G130" s="207"/>
      <c r="H130" s="211">
        <v>55.2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189</v>
      </c>
      <c r="AU130" s="217" t="s">
        <v>86</v>
      </c>
      <c r="AV130" s="11" t="s">
        <v>86</v>
      </c>
      <c r="AW130" s="11" t="s">
        <v>40</v>
      </c>
      <c r="AX130" s="11" t="s">
        <v>25</v>
      </c>
      <c r="AY130" s="217" t="s">
        <v>180</v>
      </c>
    </row>
    <row r="131" spans="2:65" s="1" customFormat="1" ht="22.5" customHeight="1">
      <c r="B131" s="41"/>
      <c r="C131" s="194" t="s">
        <v>324</v>
      </c>
      <c r="D131" s="194" t="s">
        <v>182</v>
      </c>
      <c r="E131" s="195" t="s">
        <v>860</v>
      </c>
      <c r="F131" s="196" t="s">
        <v>861</v>
      </c>
      <c r="G131" s="197" t="s">
        <v>185</v>
      </c>
      <c r="H131" s="198">
        <v>55.2</v>
      </c>
      <c r="I131" s="199"/>
      <c r="J131" s="200">
        <f>ROUND(I131*H131,2)</f>
        <v>0</v>
      </c>
      <c r="K131" s="196" t="s">
        <v>841</v>
      </c>
      <c r="L131" s="61"/>
      <c r="M131" s="201" t="s">
        <v>24</v>
      </c>
      <c r="N131" s="202" t="s">
        <v>48</v>
      </c>
      <c r="O131" s="42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4" t="s">
        <v>187</v>
      </c>
      <c r="AT131" s="24" t="s">
        <v>182</v>
      </c>
      <c r="AU131" s="24" t="s">
        <v>86</v>
      </c>
      <c r="AY131" s="24" t="s">
        <v>180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4" t="s">
        <v>25</v>
      </c>
      <c r="BK131" s="205">
        <f>ROUND(I131*H131,2)</f>
        <v>0</v>
      </c>
      <c r="BL131" s="24" t="s">
        <v>187</v>
      </c>
      <c r="BM131" s="24" t="s">
        <v>862</v>
      </c>
    </row>
    <row r="132" spans="2:65" s="1" customFormat="1" ht="27">
      <c r="B132" s="41"/>
      <c r="C132" s="63"/>
      <c r="D132" s="208" t="s">
        <v>195</v>
      </c>
      <c r="E132" s="63"/>
      <c r="F132" s="282" t="s">
        <v>863</v>
      </c>
      <c r="G132" s="63"/>
      <c r="H132" s="63"/>
      <c r="I132" s="164"/>
      <c r="J132" s="63"/>
      <c r="K132" s="63"/>
      <c r="L132" s="61"/>
      <c r="M132" s="220"/>
      <c r="N132" s="42"/>
      <c r="O132" s="42"/>
      <c r="P132" s="42"/>
      <c r="Q132" s="42"/>
      <c r="R132" s="42"/>
      <c r="S132" s="42"/>
      <c r="T132" s="78"/>
      <c r="AT132" s="24" t="s">
        <v>195</v>
      </c>
      <c r="AU132" s="24" t="s">
        <v>86</v>
      </c>
    </row>
    <row r="133" spans="2:65" s="1" customFormat="1" ht="22.5" customHeight="1">
      <c r="B133" s="41"/>
      <c r="C133" s="194" t="s">
        <v>329</v>
      </c>
      <c r="D133" s="194" t="s">
        <v>182</v>
      </c>
      <c r="E133" s="195" t="s">
        <v>864</v>
      </c>
      <c r="F133" s="196" t="s">
        <v>865</v>
      </c>
      <c r="G133" s="197" t="s">
        <v>208</v>
      </c>
      <c r="H133" s="198">
        <v>27.6</v>
      </c>
      <c r="I133" s="199"/>
      <c r="J133" s="200">
        <f>ROUND(I133*H133,2)</f>
        <v>0</v>
      </c>
      <c r="K133" s="196" t="s">
        <v>841</v>
      </c>
      <c r="L133" s="61"/>
      <c r="M133" s="201" t="s">
        <v>24</v>
      </c>
      <c r="N133" s="202" t="s">
        <v>48</v>
      </c>
      <c r="O133" s="42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4" t="s">
        <v>187</v>
      </c>
      <c r="AT133" s="24" t="s">
        <v>182</v>
      </c>
      <c r="AU133" s="24" t="s">
        <v>86</v>
      </c>
      <c r="AY133" s="24" t="s">
        <v>180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4" t="s">
        <v>25</v>
      </c>
      <c r="BK133" s="205">
        <f>ROUND(I133*H133,2)</f>
        <v>0</v>
      </c>
      <c r="BL133" s="24" t="s">
        <v>187</v>
      </c>
      <c r="BM133" s="24" t="s">
        <v>866</v>
      </c>
    </row>
    <row r="134" spans="2:65" s="1" customFormat="1" ht="40.5">
      <c r="B134" s="41"/>
      <c r="C134" s="63"/>
      <c r="D134" s="218" t="s">
        <v>195</v>
      </c>
      <c r="E134" s="63"/>
      <c r="F134" s="219" t="s">
        <v>867</v>
      </c>
      <c r="G134" s="63"/>
      <c r="H134" s="63"/>
      <c r="I134" s="164"/>
      <c r="J134" s="63"/>
      <c r="K134" s="63"/>
      <c r="L134" s="61"/>
      <c r="M134" s="220"/>
      <c r="N134" s="42"/>
      <c r="O134" s="42"/>
      <c r="P134" s="42"/>
      <c r="Q134" s="42"/>
      <c r="R134" s="42"/>
      <c r="S134" s="42"/>
      <c r="T134" s="78"/>
      <c r="AT134" s="24" t="s">
        <v>195</v>
      </c>
      <c r="AU134" s="24" t="s">
        <v>86</v>
      </c>
    </row>
    <row r="135" spans="2:65" s="11" customFormat="1" ht="13.5">
      <c r="B135" s="206"/>
      <c r="C135" s="207"/>
      <c r="D135" s="208" t="s">
        <v>189</v>
      </c>
      <c r="E135" s="209" t="s">
        <v>24</v>
      </c>
      <c r="F135" s="210" t="s">
        <v>850</v>
      </c>
      <c r="G135" s="207"/>
      <c r="H135" s="211">
        <v>27.6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189</v>
      </c>
      <c r="AU135" s="217" t="s">
        <v>86</v>
      </c>
      <c r="AV135" s="11" t="s">
        <v>86</v>
      </c>
      <c r="AW135" s="11" t="s">
        <v>40</v>
      </c>
      <c r="AX135" s="11" t="s">
        <v>25</v>
      </c>
      <c r="AY135" s="217" t="s">
        <v>180</v>
      </c>
    </row>
    <row r="136" spans="2:65" s="1" customFormat="1" ht="22.5" customHeight="1">
      <c r="B136" s="41"/>
      <c r="C136" s="194" t="s">
        <v>10</v>
      </c>
      <c r="D136" s="194" t="s">
        <v>182</v>
      </c>
      <c r="E136" s="195" t="s">
        <v>222</v>
      </c>
      <c r="F136" s="196" t="s">
        <v>223</v>
      </c>
      <c r="G136" s="197" t="s">
        <v>208</v>
      </c>
      <c r="H136" s="198">
        <v>299.25</v>
      </c>
      <c r="I136" s="199"/>
      <c r="J136" s="200">
        <f>ROUND(I136*H136,2)</f>
        <v>0</v>
      </c>
      <c r="K136" s="196" t="s">
        <v>186</v>
      </c>
      <c r="L136" s="61"/>
      <c r="M136" s="201" t="s">
        <v>24</v>
      </c>
      <c r="N136" s="202" t="s">
        <v>48</v>
      </c>
      <c r="O136" s="42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4" t="s">
        <v>187</v>
      </c>
      <c r="AT136" s="24" t="s">
        <v>182</v>
      </c>
      <c r="AU136" s="24" t="s">
        <v>86</v>
      </c>
      <c r="AY136" s="24" t="s">
        <v>180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25</v>
      </c>
      <c r="BK136" s="205">
        <f>ROUND(I136*H136,2)</f>
        <v>0</v>
      </c>
      <c r="BL136" s="24" t="s">
        <v>187</v>
      </c>
      <c r="BM136" s="24" t="s">
        <v>224</v>
      </c>
    </row>
    <row r="137" spans="2:65" s="11" customFormat="1" ht="13.5">
      <c r="B137" s="206"/>
      <c r="C137" s="207"/>
      <c r="D137" s="208" t="s">
        <v>189</v>
      </c>
      <c r="E137" s="209" t="s">
        <v>24</v>
      </c>
      <c r="F137" s="210" t="s">
        <v>868</v>
      </c>
      <c r="G137" s="207"/>
      <c r="H137" s="211">
        <v>299.25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189</v>
      </c>
      <c r="AU137" s="217" t="s">
        <v>86</v>
      </c>
      <c r="AV137" s="11" t="s">
        <v>86</v>
      </c>
      <c r="AW137" s="11" t="s">
        <v>40</v>
      </c>
      <c r="AX137" s="11" t="s">
        <v>25</v>
      </c>
      <c r="AY137" s="217" t="s">
        <v>180</v>
      </c>
    </row>
    <row r="138" spans="2:65" s="1" customFormat="1" ht="22.5" customHeight="1">
      <c r="B138" s="41"/>
      <c r="C138" s="194" t="s">
        <v>631</v>
      </c>
      <c r="D138" s="194" t="s">
        <v>182</v>
      </c>
      <c r="E138" s="195" t="s">
        <v>226</v>
      </c>
      <c r="F138" s="196" t="s">
        <v>227</v>
      </c>
      <c r="G138" s="197" t="s">
        <v>208</v>
      </c>
      <c r="H138" s="198">
        <v>299.25</v>
      </c>
      <c r="I138" s="199"/>
      <c r="J138" s="200">
        <f>ROUND(I138*H138,2)</f>
        <v>0</v>
      </c>
      <c r="K138" s="196" t="s">
        <v>186</v>
      </c>
      <c r="L138" s="61"/>
      <c r="M138" s="201" t="s">
        <v>24</v>
      </c>
      <c r="N138" s="202" t="s">
        <v>48</v>
      </c>
      <c r="O138" s="4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4" t="s">
        <v>187</v>
      </c>
      <c r="AT138" s="24" t="s">
        <v>182</v>
      </c>
      <c r="AU138" s="24" t="s">
        <v>86</v>
      </c>
      <c r="AY138" s="24" t="s">
        <v>180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4" t="s">
        <v>25</v>
      </c>
      <c r="BK138" s="205">
        <f>ROUND(I138*H138,2)</f>
        <v>0</v>
      </c>
      <c r="BL138" s="24" t="s">
        <v>187</v>
      </c>
      <c r="BM138" s="24" t="s">
        <v>228</v>
      </c>
    </row>
    <row r="139" spans="2:65" s="11" customFormat="1" ht="13.5">
      <c r="B139" s="206"/>
      <c r="C139" s="207"/>
      <c r="D139" s="208" t="s">
        <v>189</v>
      </c>
      <c r="E139" s="209" t="s">
        <v>476</v>
      </c>
      <c r="F139" s="210" t="s">
        <v>869</v>
      </c>
      <c r="G139" s="207"/>
      <c r="H139" s="211">
        <v>299.25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189</v>
      </c>
      <c r="AU139" s="217" t="s">
        <v>86</v>
      </c>
      <c r="AV139" s="11" t="s">
        <v>86</v>
      </c>
      <c r="AW139" s="11" t="s">
        <v>40</v>
      </c>
      <c r="AX139" s="11" t="s">
        <v>25</v>
      </c>
      <c r="AY139" s="217" t="s">
        <v>180</v>
      </c>
    </row>
    <row r="140" spans="2:65" s="1" customFormat="1" ht="22.5" customHeight="1">
      <c r="B140" s="41"/>
      <c r="C140" s="194" t="s">
        <v>576</v>
      </c>
      <c r="D140" s="194" t="s">
        <v>182</v>
      </c>
      <c r="E140" s="195" t="s">
        <v>230</v>
      </c>
      <c r="F140" s="196" t="s">
        <v>231</v>
      </c>
      <c r="G140" s="197" t="s">
        <v>232</v>
      </c>
      <c r="H140" s="198">
        <v>598.5</v>
      </c>
      <c r="I140" s="199"/>
      <c r="J140" s="200">
        <f>ROUND(I140*H140,2)</f>
        <v>0</v>
      </c>
      <c r="K140" s="196" t="s">
        <v>186</v>
      </c>
      <c r="L140" s="61"/>
      <c r="M140" s="201" t="s">
        <v>24</v>
      </c>
      <c r="N140" s="202" t="s">
        <v>48</v>
      </c>
      <c r="O140" s="4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4" t="s">
        <v>187</v>
      </c>
      <c r="AT140" s="24" t="s">
        <v>182</v>
      </c>
      <c r="AU140" s="24" t="s">
        <v>86</v>
      </c>
      <c r="AY140" s="24" t="s">
        <v>180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25</v>
      </c>
      <c r="BK140" s="205">
        <f>ROUND(I140*H140,2)</f>
        <v>0</v>
      </c>
      <c r="BL140" s="24" t="s">
        <v>187</v>
      </c>
      <c r="BM140" s="24" t="s">
        <v>233</v>
      </c>
    </row>
    <row r="141" spans="2:65" s="11" customFormat="1" ht="13.5">
      <c r="B141" s="206"/>
      <c r="C141" s="207"/>
      <c r="D141" s="208" t="s">
        <v>189</v>
      </c>
      <c r="E141" s="209" t="s">
        <v>24</v>
      </c>
      <c r="F141" s="210" t="s">
        <v>870</v>
      </c>
      <c r="G141" s="207"/>
      <c r="H141" s="211">
        <v>598.5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189</v>
      </c>
      <c r="AU141" s="217" t="s">
        <v>86</v>
      </c>
      <c r="AV141" s="11" t="s">
        <v>86</v>
      </c>
      <c r="AW141" s="11" t="s">
        <v>40</v>
      </c>
      <c r="AX141" s="11" t="s">
        <v>25</v>
      </c>
      <c r="AY141" s="217" t="s">
        <v>180</v>
      </c>
    </row>
    <row r="142" spans="2:65" s="1" customFormat="1" ht="22.5" customHeight="1">
      <c r="B142" s="41"/>
      <c r="C142" s="194" t="s">
        <v>237</v>
      </c>
      <c r="D142" s="194" t="s">
        <v>182</v>
      </c>
      <c r="E142" s="195" t="s">
        <v>871</v>
      </c>
      <c r="F142" s="196" t="s">
        <v>872</v>
      </c>
      <c r="G142" s="197" t="s">
        <v>208</v>
      </c>
      <c r="H142" s="198">
        <v>19.661999999999999</v>
      </c>
      <c r="I142" s="199"/>
      <c r="J142" s="200">
        <f>ROUND(I142*H142,2)</f>
        <v>0</v>
      </c>
      <c r="K142" s="196" t="s">
        <v>841</v>
      </c>
      <c r="L142" s="61"/>
      <c r="M142" s="201" t="s">
        <v>24</v>
      </c>
      <c r="N142" s="202" t="s">
        <v>48</v>
      </c>
      <c r="O142" s="42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24" t="s">
        <v>187</v>
      </c>
      <c r="AT142" s="24" t="s">
        <v>182</v>
      </c>
      <c r="AU142" s="24" t="s">
        <v>86</v>
      </c>
      <c r="AY142" s="24" t="s">
        <v>180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25</v>
      </c>
      <c r="BK142" s="205">
        <f>ROUND(I142*H142,2)</f>
        <v>0</v>
      </c>
      <c r="BL142" s="24" t="s">
        <v>187</v>
      </c>
      <c r="BM142" s="24" t="s">
        <v>873</v>
      </c>
    </row>
    <row r="143" spans="2:65" s="1" customFormat="1" ht="27">
      <c r="B143" s="41"/>
      <c r="C143" s="63"/>
      <c r="D143" s="218" t="s">
        <v>195</v>
      </c>
      <c r="E143" s="63"/>
      <c r="F143" s="219" t="s">
        <v>874</v>
      </c>
      <c r="G143" s="63"/>
      <c r="H143" s="63"/>
      <c r="I143" s="164"/>
      <c r="J143" s="63"/>
      <c r="K143" s="63"/>
      <c r="L143" s="61"/>
      <c r="M143" s="220"/>
      <c r="N143" s="42"/>
      <c r="O143" s="42"/>
      <c r="P143" s="42"/>
      <c r="Q143" s="42"/>
      <c r="R143" s="42"/>
      <c r="S143" s="42"/>
      <c r="T143" s="78"/>
      <c r="AT143" s="24" t="s">
        <v>195</v>
      </c>
      <c r="AU143" s="24" t="s">
        <v>86</v>
      </c>
    </row>
    <row r="144" spans="2:65" s="11" customFormat="1" ht="13.5">
      <c r="B144" s="206"/>
      <c r="C144" s="207"/>
      <c r="D144" s="208" t="s">
        <v>189</v>
      </c>
      <c r="E144" s="209" t="s">
        <v>24</v>
      </c>
      <c r="F144" s="210" t="s">
        <v>875</v>
      </c>
      <c r="G144" s="207"/>
      <c r="H144" s="211">
        <v>19.661999999999999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189</v>
      </c>
      <c r="AU144" s="217" t="s">
        <v>86</v>
      </c>
      <c r="AV144" s="11" t="s">
        <v>86</v>
      </c>
      <c r="AW144" s="11" t="s">
        <v>40</v>
      </c>
      <c r="AX144" s="11" t="s">
        <v>25</v>
      </c>
      <c r="AY144" s="217" t="s">
        <v>180</v>
      </c>
    </row>
    <row r="145" spans="2:65" s="1" customFormat="1" ht="22.5" customHeight="1">
      <c r="B145" s="41"/>
      <c r="C145" s="246" t="s">
        <v>243</v>
      </c>
      <c r="D145" s="246" t="s">
        <v>302</v>
      </c>
      <c r="E145" s="247" t="s">
        <v>876</v>
      </c>
      <c r="F145" s="248" t="s">
        <v>877</v>
      </c>
      <c r="G145" s="249" t="s">
        <v>232</v>
      </c>
      <c r="H145" s="250">
        <v>39.323999999999998</v>
      </c>
      <c r="I145" s="251"/>
      <c r="J145" s="252">
        <f>ROUND(I145*H145,2)</f>
        <v>0</v>
      </c>
      <c r="K145" s="248" t="s">
        <v>841</v>
      </c>
      <c r="L145" s="253"/>
      <c r="M145" s="254" t="s">
        <v>24</v>
      </c>
      <c r="N145" s="255" t="s">
        <v>48</v>
      </c>
      <c r="O145" s="42"/>
      <c r="P145" s="203">
        <f>O145*H145</f>
        <v>0</v>
      </c>
      <c r="Q145" s="203">
        <v>1</v>
      </c>
      <c r="R145" s="203">
        <f>Q145*H145</f>
        <v>39.323999999999998</v>
      </c>
      <c r="S145" s="203">
        <v>0</v>
      </c>
      <c r="T145" s="204">
        <f>S145*H145</f>
        <v>0</v>
      </c>
      <c r="AR145" s="24" t="s">
        <v>305</v>
      </c>
      <c r="AT145" s="24" t="s">
        <v>302</v>
      </c>
      <c r="AU145" s="24" t="s">
        <v>86</v>
      </c>
      <c r="AY145" s="24" t="s">
        <v>180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4" t="s">
        <v>25</v>
      </c>
      <c r="BK145" s="205">
        <f>ROUND(I145*H145,2)</f>
        <v>0</v>
      </c>
      <c r="BL145" s="24" t="s">
        <v>187</v>
      </c>
      <c r="BM145" s="24" t="s">
        <v>878</v>
      </c>
    </row>
    <row r="146" spans="2:65" s="1" customFormat="1" ht="13.5">
      <c r="B146" s="41"/>
      <c r="C146" s="63"/>
      <c r="D146" s="218" t="s">
        <v>195</v>
      </c>
      <c r="E146" s="63"/>
      <c r="F146" s="219" t="s">
        <v>877</v>
      </c>
      <c r="G146" s="63"/>
      <c r="H146" s="63"/>
      <c r="I146" s="164"/>
      <c r="J146" s="63"/>
      <c r="K146" s="63"/>
      <c r="L146" s="61"/>
      <c r="M146" s="220"/>
      <c r="N146" s="42"/>
      <c r="O146" s="42"/>
      <c r="P146" s="42"/>
      <c r="Q146" s="42"/>
      <c r="R146" s="42"/>
      <c r="S146" s="42"/>
      <c r="T146" s="78"/>
      <c r="AT146" s="24" t="s">
        <v>195</v>
      </c>
      <c r="AU146" s="24" t="s">
        <v>86</v>
      </c>
    </row>
    <row r="147" spans="2:65" s="11" customFormat="1" ht="13.5">
      <c r="B147" s="206"/>
      <c r="C147" s="207"/>
      <c r="D147" s="208" t="s">
        <v>189</v>
      </c>
      <c r="E147" s="207"/>
      <c r="F147" s="210" t="s">
        <v>879</v>
      </c>
      <c r="G147" s="207"/>
      <c r="H147" s="211">
        <v>39.323999999999998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189</v>
      </c>
      <c r="AU147" s="217" t="s">
        <v>86</v>
      </c>
      <c r="AV147" s="11" t="s">
        <v>86</v>
      </c>
      <c r="AW147" s="11" t="s">
        <v>6</v>
      </c>
      <c r="AX147" s="11" t="s">
        <v>25</v>
      </c>
      <c r="AY147" s="217" t="s">
        <v>180</v>
      </c>
    </row>
    <row r="148" spans="2:65" s="1" customFormat="1" ht="22.5" customHeight="1">
      <c r="B148" s="41"/>
      <c r="C148" s="194" t="s">
        <v>587</v>
      </c>
      <c r="D148" s="194" t="s">
        <v>182</v>
      </c>
      <c r="E148" s="195" t="s">
        <v>880</v>
      </c>
      <c r="F148" s="196" t="s">
        <v>881</v>
      </c>
      <c r="G148" s="197" t="s">
        <v>208</v>
      </c>
      <c r="H148" s="198">
        <v>2.6880000000000002</v>
      </c>
      <c r="I148" s="199"/>
      <c r="J148" s="200">
        <f>ROUND(I148*H148,2)</f>
        <v>0</v>
      </c>
      <c r="K148" s="196" t="s">
        <v>841</v>
      </c>
      <c r="L148" s="61"/>
      <c r="M148" s="201" t="s">
        <v>24</v>
      </c>
      <c r="N148" s="202" t="s">
        <v>48</v>
      </c>
      <c r="O148" s="4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AR148" s="24" t="s">
        <v>187</v>
      </c>
      <c r="AT148" s="24" t="s">
        <v>182</v>
      </c>
      <c r="AU148" s="24" t="s">
        <v>86</v>
      </c>
      <c r="AY148" s="24" t="s">
        <v>180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25</v>
      </c>
      <c r="BK148" s="205">
        <f>ROUND(I148*H148,2)</f>
        <v>0</v>
      </c>
      <c r="BL148" s="24" t="s">
        <v>187</v>
      </c>
      <c r="BM148" s="24" t="s">
        <v>882</v>
      </c>
    </row>
    <row r="149" spans="2:65" s="1" customFormat="1" ht="40.5">
      <c r="B149" s="41"/>
      <c r="C149" s="63"/>
      <c r="D149" s="218" t="s">
        <v>195</v>
      </c>
      <c r="E149" s="63"/>
      <c r="F149" s="219" t="s">
        <v>883</v>
      </c>
      <c r="G149" s="63"/>
      <c r="H149" s="63"/>
      <c r="I149" s="164"/>
      <c r="J149" s="63"/>
      <c r="K149" s="63"/>
      <c r="L149" s="61"/>
      <c r="M149" s="220"/>
      <c r="N149" s="42"/>
      <c r="O149" s="42"/>
      <c r="P149" s="42"/>
      <c r="Q149" s="42"/>
      <c r="R149" s="42"/>
      <c r="S149" s="42"/>
      <c r="T149" s="78"/>
      <c r="AT149" s="24" t="s">
        <v>195</v>
      </c>
      <c r="AU149" s="24" t="s">
        <v>86</v>
      </c>
    </row>
    <row r="150" spans="2:65" s="11" customFormat="1" ht="13.5">
      <c r="B150" s="206"/>
      <c r="C150" s="207"/>
      <c r="D150" s="208" t="s">
        <v>189</v>
      </c>
      <c r="E150" s="209" t="s">
        <v>24</v>
      </c>
      <c r="F150" s="210" t="s">
        <v>884</v>
      </c>
      <c r="G150" s="207"/>
      <c r="H150" s="211">
        <v>2.6880000000000002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189</v>
      </c>
      <c r="AU150" s="217" t="s">
        <v>86</v>
      </c>
      <c r="AV150" s="11" t="s">
        <v>86</v>
      </c>
      <c r="AW150" s="11" t="s">
        <v>40</v>
      </c>
      <c r="AX150" s="11" t="s">
        <v>25</v>
      </c>
      <c r="AY150" s="217" t="s">
        <v>180</v>
      </c>
    </row>
    <row r="151" spans="2:65" s="1" customFormat="1" ht="22.5" customHeight="1">
      <c r="B151" s="41"/>
      <c r="C151" s="246" t="s">
        <v>9</v>
      </c>
      <c r="D151" s="246" t="s">
        <v>302</v>
      </c>
      <c r="E151" s="247" t="s">
        <v>885</v>
      </c>
      <c r="F151" s="248" t="s">
        <v>886</v>
      </c>
      <c r="G151" s="249" t="s">
        <v>232</v>
      </c>
      <c r="H151" s="250">
        <v>5.3760000000000003</v>
      </c>
      <c r="I151" s="251"/>
      <c r="J151" s="252">
        <f>ROUND(I151*H151,2)</f>
        <v>0</v>
      </c>
      <c r="K151" s="248" t="s">
        <v>841</v>
      </c>
      <c r="L151" s="253"/>
      <c r="M151" s="254" t="s">
        <v>24</v>
      </c>
      <c r="N151" s="255" t="s">
        <v>48</v>
      </c>
      <c r="O151" s="42"/>
      <c r="P151" s="203">
        <f>O151*H151</f>
        <v>0</v>
      </c>
      <c r="Q151" s="203">
        <v>1</v>
      </c>
      <c r="R151" s="203">
        <f>Q151*H151</f>
        <v>5.3760000000000003</v>
      </c>
      <c r="S151" s="203">
        <v>0</v>
      </c>
      <c r="T151" s="204">
        <f>S151*H151</f>
        <v>0</v>
      </c>
      <c r="AR151" s="24" t="s">
        <v>305</v>
      </c>
      <c r="AT151" s="24" t="s">
        <v>302</v>
      </c>
      <c r="AU151" s="24" t="s">
        <v>86</v>
      </c>
      <c r="AY151" s="24" t="s">
        <v>180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4" t="s">
        <v>25</v>
      </c>
      <c r="BK151" s="205">
        <f>ROUND(I151*H151,2)</f>
        <v>0</v>
      </c>
      <c r="BL151" s="24" t="s">
        <v>187</v>
      </c>
      <c r="BM151" s="24" t="s">
        <v>887</v>
      </c>
    </row>
    <row r="152" spans="2:65" s="1" customFormat="1" ht="13.5">
      <c r="B152" s="41"/>
      <c r="C152" s="63"/>
      <c r="D152" s="218" t="s">
        <v>195</v>
      </c>
      <c r="E152" s="63"/>
      <c r="F152" s="219" t="s">
        <v>886</v>
      </c>
      <c r="G152" s="63"/>
      <c r="H152" s="63"/>
      <c r="I152" s="164"/>
      <c r="J152" s="63"/>
      <c r="K152" s="63"/>
      <c r="L152" s="61"/>
      <c r="M152" s="220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86</v>
      </c>
    </row>
    <row r="153" spans="2:65" s="11" customFormat="1" ht="13.5">
      <c r="B153" s="206"/>
      <c r="C153" s="207"/>
      <c r="D153" s="218" t="s">
        <v>189</v>
      </c>
      <c r="E153" s="207"/>
      <c r="F153" s="222" t="s">
        <v>888</v>
      </c>
      <c r="G153" s="207"/>
      <c r="H153" s="223">
        <v>5.3760000000000003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189</v>
      </c>
      <c r="AU153" s="217" t="s">
        <v>86</v>
      </c>
      <c r="AV153" s="11" t="s">
        <v>86</v>
      </c>
      <c r="AW153" s="11" t="s">
        <v>6</v>
      </c>
      <c r="AX153" s="11" t="s">
        <v>25</v>
      </c>
      <c r="AY153" s="217" t="s">
        <v>180</v>
      </c>
    </row>
    <row r="154" spans="2:65" s="10" customFormat="1" ht="29.85" customHeight="1">
      <c r="B154" s="177"/>
      <c r="C154" s="178"/>
      <c r="D154" s="191" t="s">
        <v>76</v>
      </c>
      <c r="E154" s="192" t="s">
        <v>187</v>
      </c>
      <c r="F154" s="192" t="s">
        <v>889</v>
      </c>
      <c r="G154" s="178"/>
      <c r="H154" s="178"/>
      <c r="I154" s="181"/>
      <c r="J154" s="193">
        <f>BK154</f>
        <v>0</v>
      </c>
      <c r="K154" s="178"/>
      <c r="L154" s="183"/>
      <c r="M154" s="184"/>
      <c r="N154" s="185"/>
      <c r="O154" s="185"/>
      <c r="P154" s="186">
        <f>SUM(P155:P161)</f>
        <v>0</v>
      </c>
      <c r="Q154" s="185"/>
      <c r="R154" s="186">
        <f>SUM(R155:R161)</f>
        <v>0</v>
      </c>
      <c r="S154" s="185"/>
      <c r="T154" s="187">
        <f>SUM(T155:T161)</f>
        <v>0</v>
      </c>
      <c r="AR154" s="188" t="s">
        <v>25</v>
      </c>
      <c r="AT154" s="189" t="s">
        <v>76</v>
      </c>
      <c r="AU154" s="189" t="s">
        <v>25</v>
      </c>
      <c r="AY154" s="188" t="s">
        <v>180</v>
      </c>
      <c r="BK154" s="190">
        <f>SUM(BK155:BK161)</f>
        <v>0</v>
      </c>
    </row>
    <row r="155" spans="2:65" s="1" customFormat="1" ht="22.5" customHeight="1">
      <c r="B155" s="41"/>
      <c r="C155" s="194" t="s">
        <v>393</v>
      </c>
      <c r="D155" s="194" t="s">
        <v>182</v>
      </c>
      <c r="E155" s="195" t="s">
        <v>890</v>
      </c>
      <c r="F155" s="196" t="s">
        <v>891</v>
      </c>
      <c r="G155" s="197" t="s">
        <v>208</v>
      </c>
      <c r="H155" s="198">
        <v>1.8</v>
      </c>
      <c r="I155" s="199"/>
      <c r="J155" s="200">
        <f>ROUND(I155*H155,2)</f>
        <v>0</v>
      </c>
      <c r="K155" s="196" t="s">
        <v>841</v>
      </c>
      <c r="L155" s="61"/>
      <c r="M155" s="201" t="s">
        <v>24</v>
      </c>
      <c r="N155" s="202" t="s">
        <v>48</v>
      </c>
      <c r="O155" s="4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187</v>
      </c>
      <c r="AT155" s="24" t="s">
        <v>182</v>
      </c>
      <c r="AU155" s="24" t="s">
        <v>86</v>
      </c>
      <c r="AY155" s="24" t="s">
        <v>180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25</v>
      </c>
      <c r="BK155" s="205">
        <f>ROUND(I155*H155,2)</f>
        <v>0</v>
      </c>
      <c r="BL155" s="24" t="s">
        <v>187</v>
      </c>
      <c r="BM155" s="24" t="s">
        <v>892</v>
      </c>
    </row>
    <row r="156" spans="2:65" s="1" customFormat="1" ht="13.5">
      <c r="B156" s="41"/>
      <c r="C156" s="63"/>
      <c r="D156" s="218" t="s">
        <v>195</v>
      </c>
      <c r="E156" s="63"/>
      <c r="F156" s="219" t="s">
        <v>893</v>
      </c>
      <c r="G156" s="63"/>
      <c r="H156" s="63"/>
      <c r="I156" s="164"/>
      <c r="J156" s="63"/>
      <c r="K156" s="63"/>
      <c r="L156" s="61"/>
      <c r="M156" s="220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86</v>
      </c>
    </row>
    <row r="157" spans="2:65" s="11" customFormat="1" ht="13.5">
      <c r="B157" s="206"/>
      <c r="C157" s="207"/>
      <c r="D157" s="218" t="s">
        <v>189</v>
      </c>
      <c r="E157" s="221" t="s">
        <v>24</v>
      </c>
      <c r="F157" s="222" t="s">
        <v>894</v>
      </c>
      <c r="G157" s="207"/>
      <c r="H157" s="223">
        <v>1.8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189</v>
      </c>
      <c r="AU157" s="217" t="s">
        <v>86</v>
      </c>
      <c r="AV157" s="11" t="s">
        <v>86</v>
      </c>
      <c r="AW157" s="11" t="s">
        <v>40</v>
      </c>
      <c r="AX157" s="11" t="s">
        <v>77</v>
      </c>
      <c r="AY157" s="217" t="s">
        <v>180</v>
      </c>
    </row>
    <row r="158" spans="2:65" s="12" customFormat="1" ht="13.5">
      <c r="B158" s="224"/>
      <c r="C158" s="225"/>
      <c r="D158" s="208" t="s">
        <v>189</v>
      </c>
      <c r="E158" s="226" t="s">
        <v>24</v>
      </c>
      <c r="F158" s="227" t="s">
        <v>204</v>
      </c>
      <c r="G158" s="225"/>
      <c r="H158" s="228">
        <v>1.8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189</v>
      </c>
      <c r="AU158" s="234" t="s">
        <v>86</v>
      </c>
      <c r="AV158" s="12" t="s">
        <v>187</v>
      </c>
      <c r="AW158" s="12" t="s">
        <v>40</v>
      </c>
      <c r="AX158" s="12" t="s">
        <v>25</v>
      </c>
      <c r="AY158" s="234" t="s">
        <v>180</v>
      </c>
    </row>
    <row r="159" spans="2:65" s="1" customFormat="1" ht="22.5" customHeight="1">
      <c r="B159" s="41"/>
      <c r="C159" s="194" t="s">
        <v>191</v>
      </c>
      <c r="D159" s="194" t="s">
        <v>182</v>
      </c>
      <c r="E159" s="195" t="s">
        <v>895</v>
      </c>
      <c r="F159" s="196" t="s">
        <v>896</v>
      </c>
      <c r="G159" s="197" t="s">
        <v>208</v>
      </c>
      <c r="H159" s="198">
        <v>1.2</v>
      </c>
      <c r="I159" s="199"/>
      <c r="J159" s="200">
        <f>ROUND(I159*H159,2)</f>
        <v>0</v>
      </c>
      <c r="K159" s="196" t="s">
        <v>841</v>
      </c>
      <c r="L159" s="61"/>
      <c r="M159" s="201" t="s">
        <v>24</v>
      </c>
      <c r="N159" s="202" t="s">
        <v>48</v>
      </c>
      <c r="O159" s="4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4" t="s">
        <v>187</v>
      </c>
      <c r="AT159" s="24" t="s">
        <v>182</v>
      </c>
      <c r="AU159" s="24" t="s">
        <v>86</v>
      </c>
      <c r="AY159" s="24" t="s">
        <v>180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25</v>
      </c>
      <c r="BK159" s="205">
        <f>ROUND(I159*H159,2)</f>
        <v>0</v>
      </c>
      <c r="BL159" s="24" t="s">
        <v>187</v>
      </c>
      <c r="BM159" s="24" t="s">
        <v>897</v>
      </c>
    </row>
    <row r="160" spans="2:65" s="1" customFormat="1" ht="27">
      <c r="B160" s="41"/>
      <c r="C160" s="63"/>
      <c r="D160" s="218" t="s">
        <v>195</v>
      </c>
      <c r="E160" s="63"/>
      <c r="F160" s="219" t="s">
        <v>898</v>
      </c>
      <c r="G160" s="63"/>
      <c r="H160" s="63"/>
      <c r="I160" s="164"/>
      <c r="J160" s="63"/>
      <c r="K160" s="63"/>
      <c r="L160" s="61"/>
      <c r="M160" s="220"/>
      <c r="N160" s="42"/>
      <c r="O160" s="42"/>
      <c r="P160" s="42"/>
      <c r="Q160" s="42"/>
      <c r="R160" s="42"/>
      <c r="S160" s="42"/>
      <c r="T160" s="78"/>
      <c r="AT160" s="24" t="s">
        <v>195</v>
      </c>
      <c r="AU160" s="24" t="s">
        <v>86</v>
      </c>
    </row>
    <row r="161" spans="2:65" s="11" customFormat="1" ht="13.5">
      <c r="B161" s="206"/>
      <c r="C161" s="207"/>
      <c r="D161" s="218" t="s">
        <v>189</v>
      </c>
      <c r="E161" s="221" t="s">
        <v>24</v>
      </c>
      <c r="F161" s="222" t="s">
        <v>899</v>
      </c>
      <c r="G161" s="207"/>
      <c r="H161" s="223">
        <v>1.2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189</v>
      </c>
      <c r="AU161" s="217" t="s">
        <v>86</v>
      </c>
      <c r="AV161" s="11" t="s">
        <v>86</v>
      </c>
      <c r="AW161" s="11" t="s">
        <v>40</v>
      </c>
      <c r="AX161" s="11" t="s">
        <v>25</v>
      </c>
      <c r="AY161" s="217" t="s">
        <v>180</v>
      </c>
    </row>
    <row r="162" spans="2:65" s="10" customFormat="1" ht="29.85" customHeight="1">
      <c r="B162" s="177"/>
      <c r="C162" s="178"/>
      <c r="D162" s="191" t="s">
        <v>76</v>
      </c>
      <c r="E162" s="192" t="s">
        <v>235</v>
      </c>
      <c r="F162" s="192" t="s">
        <v>236</v>
      </c>
      <c r="G162" s="178"/>
      <c r="H162" s="178"/>
      <c r="I162" s="181"/>
      <c r="J162" s="193">
        <f>BK162</f>
        <v>0</v>
      </c>
      <c r="K162" s="178"/>
      <c r="L162" s="183"/>
      <c r="M162" s="184"/>
      <c r="N162" s="185"/>
      <c r="O162" s="185"/>
      <c r="P162" s="186">
        <f>SUM(P163:P197)</f>
        <v>0</v>
      </c>
      <c r="Q162" s="185"/>
      <c r="R162" s="186">
        <f>SUM(R163:R197)</f>
        <v>715.94903985000008</v>
      </c>
      <c r="S162" s="185"/>
      <c r="T162" s="187">
        <f>SUM(T163:T197)</f>
        <v>0</v>
      </c>
      <c r="AR162" s="188" t="s">
        <v>25</v>
      </c>
      <c r="AT162" s="189" t="s">
        <v>76</v>
      </c>
      <c r="AU162" s="189" t="s">
        <v>25</v>
      </c>
      <c r="AY162" s="188" t="s">
        <v>180</v>
      </c>
      <c r="BK162" s="190">
        <f>SUM(BK163:BK197)</f>
        <v>0</v>
      </c>
    </row>
    <row r="163" spans="2:65" s="1" customFormat="1" ht="22.5" customHeight="1">
      <c r="B163" s="41"/>
      <c r="C163" s="194" t="s">
        <v>277</v>
      </c>
      <c r="D163" s="194" t="s">
        <v>182</v>
      </c>
      <c r="E163" s="195" t="s">
        <v>238</v>
      </c>
      <c r="F163" s="196" t="s">
        <v>239</v>
      </c>
      <c r="G163" s="197" t="s">
        <v>185</v>
      </c>
      <c r="H163" s="198">
        <v>56.155000000000001</v>
      </c>
      <c r="I163" s="199"/>
      <c r="J163" s="200">
        <f>ROUND(I163*H163,2)</f>
        <v>0</v>
      </c>
      <c r="K163" s="196" t="s">
        <v>186</v>
      </c>
      <c r="L163" s="61"/>
      <c r="M163" s="201" t="s">
        <v>24</v>
      </c>
      <c r="N163" s="202" t="s">
        <v>48</v>
      </c>
      <c r="O163" s="42"/>
      <c r="P163" s="203">
        <f>O163*H163</f>
        <v>0</v>
      </c>
      <c r="Q163" s="203">
        <v>0.18906999999999999</v>
      </c>
      <c r="R163" s="203">
        <f>Q163*H163</f>
        <v>10.617225849999999</v>
      </c>
      <c r="S163" s="203">
        <v>0</v>
      </c>
      <c r="T163" s="204">
        <f>S163*H163</f>
        <v>0</v>
      </c>
      <c r="AR163" s="24" t="s">
        <v>187</v>
      </c>
      <c r="AT163" s="24" t="s">
        <v>182</v>
      </c>
      <c r="AU163" s="24" t="s">
        <v>86</v>
      </c>
      <c r="AY163" s="24" t="s">
        <v>180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24" t="s">
        <v>25</v>
      </c>
      <c r="BK163" s="205">
        <f>ROUND(I163*H163,2)</f>
        <v>0</v>
      </c>
      <c r="BL163" s="24" t="s">
        <v>187</v>
      </c>
      <c r="BM163" s="24" t="s">
        <v>240</v>
      </c>
    </row>
    <row r="164" spans="2:65" s="11" customFormat="1" ht="13.5">
      <c r="B164" s="206"/>
      <c r="C164" s="207"/>
      <c r="D164" s="208" t="s">
        <v>189</v>
      </c>
      <c r="E164" s="209" t="s">
        <v>24</v>
      </c>
      <c r="F164" s="210" t="s">
        <v>900</v>
      </c>
      <c r="G164" s="207"/>
      <c r="H164" s="211">
        <v>56.155000000000001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189</v>
      </c>
      <c r="AU164" s="217" t="s">
        <v>86</v>
      </c>
      <c r="AV164" s="11" t="s">
        <v>86</v>
      </c>
      <c r="AW164" s="11" t="s">
        <v>40</v>
      </c>
      <c r="AX164" s="11" t="s">
        <v>25</v>
      </c>
      <c r="AY164" s="217" t="s">
        <v>180</v>
      </c>
    </row>
    <row r="165" spans="2:65" s="1" customFormat="1" ht="22.5" customHeight="1">
      <c r="B165" s="41"/>
      <c r="C165" s="194" t="s">
        <v>283</v>
      </c>
      <c r="D165" s="194" t="s">
        <v>182</v>
      </c>
      <c r="E165" s="195" t="s">
        <v>244</v>
      </c>
      <c r="F165" s="196" t="s">
        <v>245</v>
      </c>
      <c r="G165" s="197" t="s">
        <v>185</v>
      </c>
      <c r="H165" s="198">
        <v>701.10400000000004</v>
      </c>
      <c r="I165" s="199"/>
      <c r="J165" s="200">
        <f>ROUND(I165*H165,2)</f>
        <v>0</v>
      </c>
      <c r="K165" s="196" t="s">
        <v>186</v>
      </c>
      <c r="L165" s="61"/>
      <c r="M165" s="201" t="s">
        <v>24</v>
      </c>
      <c r="N165" s="202" t="s">
        <v>48</v>
      </c>
      <c r="O165" s="42"/>
      <c r="P165" s="203">
        <f>O165*H165</f>
        <v>0</v>
      </c>
      <c r="Q165" s="203">
        <v>0.47260000000000002</v>
      </c>
      <c r="R165" s="203">
        <f>Q165*H165</f>
        <v>331.34175040000002</v>
      </c>
      <c r="S165" s="203">
        <v>0</v>
      </c>
      <c r="T165" s="204">
        <f>S165*H165</f>
        <v>0</v>
      </c>
      <c r="AR165" s="24" t="s">
        <v>187</v>
      </c>
      <c r="AT165" s="24" t="s">
        <v>182</v>
      </c>
      <c r="AU165" s="24" t="s">
        <v>86</v>
      </c>
      <c r="AY165" s="24" t="s">
        <v>180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4" t="s">
        <v>25</v>
      </c>
      <c r="BK165" s="205">
        <f>ROUND(I165*H165,2)</f>
        <v>0</v>
      </c>
      <c r="BL165" s="24" t="s">
        <v>187</v>
      </c>
      <c r="BM165" s="24" t="s">
        <v>246</v>
      </c>
    </row>
    <row r="166" spans="2:65" s="11" customFormat="1" ht="13.5">
      <c r="B166" s="206"/>
      <c r="C166" s="207"/>
      <c r="D166" s="218" t="s">
        <v>189</v>
      </c>
      <c r="E166" s="221" t="s">
        <v>24</v>
      </c>
      <c r="F166" s="222" t="s">
        <v>901</v>
      </c>
      <c r="G166" s="207"/>
      <c r="H166" s="223">
        <v>162.6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189</v>
      </c>
      <c r="AU166" s="217" t="s">
        <v>86</v>
      </c>
      <c r="AV166" s="11" t="s">
        <v>86</v>
      </c>
      <c r="AW166" s="11" t="s">
        <v>40</v>
      </c>
      <c r="AX166" s="11" t="s">
        <v>77</v>
      </c>
      <c r="AY166" s="217" t="s">
        <v>180</v>
      </c>
    </row>
    <row r="167" spans="2:65" s="11" customFormat="1" ht="13.5">
      <c r="B167" s="206"/>
      <c r="C167" s="207"/>
      <c r="D167" s="218" t="s">
        <v>189</v>
      </c>
      <c r="E167" s="221" t="s">
        <v>24</v>
      </c>
      <c r="F167" s="222" t="s">
        <v>902</v>
      </c>
      <c r="G167" s="207"/>
      <c r="H167" s="223">
        <v>164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189</v>
      </c>
      <c r="AU167" s="217" t="s">
        <v>86</v>
      </c>
      <c r="AV167" s="11" t="s">
        <v>86</v>
      </c>
      <c r="AW167" s="11" t="s">
        <v>40</v>
      </c>
      <c r="AX167" s="11" t="s">
        <v>77</v>
      </c>
      <c r="AY167" s="217" t="s">
        <v>180</v>
      </c>
    </row>
    <row r="168" spans="2:65" s="11" customFormat="1" ht="13.5">
      <c r="B168" s="206"/>
      <c r="C168" s="207"/>
      <c r="D168" s="218" t="s">
        <v>189</v>
      </c>
      <c r="E168" s="221" t="s">
        <v>24</v>
      </c>
      <c r="F168" s="222" t="s">
        <v>903</v>
      </c>
      <c r="G168" s="207"/>
      <c r="H168" s="223">
        <v>48.103999999999999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189</v>
      </c>
      <c r="AU168" s="217" t="s">
        <v>86</v>
      </c>
      <c r="AV168" s="11" t="s">
        <v>86</v>
      </c>
      <c r="AW168" s="11" t="s">
        <v>40</v>
      </c>
      <c r="AX168" s="11" t="s">
        <v>77</v>
      </c>
      <c r="AY168" s="217" t="s">
        <v>180</v>
      </c>
    </row>
    <row r="169" spans="2:65" s="11" customFormat="1" ht="13.5">
      <c r="B169" s="206"/>
      <c r="C169" s="207"/>
      <c r="D169" s="218" t="s">
        <v>189</v>
      </c>
      <c r="E169" s="221" t="s">
        <v>24</v>
      </c>
      <c r="F169" s="222" t="s">
        <v>904</v>
      </c>
      <c r="G169" s="207"/>
      <c r="H169" s="223">
        <v>162.4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189</v>
      </c>
      <c r="AU169" s="217" t="s">
        <v>86</v>
      </c>
      <c r="AV169" s="11" t="s">
        <v>86</v>
      </c>
      <c r="AW169" s="11" t="s">
        <v>40</v>
      </c>
      <c r="AX169" s="11" t="s">
        <v>77</v>
      </c>
      <c r="AY169" s="217" t="s">
        <v>180</v>
      </c>
    </row>
    <row r="170" spans="2:65" s="11" customFormat="1" ht="13.5">
      <c r="B170" s="206"/>
      <c r="C170" s="207"/>
      <c r="D170" s="218" t="s">
        <v>189</v>
      </c>
      <c r="E170" s="221" t="s">
        <v>24</v>
      </c>
      <c r="F170" s="222" t="s">
        <v>905</v>
      </c>
      <c r="G170" s="207"/>
      <c r="H170" s="223">
        <v>164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189</v>
      </c>
      <c r="AU170" s="217" t="s">
        <v>86</v>
      </c>
      <c r="AV170" s="11" t="s">
        <v>86</v>
      </c>
      <c r="AW170" s="11" t="s">
        <v>40</v>
      </c>
      <c r="AX170" s="11" t="s">
        <v>77</v>
      </c>
      <c r="AY170" s="217" t="s">
        <v>180</v>
      </c>
    </row>
    <row r="171" spans="2:65" s="12" customFormat="1" ht="13.5">
      <c r="B171" s="224"/>
      <c r="C171" s="225"/>
      <c r="D171" s="208" t="s">
        <v>189</v>
      </c>
      <c r="E171" s="226" t="s">
        <v>24</v>
      </c>
      <c r="F171" s="227" t="s">
        <v>204</v>
      </c>
      <c r="G171" s="225"/>
      <c r="H171" s="228">
        <v>701.10400000000004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189</v>
      </c>
      <c r="AU171" s="234" t="s">
        <v>86</v>
      </c>
      <c r="AV171" s="12" t="s">
        <v>187</v>
      </c>
      <c r="AW171" s="12" t="s">
        <v>40</v>
      </c>
      <c r="AX171" s="12" t="s">
        <v>25</v>
      </c>
      <c r="AY171" s="234" t="s">
        <v>180</v>
      </c>
    </row>
    <row r="172" spans="2:65" s="1" customFormat="1" ht="22.5" customHeight="1">
      <c r="B172" s="41"/>
      <c r="C172" s="194" t="s">
        <v>268</v>
      </c>
      <c r="D172" s="194" t="s">
        <v>182</v>
      </c>
      <c r="E172" s="195" t="s">
        <v>251</v>
      </c>
      <c r="F172" s="196" t="s">
        <v>252</v>
      </c>
      <c r="G172" s="197" t="s">
        <v>185</v>
      </c>
      <c r="H172" s="198">
        <v>174.4</v>
      </c>
      <c r="I172" s="199"/>
      <c r="J172" s="200">
        <f>ROUND(I172*H172,2)</f>
        <v>0</v>
      </c>
      <c r="K172" s="196" t="s">
        <v>186</v>
      </c>
      <c r="L172" s="61"/>
      <c r="M172" s="201" t="s">
        <v>24</v>
      </c>
      <c r="N172" s="202" t="s">
        <v>48</v>
      </c>
      <c r="O172" s="42"/>
      <c r="P172" s="203">
        <f>O172*H172</f>
        <v>0</v>
      </c>
      <c r="Q172" s="203">
        <v>0.13188</v>
      </c>
      <c r="R172" s="203">
        <f>Q172*H172</f>
        <v>22.999872</v>
      </c>
      <c r="S172" s="203">
        <v>0</v>
      </c>
      <c r="T172" s="204">
        <f>S172*H172</f>
        <v>0</v>
      </c>
      <c r="AR172" s="24" t="s">
        <v>187</v>
      </c>
      <c r="AT172" s="24" t="s">
        <v>182</v>
      </c>
      <c r="AU172" s="24" t="s">
        <v>86</v>
      </c>
      <c r="AY172" s="24" t="s">
        <v>180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4" t="s">
        <v>25</v>
      </c>
      <c r="BK172" s="205">
        <f>ROUND(I172*H172,2)</f>
        <v>0</v>
      </c>
      <c r="BL172" s="24" t="s">
        <v>187</v>
      </c>
      <c r="BM172" s="24" t="s">
        <v>253</v>
      </c>
    </row>
    <row r="173" spans="2:65" s="11" customFormat="1" ht="13.5">
      <c r="B173" s="206"/>
      <c r="C173" s="207"/>
      <c r="D173" s="218" t="s">
        <v>189</v>
      </c>
      <c r="E173" s="221" t="s">
        <v>24</v>
      </c>
      <c r="F173" s="222" t="s">
        <v>906</v>
      </c>
      <c r="G173" s="207"/>
      <c r="H173" s="223">
        <v>86.4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189</v>
      </c>
      <c r="AU173" s="217" t="s">
        <v>86</v>
      </c>
      <c r="AV173" s="11" t="s">
        <v>86</v>
      </c>
      <c r="AW173" s="11" t="s">
        <v>40</v>
      </c>
      <c r="AX173" s="11" t="s">
        <v>77</v>
      </c>
      <c r="AY173" s="217" t="s">
        <v>180</v>
      </c>
    </row>
    <row r="174" spans="2:65" s="11" customFormat="1" ht="13.5">
      <c r="B174" s="206"/>
      <c r="C174" s="207"/>
      <c r="D174" s="218" t="s">
        <v>189</v>
      </c>
      <c r="E174" s="221" t="s">
        <v>24</v>
      </c>
      <c r="F174" s="222" t="s">
        <v>907</v>
      </c>
      <c r="G174" s="207"/>
      <c r="H174" s="223">
        <v>88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189</v>
      </c>
      <c r="AU174" s="217" t="s">
        <v>86</v>
      </c>
      <c r="AV174" s="11" t="s">
        <v>86</v>
      </c>
      <c r="AW174" s="11" t="s">
        <v>40</v>
      </c>
      <c r="AX174" s="11" t="s">
        <v>77</v>
      </c>
      <c r="AY174" s="217" t="s">
        <v>180</v>
      </c>
    </row>
    <row r="175" spans="2:65" s="13" customFormat="1" ht="13.5">
      <c r="B175" s="235"/>
      <c r="C175" s="236"/>
      <c r="D175" s="208" t="s">
        <v>189</v>
      </c>
      <c r="E175" s="237" t="s">
        <v>24</v>
      </c>
      <c r="F175" s="238" t="s">
        <v>275</v>
      </c>
      <c r="G175" s="236"/>
      <c r="H175" s="239">
        <v>174.4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189</v>
      </c>
      <c r="AU175" s="245" t="s">
        <v>86</v>
      </c>
      <c r="AV175" s="13" t="s">
        <v>276</v>
      </c>
      <c r="AW175" s="13" t="s">
        <v>40</v>
      </c>
      <c r="AX175" s="13" t="s">
        <v>25</v>
      </c>
      <c r="AY175" s="245" t="s">
        <v>180</v>
      </c>
    </row>
    <row r="176" spans="2:65" s="1" customFormat="1" ht="22.5" customHeight="1">
      <c r="B176" s="41"/>
      <c r="C176" s="194" t="s">
        <v>255</v>
      </c>
      <c r="D176" s="194" t="s">
        <v>182</v>
      </c>
      <c r="E176" s="195" t="s">
        <v>256</v>
      </c>
      <c r="F176" s="196" t="s">
        <v>257</v>
      </c>
      <c r="G176" s="197" t="s">
        <v>185</v>
      </c>
      <c r="H176" s="198">
        <v>166</v>
      </c>
      <c r="I176" s="199"/>
      <c r="J176" s="200">
        <f>ROUND(I176*H176,2)</f>
        <v>0</v>
      </c>
      <c r="K176" s="196" t="s">
        <v>186</v>
      </c>
      <c r="L176" s="61"/>
      <c r="M176" s="201" t="s">
        <v>24</v>
      </c>
      <c r="N176" s="202" t="s">
        <v>48</v>
      </c>
      <c r="O176" s="42"/>
      <c r="P176" s="203">
        <f>O176*H176</f>
        <v>0</v>
      </c>
      <c r="Q176" s="203">
        <v>0.38313999999999998</v>
      </c>
      <c r="R176" s="203">
        <f>Q176*H176</f>
        <v>63.601239999999997</v>
      </c>
      <c r="S176" s="203">
        <v>0</v>
      </c>
      <c r="T176" s="204">
        <f>S176*H176</f>
        <v>0</v>
      </c>
      <c r="AR176" s="24" t="s">
        <v>187</v>
      </c>
      <c r="AT176" s="24" t="s">
        <v>182</v>
      </c>
      <c r="AU176" s="24" t="s">
        <v>86</v>
      </c>
      <c r="AY176" s="24" t="s">
        <v>180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25</v>
      </c>
      <c r="BK176" s="205">
        <f>ROUND(I176*H176,2)</f>
        <v>0</v>
      </c>
      <c r="BL176" s="24" t="s">
        <v>187</v>
      </c>
      <c r="BM176" s="24" t="s">
        <v>258</v>
      </c>
    </row>
    <row r="177" spans="2:65" s="11" customFormat="1" ht="13.5">
      <c r="B177" s="206"/>
      <c r="C177" s="207"/>
      <c r="D177" s="208" t="s">
        <v>189</v>
      </c>
      <c r="E177" s="209" t="s">
        <v>24</v>
      </c>
      <c r="F177" s="210" t="s">
        <v>908</v>
      </c>
      <c r="G177" s="207"/>
      <c r="H177" s="211">
        <v>166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189</v>
      </c>
      <c r="AU177" s="217" t="s">
        <v>86</v>
      </c>
      <c r="AV177" s="11" t="s">
        <v>86</v>
      </c>
      <c r="AW177" s="11" t="s">
        <v>40</v>
      </c>
      <c r="AX177" s="11" t="s">
        <v>25</v>
      </c>
      <c r="AY177" s="217" t="s">
        <v>180</v>
      </c>
    </row>
    <row r="178" spans="2:65" s="1" customFormat="1" ht="22.5" customHeight="1">
      <c r="B178" s="41"/>
      <c r="C178" s="194" t="s">
        <v>260</v>
      </c>
      <c r="D178" s="194" t="s">
        <v>182</v>
      </c>
      <c r="E178" s="195" t="s">
        <v>261</v>
      </c>
      <c r="F178" s="196" t="s">
        <v>262</v>
      </c>
      <c r="G178" s="197" t="s">
        <v>185</v>
      </c>
      <c r="H178" s="198">
        <v>174.4</v>
      </c>
      <c r="I178" s="199"/>
      <c r="J178" s="200">
        <f>ROUND(I178*H178,2)</f>
        <v>0</v>
      </c>
      <c r="K178" s="196" t="s">
        <v>186</v>
      </c>
      <c r="L178" s="61"/>
      <c r="M178" s="201" t="s">
        <v>24</v>
      </c>
      <c r="N178" s="202" t="s">
        <v>48</v>
      </c>
      <c r="O178" s="42"/>
      <c r="P178" s="203">
        <f>O178*H178</f>
        <v>0</v>
      </c>
      <c r="Q178" s="203">
        <v>0.58748999999999996</v>
      </c>
      <c r="R178" s="203">
        <f>Q178*H178</f>
        <v>102.45825599999999</v>
      </c>
      <c r="S178" s="203">
        <v>0</v>
      </c>
      <c r="T178" s="204">
        <f>S178*H178</f>
        <v>0</v>
      </c>
      <c r="AR178" s="24" t="s">
        <v>187</v>
      </c>
      <c r="AT178" s="24" t="s">
        <v>182</v>
      </c>
      <c r="AU178" s="24" t="s">
        <v>86</v>
      </c>
      <c r="AY178" s="24" t="s">
        <v>180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25</v>
      </c>
      <c r="BK178" s="205">
        <f>ROUND(I178*H178,2)</f>
        <v>0</v>
      </c>
      <c r="BL178" s="24" t="s">
        <v>187</v>
      </c>
      <c r="BM178" s="24" t="s">
        <v>263</v>
      </c>
    </row>
    <row r="179" spans="2:65" s="11" customFormat="1" ht="13.5">
      <c r="B179" s="206"/>
      <c r="C179" s="207"/>
      <c r="D179" s="218" t="s">
        <v>189</v>
      </c>
      <c r="E179" s="221" t="s">
        <v>24</v>
      </c>
      <c r="F179" s="222" t="s">
        <v>906</v>
      </c>
      <c r="G179" s="207"/>
      <c r="H179" s="223">
        <v>86.4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189</v>
      </c>
      <c r="AU179" s="217" t="s">
        <v>86</v>
      </c>
      <c r="AV179" s="11" t="s">
        <v>86</v>
      </c>
      <c r="AW179" s="11" t="s">
        <v>40</v>
      </c>
      <c r="AX179" s="11" t="s">
        <v>77</v>
      </c>
      <c r="AY179" s="217" t="s">
        <v>180</v>
      </c>
    </row>
    <row r="180" spans="2:65" s="11" customFormat="1" ht="13.5">
      <c r="B180" s="206"/>
      <c r="C180" s="207"/>
      <c r="D180" s="218" t="s">
        <v>189</v>
      </c>
      <c r="E180" s="221" t="s">
        <v>24</v>
      </c>
      <c r="F180" s="222" t="s">
        <v>907</v>
      </c>
      <c r="G180" s="207"/>
      <c r="H180" s="223">
        <v>88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189</v>
      </c>
      <c r="AU180" s="217" t="s">
        <v>86</v>
      </c>
      <c r="AV180" s="11" t="s">
        <v>86</v>
      </c>
      <c r="AW180" s="11" t="s">
        <v>40</v>
      </c>
      <c r="AX180" s="11" t="s">
        <v>77</v>
      </c>
      <c r="AY180" s="217" t="s">
        <v>180</v>
      </c>
    </row>
    <row r="181" spans="2:65" s="13" customFormat="1" ht="13.5">
      <c r="B181" s="235"/>
      <c r="C181" s="236"/>
      <c r="D181" s="208" t="s">
        <v>189</v>
      </c>
      <c r="E181" s="237" t="s">
        <v>24</v>
      </c>
      <c r="F181" s="238" t="s">
        <v>275</v>
      </c>
      <c r="G181" s="236"/>
      <c r="H181" s="239">
        <v>174.4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189</v>
      </c>
      <c r="AU181" s="245" t="s">
        <v>86</v>
      </c>
      <c r="AV181" s="13" t="s">
        <v>276</v>
      </c>
      <c r="AW181" s="13" t="s">
        <v>40</v>
      </c>
      <c r="AX181" s="13" t="s">
        <v>25</v>
      </c>
      <c r="AY181" s="245" t="s">
        <v>180</v>
      </c>
    </row>
    <row r="182" spans="2:65" s="1" customFormat="1" ht="22.5" customHeight="1">
      <c r="B182" s="41"/>
      <c r="C182" s="194" t="s">
        <v>288</v>
      </c>
      <c r="D182" s="194" t="s">
        <v>182</v>
      </c>
      <c r="E182" s="195" t="s">
        <v>265</v>
      </c>
      <c r="F182" s="196" t="s">
        <v>266</v>
      </c>
      <c r="G182" s="197" t="s">
        <v>185</v>
      </c>
      <c r="H182" s="198">
        <v>174.4</v>
      </c>
      <c r="I182" s="199"/>
      <c r="J182" s="200">
        <f>ROUND(I182*H182,2)</f>
        <v>0</v>
      </c>
      <c r="K182" s="196" t="s">
        <v>186</v>
      </c>
      <c r="L182" s="61"/>
      <c r="M182" s="201" t="s">
        <v>24</v>
      </c>
      <c r="N182" s="202" t="s">
        <v>48</v>
      </c>
      <c r="O182" s="42"/>
      <c r="P182" s="203">
        <f>O182*H182</f>
        <v>0</v>
      </c>
      <c r="Q182" s="203">
        <v>6.5199999999999998E-3</v>
      </c>
      <c r="R182" s="203">
        <f>Q182*H182</f>
        <v>1.1370880000000001</v>
      </c>
      <c r="S182" s="203">
        <v>0</v>
      </c>
      <c r="T182" s="204">
        <f>S182*H182</f>
        <v>0</v>
      </c>
      <c r="AR182" s="24" t="s">
        <v>187</v>
      </c>
      <c r="AT182" s="24" t="s">
        <v>182</v>
      </c>
      <c r="AU182" s="24" t="s">
        <v>86</v>
      </c>
      <c r="AY182" s="24" t="s">
        <v>180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4" t="s">
        <v>25</v>
      </c>
      <c r="BK182" s="205">
        <f>ROUND(I182*H182,2)</f>
        <v>0</v>
      </c>
      <c r="BL182" s="24" t="s">
        <v>187</v>
      </c>
      <c r="BM182" s="24" t="s">
        <v>267</v>
      </c>
    </row>
    <row r="183" spans="2:65" s="11" customFormat="1" ht="13.5">
      <c r="B183" s="206"/>
      <c r="C183" s="207"/>
      <c r="D183" s="208" t="s">
        <v>189</v>
      </c>
      <c r="E183" s="209" t="s">
        <v>24</v>
      </c>
      <c r="F183" s="210" t="s">
        <v>909</v>
      </c>
      <c r="G183" s="207"/>
      <c r="H183" s="211">
        <v>174.4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189</v>
      </c>
      <c r="AU183" s="217" t="s">
        <v>86</v>
      </c>
      <c r="AV183" s="11" t="s">
        <v>86</v>
      </c>
      <c r="AW183" s="11" t="s">
        <v>40</v>
      </c>
      <c r="AX183" s="11" t="s">
        <v>25</v>
      </c>
      <c r="AY183" s="217" t="s">
        <v>180</v>
      </c>
    </row>
    <row r="184" spans="2:65" s="1" customFormat="1" ht="22.5" customHeight="1">
      <c r="B184" s="41"/>
      <c r="C184" s="194" t="s">
        <v>381</v>
      </c>
      <c r="D184" s="194" t="s">
        <v>182</v>
      </c>
      <c r="E184" s="195" t="s">
        <v>269</v>
      </c>
      <c r="F184" s="196" t="s">
        <v>270</v>
      </c>
      <c r="G184" s="197" t="s">
        <v>185</v>
      </c>
      <c r="H184" s="198">
        <v>413</v>
      </c>
      <c r="I184" s="199"/>
      <c r="J184" s="200">
        <f>ROUND(I184*H184,2)</f>
        <v>0</v>
      </c>
      <c r="K184" s="196" t="s">
        <v>186</v>
      </c>
      <c r="L184" s="61"/>
      <c r="M184" s="201" t="s">
        <v>24</v>
      </c>
      <c r="N184" s="202" t="s">
        <v>48</v>
      </c>
      <c r="O184" s="42"/>
      <c r="P184" s="203">
        <f>O184*H184</f>
        <v>0</v>
      </c>
      <c r="Q184" s="203">
        <v>6.0999999999999997E-4</v>
      </c>
      <c r="R184" s="203">
        <f>Q184*H184</f>
        <v>0.25192999999999999</v>
      </c>
      <c r="S184" s="203">
        <v>0</v>
      </c>
      <c r="T184" s="204">
        <f>S184*H184</f>
        <v>0</v>
      </c>
      <c r="AR184" s="24" t="s">
        <v>187</v>
      </c>
      <c r="AT184" s="24" t="s">
        <v>182</v>
      </c>
      <c r="AU184" s="24" t="s">
        <v>86</v>
      </c>
      <c r="AY184" s="24" t="s">
        <v>180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4" t="s">
        <v>25</v>
      </c>
      <c r="BK184" s="205">
        <f>ROUND(I184*H184,2)</f>
        <v>0</v>
      </c>
      <c r="BL184" s="24" t="s">
        <v>187</v>
      </c>
      <c r="BM184" s="24" t="s">
        <v>271</v>
      </c>
    </row>
    <row r="185" spans="2:65" s="11" customFormat="1" ht="13.5">
      <c r="B185" s="206"/>
      <c r="C185" s="207"/>
      <c r="D185" s="218" t="s">
        <v>189</v>
      </c>
      <c r="E185" s="221" t="s">
        <v>24</v>
      </c>
      <c r="F185" s="222" t="s">
        <v>910</v>
      </c>
      <c r="G185" s="207"/>
      <c r="H185" s="223">
        <v>238.6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189</v>
      </c>
      <c r="AU185" s="217" t="s">
        <v>86</v>
      </c>
      <c r="AV185" s="11" t="s">
        <v>86</v>
      </c>
      <c r="AW185" s="11" t="s">
        <v>40</v>
      </c>
      <c r="AX185" s="11" t="s">
        <v>77</v>
      </c>
      <c r="AY185" s="217" t="s">
        <v>180</v>
      </c>
    </row>
    <row r="186" spans="2:65" s="11" customFormat="1" ht="13.5">
      <c r="B186" s="206"/>
      <c r="C186" s="207"/>
      <c r="D186" s="218" t="s">
        <v>189</v>
      </c>
      <c r="E186" s="221" t="s">
        <v>24</v>
      </c>
      <c r="F186" s="222" t="s">
        <v>911</v>
      </c>
      <c r="G186" s="207"/>
      <c r="H186" s="223">
        <v>174.4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189</v>
      </c>
      <c r="AU186" s="217" t="s">
        <v>86</v>
      </c>
      <c r="AV186" s="11" t="s">
        <v>86</v>
      </c>
      <c r="AW186" s="11" t="s">
        <v>40</v>
      </c>
      <c r="AX186" s="11" t="s">
        <v>77</v>
      </c>
      <c r="AY186" s="217" t="s">
        <v>180</v>
      </c>
    </row>
    <row r="187" spans="2:65" s="13" customFormat="1" ht="13.5">
      <c r="B187" s="235"/>
      <c r="C187" s="236"/>
      <c r="D187" s="208" t="s">
        <v>189</v>
      </c>
      <c r="E187" s="237" t="s">
        <v>24</v>
      </c>
      <c r="F187" s="238" t="s">
        <v>275</v>
      </c>
      <c r="G187" s="236"/>
      <c r="H187" s="239">
        <v>413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189</v>
      </c>
      <c r="AU187" s="245" t="s">
        <v>86</v>
      </c>
      <c r="AV187" s="13" t="s">
        <v>276</v>
      </c>
      <c r="AW187" s="13" t="s">
        <v>40</v>
      </c>
      <c r="AX187" s="13" t="s">
        <v>25</v>
      </c>
      <c r="AY187" s="245" t="s">
        <v>180</v>
      </c>
    </row>
    <row r="188" spans="2:65" s="1" customFormat="1" ht="22.5" customHeight="1">
      <c r="B188" s="41"/>
      <c r="C188" s="194" t="s">
        <v>358</v>
      </c>
      <c r="D188" s="194" t="s">
        <v>182</v>
      </c>
      <c r="E188" s="195" t="s">
        <v>278</v>
      </c>
      <c r="F188" s="196" t="s">
        <v>279</v>
      </c>
      <c r="G188" s="197" t="s">
        <v>185</v>
      </c>
      <c r="H188" s="198">
        <v>530.77</v>
      </c>
      <c r="I188" s="199"/>
      <c r="J188" s="200">
        <f>ROUND(I188*H188,2)</f>
        <v>0</v>
      </c>
      <c r="K188" s="196" t="s">
        <v>186</v>
      </c>
      <c r="L188" s="61"/>
      <c r="M188" s="201" t="s">
        <v>24</v>
      </c>
      <c r="N188" s="202" t="s">
        <v>48</v>
      </c>
      <c r="O188" s="42"/>
      <c r="P188" s="203">
        <f>O188*H188</f>
        <v>0</v>
      </c>
      <c r="Q188" s="203">
        <v>9.6680000000000002E-2</v>
      </c>
      <c r="R188" s="203">
        <f>Q188*H188</f>
        <v>51.314843599999996</v>
      </c>
      <c r="S188" s="203">
        <v>0</v>
      </c>
      <c r="T188" s="204">
        <f>S188*H188</f>
        <v>0</v>
      </c>
      <c r="AR188" s="24" t="s">
        <v>187</v>
      </c>
      <c r="AT188" s="24" t="s">
        <v>182</v>
      </c>
      <c r="AU188" s="24" t="s">
        <v>86</v>
      </c>
      <c r="AY188" s="24" t="s">
        <v>180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25</v>
      </c>
      <c r="BK188" s="205">
        <f>ROUND(I188*H188,2)</f>
        <v>0</v>
      </c>
      <c r="BL188" s="24" t="s">
        <v>187</v>
      </c>
      <c r="BM188" s="24" t="s">
        <v>280</v>
      </c>
    </row>
    <row r="189" spans="2:65" s="11" customFormat="1" ht="13.5">
      <c r="B189" s="206"/>
      <c r="C189" s="207"/>
      <c r="D189" s="218" t="s">
        <v>189</v>
      </c>
      <c r="E189" s="221" t="s">
        <v>24</v>
      </c>
      <c r="F189" s="222" t="s">
        <v>912</v>
      </c>
      <c r="G189" s="207"/>
      <c r="H189" s="223">
        <v>125.65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189</v>
      </c>
      <c r="AU189" s="217" t="s">
        <v>86</v>
      </c>
      <c r="AV189" s="11" t="s">
        <v>86</v>
      </c>
      <c r="AW189" s="11" t="s">
        <v>40</v>
      </c>
      <c r="AX189" s="11" t="s">
        <v>77</v>
      </c>
      <c r="AY189" s="217" t="s">
        <v>180</v>
      </c>
    </row>
    <row r="190" spans="2:65" s="11" customFormat="1" ht="13.5">
      <c r="B190" s="206"/>
      <c r="C190" s="207"/>
      <c r="D190" s="218" t="s">
        <v>189</v>
      </c>
      <c r="E190" s="221" t="s">
        <v>24</v>
      </c>
      <c r="F190" s="222" t="s">
        <v>913</v>
      </c>
      <c r="G190" s="207"/>
      <c r="H190" s="223">
        <v>405.12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189</v>
      </c>
      <c r="AU190" s="217" t="s">
        <v>86</v>
      </c>
      <c r="AV190" s="11" t="s">
        <v>86</v>
      </c>
      <c r="AW190" s="11" t="s">
        <v>40</v>
      </c>
      <c r="AX190" s="11" t="s">
        <v>77</v>
      </c>
      <c r="AY190" s="217" t="s">
        <v>180</v>
      </c>
    </row>
    <row r="191" spans="2:65" s="12" customFormat="1" ht="13.5">
      <c r="B191" s="224"/>
      <c r="C191" s="225"/>
      <c r="D191" s="208" t="s">
        <v>189</v>
      </c>
      <c r="E191" s="226" t="s">
        <v>24</v>
      </c>
      <c r="F191" s="227" t="s">
        <v>204</v>
      </c>
      <c r="G191" s="225"/>
      <c r="H191" s="228">
        <v>530.77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189</v>
      </c>
      <c r="AU191" s="234" t="s">
        <v>86</v>
      </c>
      <c r="AV191" s="12" t="s">
        <v>187</v>
      </c>
      <c r="AW191" s="12" t="s">
        <v>40</v>
      </c>
      <c r="AX191" s="12" t="s">
        <v>25</v>
      </c>
      <c r="AY191" s="234" t="s">
        <v>180</v>
      </c>
    </row>
    <row r="192" spans="2:65" s="1" customFormat="1" ht="22.5" customHeight="1">
      <c r="B192" s="41"/>
      <c r="C192" s="194" t="s">
        <v>695</v>
      </c>
      <c r="D192" s="194" t="s">
        <v>182</v>
      </c>
      <c r="E192" s="195" t="s">
        <v>284</v>
      </c>
      <c r="F192" s="196" t="s">
        <v>285</v>
      </c>
      <c r="G192" s="197" t="s">
        <v>185</v>
      </c>
      <c r="H192" s="198">
        <v>238.6</v>
      </c>
      <c r="I192" s="199"/>
      <c r="J192" s="200">
        <f>ROUND(I192*H192,2)</f>
        <v>0</v>
      </c>
      <c r="K192" s="196" t="s">
        <v>186</v>
      </c>
      <c r="L192" s="61"/>
      <c r="M192" s="201" t="s">
        <v>24</v>
      </c>
      <c r="N192" s="202" t="s">
        <v>48</v>
      </c>
      <c r="O192" s="42"/>
      <c r="P192" s="203">
        <f>O192*H192</f>
        <v>0</v>
      </c>
      <c r="Q192" s="203">
        <v>0.15559000000000001</v>
      </c>
      <c r="R192" s="203">
        <f>Q192*H192</f>
        <v>37.123773999999997</v>
      </c>
      <c r="S192" s="203">
        <v>0</v>
      </c>
      <c r="T192" s="204">
        <f>S192*H192</f>
        <v>0</v>
      </c>
      <c r="AR192" s="24" t="s">
        <v>187</v>
      </c>
      <c r="AT192" s="24" t="s">
        <v>182</v>
      </c>
      <c r="AU192" s="24" t="s">
        <v>86</v>
      </c>
      <c r="AY192" s="24" t="s">
        <v>180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4" t="s">
        <v>25</v>
      </c>
      <c r="BK192" s="205">
        <f>ROUND(I192*H192,2)</f>
        <v>0</v>
      </c>
      <c r="BL192" s="24" t="s">
        <v>187</v>
      </c>
      <c r="BM192" s="24" t="s">
        <v>286</v>
      </c>
    </row>
    <row r="193" spans="2:65" s="11" customFormat="1" ht="13.5">
      <c r="B193" s="206"/>
      <c r="C193" s="207"/>
      <c r="D193" s="218" t="s">
        <v>189</v>
      </c>
      <c r="E193" s="221" t="s">
        <v>24</v>
      </c>
      <c r="F193" s="222" t="s">
        <v>914</v>
      </c>
      <c r="G193" s="207"/>
      <c r="H193" s="223">
        <v>117.8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189</v>
      </c>
      <c r="AU193" s="217" t="s">
        <v>86</v>
      </c>
      <c r="AV193" s="11" t="s">
        <v>86</v>
      </c>
      <c r="AW193" s="11" t="s">
        <v>40</v>
      </c>
      <c r="AX193" s="11" t="s">
        <v>77</v>
      </c>
      <c r="AY193" s="217" t="s">
        <v>180</v>
      </c>
    </row>
    <row r="194" spans="2:65" s="11" customFormat="1" ht="13.5">
      <c r="B194" s="206"/>
      <c r="C194" s="207"/>
      <c r="D194" s="218" t="s">
        <v>189</v>
      </c>
      <c r="E194" s="221" t="s">
        <v>24</v>
      </c>
      <c r="F194" s="222" t="s">
        <v>915</v>
      </c>
      <c r="G194" s="207"/>
      <c r="H194" s="223">
        <v>120.8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189</v>
      </c>
      <c r="AU194" s="217" t="s">
        <v>86</v>
      </c>
      <c r="AV194" s="11" t="s">
        <v>86</v>
      </c>
      <c r="AW194" s="11" t="s">
        <v>40</v>
      </c>
      <c r="AX194" s="11" t="s">
        <v>77</v>
      </c>
      <c r="AY194" s="217" t="s">
        <v>180</v>
      </c>
    </row>
    <row r="195" spans="2:65" s="12" customFormat="1" ht="13.5">
      <c r="B195" s="224"/>
      <c r="C195" s="225"/>
      <c r="D195" s="208" t="s">
        <v>189</v>
      </c>
      <c r="E195" s="226" t="s">
        <v>24</v>
      </c>
      <c r="F195" s="227" t="s">
        <v>204</v>
      </c>
      <c r="G195" s="225"/>
      <c r="H195" s="228">
        <v>238.6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189</v>
      </c>
      <c r="AU195" s="234" t="s">
        <v>86</v>
      </c>
      <c r="AV195" s="12" t="s">
        <v>187</v>
      </c>
      <c r="AW195" s="12" t="s">
        <v>40</v>
      </c>
      <c r="AX195" s="12" t="s">
        <v>25</v>
      </c>
      <c r="AY195" s="234" t="s">
        <v>180</v>
      </c>
    </row>
    <row r="196" spans="2:65" s="1" customFormat="1" ht="22.5" customHeight="1">
      <c r="B196" s="41"/>
      <c r="C196" s="194" t="s">
        <v>916</v>
      </c>
      <c r="D196" s="194" t="s">
        <v>182</v>
      </c>
      <c r="E196" s="195" t="s">
        <v>289</v>
      </c>
      <c r="F196" s="196" t="s">
        <v>290</v>
      </c>
      <c r="G196" s="197" t="s">
        <v>185</v>
      </c>
      <c r="H196" s="198">
        <v>166</v>
      </c>
      <c r="I196" s="199"/>
      <c r="J196" s="200">
        <f>ROUND(I196*H196,2)</f>
        <v>0</v>
      </c>
      <c r="K196" s="196" t="s">
        <v>186</v>
      </c>
      <c r="L196" s="61"/>
      <c r="M196" s="201" t="s">
        <v>24</v>
      </c>
      <c r="N196" s="202" t="s">
        <v>48</v>
      </c>
      <c r="O196" s="42"/>
      <c r="P196" s="203">
        <f>O196*H196</f>
        <v>0</v>
      </c>
      <c r="Q196" s="203">
        <v>0.57291000000000003</v>
      </c>
      <c r="R196" s="203">
        <f>Q196*H196</f>
        <v>95.103059999999999</v>
      </c>
      <c r="S196" s="203">
        <v>0</v>
      </c>
      <c r="T196" s="204">
        <f>S196*H196</f>
        <v>0</v>
      </c>
      <c r="AR196" s="24" t="s">
        <v>187</v>
      </c>
      <c r="AT196" s="24" t="s">
        <v>182</v>
      </c>
      <c r="AU196" s="24" t="s">
        <v>86</v>
      </c>
      <c r="AY196" s="24" t="s">
        <v>180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24" t="s">
        <v>25</v>
      </c>
      <c r="BK196" s="205">
        <f>ROUND(I196*H196,2)</f>
        <v>0</v>
      </c>
      <c r="BL196" s="24" t="s">
        <v>187</v>
      </c>
      <c r="BM196" s="24" t="s">
        <v>291</v>
      </c>
    </row>
    <row r="197" spans="2:65" s="11" customFormat="1" ht="13.5">
      <c r="B197" s="206"/>
      <c r="C197" s="207"/>
      <c r="D197" s="218" t="s">
        <v>189</v>
      </c>
      <c r="E197" s="221" t="s">
        <v>117</v>
      </c>
      <c r="F197" s="222" t="s">
        <v>917</v>
      </c>
      <c r="G197" s="207"/>
      <c r="H197" s="223">
        <v>166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189</v>
      </c>
      <c r="AU197" s="217" t="s">
        <v>86</v>
      </c>
      <c r="AV197" s="11" t="s">
        <v>86</v>
      </c>
      <c r="AW197" s="11" t="s">
        <v>40</v>
      </c>
      <c r="AX197" s="11" t="s">
        <v>25</v>
      </c>
      <c r="AY197" s="217" t="s">
        <v>180</v>
      </c>
    </row>
    <row r="198" spans="2:65" s="10" customFormat="1" ht="29.85" customHeight="1">
      <c r="B198" s="177"/>
      <c r="C198" s="178"/>
      <c r="D198" s="191" t="s">
        <v>76</v>
      </c>
      <c r="E198" s="192" t="s">
        <v>305</v>
      </c>
      <c r="F198" s="192" t="s">
        <v>918</v>
      </c>
      <c r="G198" s="178"/>
      <c r="H198" s="178"/>
      <c r="I198" s="181"/>
      <c r="J198" s="193">
        <f>BK198</f>
        <v>0</v>
      </c>
      <c r="K198" s="178"/>
      <c r="L198" s="183"/>
      <c r="M198" s="184"/>
      <c r="N198" s="185"/>
      <c r="O198" s="185"/>
      <c r="P198" s="186">
        <f>SUM(P199:P229)</f>
        <v>0</v>
      </c>
      <c r="Q198" s="185"/>
      <c r="R198" s="186">
        <f>SUM(R199:R229)</f>
        <v>1.52397</v>
      </c>
      <c r="S198" s="185"/>
      <c r="T198" s="187">
        <f>SUM(T199:T229)</f>
        <v>0.30000000000000004</v>
      </c>
      <c r="AR198" s="188" t="s">
        <v>25</v>
      </c>
      <c r="AT198" s="189" t="s">
        <v>76</v>
      </c>
      <c r="AU198" s="189" t="s">
        <v>25</v>
      </c>
      <c r="AY198" s="188" t="s">
        <v>180</v>
      </c>
      <c r="BK198" s="190">
        <f>SUM(BK199:BK229)</f>
        <v>0</v>
      </c>
    </row>
    <row r="199" spans="2:65" s="1" customFormat="1" ht="31.5" customHeight="1">
      <c r="B199" s="41"/>
      <c r="C199" s="194" t="s">
        <v>363</v>
      </c>
      <c r="D199" s="194" t="s">
        <v>182</v>
      </c>
      <c r="E199" s="195" t="s">
        <v>919</v>
      </c>
      <c r="F199" s="196" t="s">
        <v>920</v>
      </c>
      <c r="G199" s="197" t="s">
        <v>200</v>
      </c>
      <c r="H199" s="198">
        <v>10</v>
      </c>
      <c r="I199" s="199"/>
      <c r="J199" s="200">
        <f>ROUND(I199*H199,2)</f>
        <v>0</v>
      </c>
      <c r="K199" s="196" t="s">
        <v>24</v>
      </c>
      <c r="L199" s="61"/>
      <c r="M199" s="201" t="s">
        <v>24</v>
      </c>
      <c r="N199" s="202" t="s">
        <v>48</v>
      </c>
      <c r="O199" s="42"/>
      <c r="P199" s="203">
        <f>O199*H199</f>
        <v>0</v>
      </c>
      <c r="Q199" s="203">
        <v>1.0000000000000001E-5</v>
      </c>
      <c r="R199" s="203">
        <f>Q199*H199</f>
        <v>1E-4</v>
      </c>
      <c r="S199" s="203">
        <v>0</v>
      </c>
      <c r="T199" s="204">
        <f>S199*H199</f>
        <v>0</v>
      </c>
      <c r="AR199" s="24" t="s">
        <v>187</v>
      </c>
      <c r="AT199" s="24" t="s">
        <v>182</v>
      </c>
      <c r="AU199" s="24" t="s">
        <v>86</v>
      </c>
      <c r="AY199" s="24" t="s">
        <v>180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4" t="s">
        <v>25</v>
      </c>
      <c r="BK199" s="205">
        <f>ROUND(I199*H199,2)</f>
        <v>0</v>
      </c>
      <c r="BL199" s="24" t="s">
        <v>187</v>
      </c>
      <c r="BM199" s="24" t="s">
        <v>921</v>
      </c>
    </row>
    <row r="200" spans="2:65" s="1" customFormat="1" ht="27">
      <c r="B200" s="41"/>
      <c r="C200" s="63"/>
      <c r="D200" s="208" t="s">
        <v>195</v>
      </c>
      <c r="E200" s="63"/>
      <c r="F200" s="282" t="s">
        <v>922</v>
      </c>
      <c r="G200" s="63"/>
      <c r="H200" s="63"/>
      <c r="I200" s="164"/>
      <c r="J200" s="63"/>
      <c r="K200" s="63"/>
      <c r="L200" s="61"/>
      <c r="M200" s="220"/>
      <c r="N200" s="42"/>
      <c r="O200" s="42"/>
      <c r="P200" s="42"/>
      <c r="Q200" s="42"/>
      <c r="R200" s="42"/>
      <c r="S200" s="42"/>
      <c r="T200" s="78"/>
      <c r="AT200" s="24" t="s">
        <v>195</v>
      </c>
      <c r="AU200" s="24" t="s">
        <v>86</v>
      </c>
    </row>
    <row r="201" spans="2:65" s="1" customFormat="1" ht="22.5" customHeight="1">
      <c r="B201" s="41"/>
      <c r="C201" s="246" t="s">
        <v>549</v>
      </c>
      <c r="D201" s="246" t="s">
        <v>302</v>
      </c>
      <c r="E201" s="247" t="s">
        <v>923</v>
      </c>
      <c r="F201" s="248" t="s">
        <v>924</v>
      </c>
      <c r="G201" s="249" t="s">
        <v>319</v>
      </c>
      <c r="H201" s="250">
        <v>11</v>
      </c>
      <c r="I201" s="251"/>
      <c r="J201" s="252">
        <f>ROUND(I201*H201,2)</f>
        <v>0</v>
      </c>
      <c r="K201" s="248" t="s">
        <v>841</v>
      </c>
      <c r="L201" s="253"/>
      <c r="M201" s="254" t="s">
        <v>24</v>
      </c>
      <c r="N201" s="255" t="s">
        <v>48</v>
      </c>
      <c r="O201" s="42"/>
      <c r="P201" s="203">
        <f>O201*H201</f>
        <v>0</v>
      </c>
      <c r="Q201" s="203">
        <v>2.6700000000000001E-3</v>
      </c>
      <c r="R201" s="203">
        <f>Q201*H201</f>
        <v>2.937E-2</v>
      </c>
      <c r="S201" s="203">
        <v>0</v>
      </c>
      <c r="T201" s="204">
        <f>S201*H201</f>
        <v>0</v>
      </c>
      <c r="AR201" s="24" t="s">
        <v>305</v>
      </c>
      <c r="AT201" s="24" t="s">
        <v>302</v>
      </c>
      <c r="AU201" s="24" t="s">
        <v>86</v>
      </c>
      <c r="AY201" s="24" t="s">
        <v>180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4" t="s">
        <v>25</v>
      </c>
      <c r="BK201" s="205">
        <f>ROUND(I201*H201,2)</f>
        <v>0</v>
      </c>
      <c r="BL201" s="24" t="s">
        <v>187</v>
      </c>
      <c r="BM201" s="24" t="s">
        <v>925</v>
      </c>
    </row>
    <row r="202" spans="2:65" s="1" customFormat="1" ht="13.5">
      <c r="B202" s="41"/>
      <c r="C202" s="63"/>
      <c r="D202" s="218" t="s">
        <v>195</v>
      </c>
      <c r="E202" s="63"/>
      <c r="F202" s="219" t="s">
        <v>926</v>
      </c>
      <c r="G202" s="63"/>
      <c r="H202" s="63"/>
      <c r="I202" s="164"/>
      <c r="J202" s="63"/>
      <c r="K202" s="63"/>
      <c r="L202" s="61"/>
      <c r="M202" s="220"/>
      <c r="N202" s="42"/>
      <c r="O202" s="42"/>
      <c r="P202" s="42"/>
      <c r="Q202" s="42"/>
      <c r="R202" s="42"/>
      <c r="S202" s="42"/>
      <c r="T202" s="78"/>
      <c r="AT202" s="24" t="s">
        <v>195</v>
      </c>
      <c r="AU202" s="24" t="s">
        <v>86</v>
      </c>
    </row>
    <row r="203" spans="2:65" s="11" customFormat="1" ht="13.5">
      <c r="B203" s="206"/>
      <c r="C203" s="207"/>
      <c r="D203" s="208" t="s">
        <v>189</v>
      </c>
      <c r="E203" s="209" t="s">
        <v>24</v>
      </c>
      <c r="F203" s="210" t="s">
        <v>927</v>
      </c>
      <c r="G203" s="207"/>
      <c r="H203" s="211">
        <v>11</v>
      </c>
      <c r="I203" s="212"/>
      <c r="J203" s="207"/>
      <c r="K203" s="207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189</v>
      </c>
      <c r="AU203" s="217" t="s">
        <v>86</v>
      </c>
      <c r="AV203" s="11" t="s">
        <v>86</v>
      </c>
      <c r="AW203" s="11" t="s">
        <v>40</v>
      </c>
      <c r="AX203" s="11" t="s">
        <v>25</v>
      </c>
      <c r="AY203" s="217" t="s">
        <v>180</v>
      </c>
    </row>
    <row r="204" spans="2:65" s="1" customFormat="1" ht="22.5" customHeight="1">
      <c r="B204" s="41"/>
      <c r="C204" s="194" t="s">
        <v>553</v>
      </c>
      <c r="D204" s="194" t="s">
        <v>182</v>
      </c>
      <c r="E204" s="195" t="s">
        <v>928</v>
      </c>
      <c r="F204" s="196" t="s">
        <v>929</v>
      </c>
      <c r="G204" s="197" t="s">
        <v>319</v>
      </c>
      <c r="H204" s="198">
        <v>1</v>
      </c>
      <c r="I204" s="199"/>
      <c r="J204" s="200">
        <f>ROUND(I204*H204,2)</f>
        <v>0</v>
      </c>
      <c r="K204" s="196" t="s">
        <v>24</v>
      </c>
      <c r="L204" s="61"/>
      <c r="M204" s="201" t="s">
        <v>24</v>
      </c>
      <c r="N204" s="202" t="s">
        <v>48</v>
      </c>
      <c r="O204" s="42"/>
      <c r="P204" s="203">
        <f>O204*H204</f>
        <v>0</v>
      </c>
      <c r="Q204" s="203">
        <v>5.9999999999999995E-4</v>
      </c>
      <c r="R204" s="203">
        <f>Q204*H204</f>
        <v>5.9999999999999995E-4</v>
      </c>
      <c r="S204" s="203">
        <v>0</v>
      </c>
      <c r="T204" s="204">
        <f>S204*H204</f>
        <v>0</v>
      </c>
      <c r="AR204" s="24" t="s">
        <v>187</v>
      </c>
      <c r="AT204" s="24" t="s">
        <v>182</v>
      </c>
      <c r="AU204" s="24" t="s">
        <v>86</v>
      </c>
      <c r="AY204" s="24" t="s">
        <v>180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24" t="s">
        <v>25</v>
      </c>
      <c r="BK204" s="205">
        <f>ROUND(I204*H204,2)</f>
        <v>0</v>
      </c>
      <c r="BL204" s="24" t="s">
        <v>187</v>
      </c>
      <c r="BM204" s="24" t="s">
        <v>930</v>
      </c>
    </row>
    <row r="205" spans="2:65" s="1" customFormat="1" ht="13.5">
      <c r="B205" s="41"/>
      <c r="C205" s="63"/>
      <c r="D205" s="208" t="s">
        <v>195</v>
      </c>
      <c r="E205" s="63"/>
      <c r="F205" s="282" t="s">
        <v>931</v>
      </c>
      <c r="G205" s="63"/>
      <c r="H205" s="63"/>
      <c r="I205" s="164"/>
      <c r="J205" s="63"/>
      <c r="K205" s="63"/>
      <c r="L205" s="61"/>
      <c r="M205" s="220"/>
      <c r="N205" s="42"/>
      <c r="O205" s="42"/>
      <c r="P205" s="42"/>
      <c r="Q205" s="42"/>
      <c r="R205" s="42"/>
      <c r="S205" s="42"/>
      <c r="T205" s="78"/>
      <c r="AT205" s="24" t="s">
        <v>195</v>
      </c>
      <c r="AU205" s="24" t="s">
        <v>86</v>
      </c>
    </row>
    <row r="206" spans="2:65" s="1" customFormat="1" ht="22.5" customHeight="1">
      <c r="B206" s="41"/>
      <c r="C206" s="246" t="s">
        <v>563</v>
      </c>
      <c r="D206" s="246" t="s">
        <v>302</v>
      </c>
      <c r="E206" s="247" t="s">
        <v>932</v>
      </c>
      <c r="F206" s="248" t="s">
        <v>933</v>
      </c>
      <c r="G206" s="249" t="s">
        <v>319</v>
      </c>
      <c r="H206" s="250">
        <v>1</v>
      </c>
      <c r="I206" s="251"/>
      <c r="J206" s="252">
        <f>ROUND(I206*H206,2)</f>
        <v>0</v>
      </c>
      <c r="K206" s="248" t="s">
        <v>24</v>
      </c>
      <c r="L206" s="253"/>
      <c r="M206" s="254" t="s">
        <v>24</v>
      </c>
      <c r="N206" s="255" t="s">
        <v>48</v>
      </c>
      <c r="O206" s="42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24" t="s">
        <v>305</v>
      </c>
      <c r="AT206" s="24" t="s">
        <v>302</v>
      </c>
      <c r="AU206" s="24" t="s">
        <v>86</v>
      </c>
      <c r="AY206" s="24" t="s">
        <v>180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4" t="s">
        <v>25</v>
      </c>
      <c r="BK206" s="205">
        <f>ROUND(I206*H206,2)</f>
        <v>0</v>
      </c>
      <c r="BL206" s="24" t="s">
        <v>187</v>
      </c>
      <c r="BM206" s="24" t="s">
        <v>934</v>
      </c>
    </row>
    <row r="207" spans="2:65" s="1" customFormat="1" ht="13.5">
      <c r="B207" s="41"/>
      <c r="C207" s="63"/>
      <c r="D207" s="208" t="s">
        <v>195</v>
      </c>
      <c r="E207" s="63"/>
      <c r="F207" s="282" t="s">
        <v>933</v>
      </c>
      <c r="G207" s="63"/>
      <c r="H207" s="63"/>
      <c r="I207" s="164"/>
      <c r="J207" s="63"/>
      <c r="K207" s="63"/>
      <c r="L207" s="61"/>
      <c r="M207" s="220"/>
      <c r="N207" s="42"/>
      <c r="O207" s="42"/>
      <c r="P207" s="42"/>
      <c r="Q207" s="42"/>
      <c r="R207" s="42"/>
      <c r="S207" s="42"/>
      <c r="T207" s="78"/>
      <c r="AT207" s="24" t="s">
        <v>195</v>
      </c>
      <c r="AU207" s="24" t="s">
        <v>86</v>
      </c>
    </row>
    <row r="208" spans="2:65" s="1" customFormat="1" ht="22.5" customHeight="1">
      <c r="B208" s="41"/>
      <c r="C208" s="194" t="s">
        <v>367</v>
      </c>
      <c r="D208" s="194" t="s">
        <v>182</v>
      </c>
      <c r="E208" s="195" t="s">
        <v>935</v>
      </c>
      <c r="F208" s="196" t="s">
        <v>936</v>
      </c>
      <c r="G208" s="197" t="s">
        <v>319</v>
      </c>
      <c r="H208" s="198">
        <v>3</v>
      </c>
      <c r="I208" s="199"/>
      <c r="J208" s="200">
        <f>ROUND(I208*H208,2)</f>
        <v>0</v>
      </c>
      <c r="K208" s="196" t="s">
        <v>841</v>
      </c>
      <c r="L208" s="61"/>
      <c r="M208" s="201" t="s">
        <v>24</v>
      </c>
      <c r="N208" s="202" t="s">
        <v>48</v>
      </c>
      <c r="O208" s="42"/>
      <c r="P208" s="203">
        <f>O208*H208</f>
        <v>0</v>
      </c>
      <c r="Q208" s="203">
        <v>0.14494000000000001</v>
      </c>
      <c r="R208" s="203">
        <f>Q208*H208</f>
        <v>0.43482000000000004</v>
      </c>
      <c r="S208" s="203">
        <v>0</v>
      </c>
      <c r="T208" s="204">
        <f>S208*H208</f>
        <v>0</v>
      </c>
      <c r="AR208" s="24" t="s">
        <v>187</v>
      </c>
      <c r="AT208" s="24" t="s">
        <v>182</v>
      </c>
      <c r="AU208" s="24" t="s">
        <v>86</v>
      </c>
      <c r="AY208" s="24" t="s">
        <v>180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4" t="s">
        <v>25</v>
      </c>
      <c r="BK208" s="205">
        <f>ROUND(I208*H208,2)</f>
        <v>0</v>
      </c>
      <c r="BL208" s="24" t="s">
        <v>187</v>
      </c>
      <c r="BM208" s="24" t="s">
        <v>937</v>
      </c>
    </row>
    <row r="209" spans="2:65" s="1" customFormat="1" ht="13.5">
      <c r="B209" s="41"/>
      <c r="C209" s="63"/>
      <c r="D209" s="208" t="s">
        <v>195</v>
      </c>
      <c r="E209" s="63"/>
      <c r="F209" s="282" t="s">
        <v>938</v>
      </c>
      <c r="G209" s="63"/>
      <c r="H209" s="63"/>
      <c r="I209" s="164"/>
      <c r="J209" s="63"/>
      <c r="K209" s="63"/>
      <c r="L209" s="61"/>
      <c r="M209" s="220"/>
      <c r="N209" s="42"/>
      <c r="O209" s="42"/>
      <c r="P209" s="42"/>
      <c r="Q209" s="42"/>
      <c r="R209" s="42"/>
      <c r="S209" s="42"/>
      <c r="T209" s="78"/>
      <c r="AT209" s="24" t="s">
        <v>195</v>
      </c>
      <c r="AU209" s="24" t="s">
        <v>86</v>
      </c>
    </row>
    <row r="210" spans="2:65" s="1" customFormat="1" ht="22.5" customHeight="1">
      <c r="B210" s="41"/>
      <c r="C210" s="246" t="s">
        <v>372</v>
      </c>
      <c r="D210" s="246" t="s">
        <v>302</v>
      </c>
      <c r="E210" s="247" t="s">
        <v>939</v>
      </c>
      <c r="F210" s="248" t="s">
        <v>940</v>
      </c>
      <c r="G210" s="249" t="s">
        <v>319</v>
      </c>
      <c r="H210" s="250">
        <v>3</v>
      </c>
      <c r="I210" s="251"/>
      <c r="J210" s="252">
        <f>ROUND(I210*H210,2)</f>
        <v>0</v>
      </c>
      <c r="K210" s="248" t="s">
        <v>24</v>
      </c>
      <c r="L210" s="253"/>
      <c r="M210" s="254" t="s">
        <v>24</v>
      </c>
      <c r="N210" s="255" t="s">
        <v>48</v>
      </c>
      <c r="O210" s="42"/>
      <c r="P210" s="203">
        <f>O210*H210</f>
        <v>0</v>
      </c>
      <c r="Q210" s="203">
        <v>9.7000000000000003E-2</v>
      </c>
      <c r="R210" s="203">
        <f>Q210*H210</f>
        <v>0.29100000000000004</v>
      </c>
      <c r="S210" s="203">
        <v>0</v>
      </c>
      <c r="T210" s="204">
        <f>S210*H210</f>
        <v>0</v>
      </c>
      <c r="AR210" s="24" t="s">
        <v>305</v>
      </c>
      <c r="AT210" s="24" t="s">
        <v>302</v>
      </c>
      <c r="AU210" s="24" t="s">
        <v>86</v>
      </c>
      <c r="AY210" s="24" t="s">
        <v>180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24" t="s">
        <v>25</v>
      </c>
      <c r="BK210" s="205">
        <f>ROUND(I210*H210,2)</f>
        <v>0</v>
      </c>
      <c r="BL210" s="24" t="s">
        <v>187</v>
      </c>
      <c r="BM210" s="24" t="s">
        <v>941</v>
      </c>
    </row>
    <row r="211" spans="2:65" s="1" customFormat="1" ht="13.5">
      <c r="B211" s="41"/>
      <c r="C211" s="63"/>
      <c r="D211" s="208" t="s">
        <v>195</v>
      </c>
      <c r="E211" s="63"/>
      <c r="F211" s="282" t="s">
        <v>942</v>
      </c>
      <c r="G211" s="63"/>
      <c r="H211" s="63"/>
      <c r="I211" s="164"/>
      <c r="J211" s="63"/>
      <c r="K211" s="63"/>
      <c r="L211" s="61"/>
      <c r="M211" s="220"/>
      <c r="N211" s="42"/>
      <c r="O211" s="42"/>
      <c r="P211" s="42"/>
      <c r="Q211" s="42"/>
      <c r="R211" s="42"/>
      <c r="S211" s="42"/>
      <c r="T211" s="78"/>
      <c r="AT211" s="24" t="s">
        <v>195</v>
      </c>
      <c r="AU211" s="24" t="s">
        <v>86</v>
      </c>
    </row>
    <row r="212" spans="2:65" s="1" customFormat="1" ht="22.5" customHeight="1">
      <c r="B212" s="41"/>
      <c r="C212" s="246" t="s">
        <v>250</v>
      </c>
      <c r="D212" s="246" t="s">
        <v>302</v>
      </c>
      <c r="E212" s="247" t="s">
        <v>943</v>
      </c>
      <c r="F212" s="248" t="s">
        <v>944</v>
      </c>
      <c r="G212" s="249" t="s">
        <v>319</v>
      </c>
      <c r="H212" s="250">
        <v>2</v>
      </c>
      <c r="I212" s="251"/>
      <c r="J212" s="252">
        <f>ROUND(I212*H212,2)</f>
        <v>0</v>
      </c>
      <c r="K212" s="248" t="s">
        <v>841</v>
      </c>
      <c r="L212" s="253"/>
      <c r="M212" s="254" t="s">
        <v>24</v>
      </c>
      <c r="N212" s="255" t="s">
        <v>48</v>
      </c>
      <c r="O212" s="42"/>
      <c r="P212" s="203">
        <f>O212*H212</f>
        <v>0</v>
      </c>
      <c r="Q212" s="203">
        <v>5.8000000000000003E-2</v>
      </c>
      <c r="R212" s="203">
        <f>Q212*H212</f>
        <v>0.11600000000000001</v>
      </c>
      <c r="S212" s="203">
        <v>0</v>
      </c>
      <c r="T212" s="204">
        <f>S212*H212</f>
        <v>0</v>
      </c>
      <c r="AR212" s="24" t="s">
        <v>305</v>
      </c>
      <c r="AT212" s="24" t="s">
        <v>302</v>
      </c>
      <c r="AU212" s="24" t="s">
        <v>86</v>
      </c>
      <c r="AY212" s="24" t="s">
        <v>180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4" t="s">
        <v>25</v>
      </c>
      <c r="BK212" s="205">
        <f>ROUND(I212*H212,2)</f>
        <v>0</v>
      </c>
      <c r="BL212" s="24" t="s">
        <v>187</v>
      </c>
      <c r="BM212" s="24" t="s">
        <v>945</v>
      </c>
    </row>
    <row r="213" spans="2:65" s="1" customFormat="1" ht="13.5">
      <c r="B213" s="41"/>
      <c r="C213" s="63"/>
      <c r="D213" s="208" t="s">
        <v>195</v>
      </c>
      <c r="E213" s="63"/>
      <c r="F213" s="282" t="s">
        <v>946</v>
      </c>
      <c r="G213" s="63"/>
      <c r="H213" s="63"/>
      <c r="I213" s="164"/>
      <c r="J213" s="63"/>
      <c r="K213" s="63"/>
      <c r="L213" s="61"/>
      <c r="M213" s="220"/>
      <c r="N213" s="42"/>
      <c r="O213" s="42"/>
      <c r="P213" s="42"/>
      <c r="Q213" s="42"/>
      <c r="R213" s="42"/>
      <c r="S213" s="42"/>
      <c r="T213" s="78"/>
      <c r="AT213" s="24" t="s">
        <v>195</v>
      </c>
      <c r="AU213" s="24" t="s">
        <v>86</v>
      </c>
    </row>
    <row r="214" spans="2:65" s="1" customFormat="1" ht="22.5" customHeight="1">
      <c r="B214" s="41"/>
      <c r="C214" s="246" t="s">
        <v>264</v>
      </c>
      <c r="D214" s="246" t="s">
        <v>302</v>
      </c>
      <c r="E214" s="247" t="s">
        <v>947</v>
      </c>
      <c r="F214" s="248" t="s">
        <v>948</v>
      </c>
      <c r="G214" s="249" t="s">
        <v>319</v>
      </c>
      <c r="H214" s="250">
        <v>1</v>
      </c>
      <c r="I214" s="251"/>
      <c r="J214" s="252">
        <f>ROUND(I214*H214,2)</f>
        <v>0</v>
      </c>
      <c r="K214" s="248" t="s">
        <v>841</v>
      </c>
      <c r="L214" s="253"/>
      <c r="M214" s="254" t="s">
        <v>24</v>
      </c>
      <c r="N214" s="255" t="s">
        <v>48</v>
      </c>
      <c r="O214" s="42"/>
      <c r="P214" s="203">
        <f>O214*H214</f>
        <v>0</v>
      </c>
      <c r="Q214" s="203">
        <v>0.111</v>
      </c>
      <c r="R214" s="203">
        <f>Q214*H214</f>
        <v>0.111</v>
      </c>
      <c r="S214" s="203">
        <v>0</v>
      </c>
      <c r="T214" s="204">
        <f>S214*H214</f>
        <v>0</v>
      </c>
      <c r="AR214" s="24" t="s">
        <v>305</v>
      </c>
      <c r="AT214" s="24" t="s">
        <v>302</v>
      </c>
      <c r="AU214" s="24" t="s">
        <v>86</v>
      </c>
      <c r="AY214" s="24" t="s">
        <v>180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24" t="s">
        <v>25</v>
      </c>
      <c r="BK214" s="205">
        <f>ROUND(I214*H214,2)</f>
        <v>0</v>
      </c>
      <c r="BL214" s="24" t="s">
        <v>187</v>
      </c>
      <c r="BM214" s="24" t="s">
        <v>949</v>
      </c>
    </row>
    <row r="215" spans="2:65" s="1" customFormat="1" ht="13.5">
      <c r="B215" s="41"/>
      <c r="C215" s="63"/>
      <c r="D215" s="208" t="s">
        <v>195</v>
      </c>
      <c r="E215" s="63"/>
      <c r="F215" s="282" t="s">
        <v>950</v>
      </c>
      <c r="G215" s="63"/>
      <c r="H215" s="63"/>
      <c r="I215" s="164"/>
      <c r="J215" s="63"/>
      <c r="K215" s="63"/>
      <c r="L215" s="61"/>
      <c r="M215" s="220"/>
      <c r="N215" s="42"/>
      <c r="O215" s="42"/>
      <c r="P215" s="42"/>
      <c r="Q215" s="42"/>
      <c r="R215" s="42"/>
      <c r="S215" s="42"/>
      <c r="T215" s="78"/>
      <c r="AT215" s="24" t="s">
        <v>195</v>
      </c>
      <c r="AU215" s="24" t="s">
        <v>86</v>
      </c>
    </row>
    <row r="216" spans="2:65" s="1" customFormat="1" ht="22.5" customHeight="1">
      <c r="B216" s="41"/>
      <c r="C216" s="246" t="s">
        <v>205</v>
      </c>
      <c r="D216" s="246" t="s">
        <v>302</v>
      </c>
      <c r="E216" s="247" t="s">
        <v>951</v>
      </c>
      <c r="F216" s="248" t="s">
        <v>952</v>
      </c>
      <c r="G216" s="249" t="s">
        <v>319</v>
      </c>
      <c r="H216" s="250">
        <v>6</v>
      </c>
      <c r="I216" s="251"/>
      <c r="J216" s="252">
        <f>ROUND(I216*H216,2)</f>
        <v>0</v>
      </c>
      <c r="K216" s="248" t="s">
        <v>24</v>
      </c>
      <c r="L216" s="253"/>
      <c r="M216" s="254" t="s">
        <v>24</v>
      </c>
      <c r="N216" s="255" t="s">
        <v>48</v>
      </c>
      <c r="O216" s="42"/>
      <c r="P216" s="203">
        <f>O216*H216</f>
        <v>0</v>
      </c>
      <c r="Q216" s="203">
        <v>0</v>
      </c>
      <c r="R216" s="203">
        <f>Q216*H216</f>
        <v>0</v>
      </c>
      <c r="S216" s="203">
        <v>0</v>
      </c>
      <c r="T216" s="204">
        <f>S216*H216</f>
        <v>0</v>
      </c>
      <c r="AR216" s="24" t="s">
        <v>305</v>
      </c>
      <c r="AT216" s="24" t="s">
        <v>302</v>
      </c>
      <c r="AU216" s="24" t="s">
        <v>86</v>
      </c>
      <c r="AY216" s="24" t="s">
        <v>180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4" t="s">
        <v>25</v>
      </c>
      <c r="BK216" s="205">
        <f>ROUND(I216*H216,2)</f>
        <v>0</v>
      </c>
      <c r="BL216" s="24" t="s">
        <v>187</v>
      </c>
      <c r="BM216" s="24" t="s">
        <v>953</v>
      </c>
    </row>
    <row r="217" spans="2:65" s="1" customFormat="1" ht="13.5">
      <c r="B217" s="41"/>
      <c r="C217" s="63"/>
      <c r="D217" s="208" t="s">
        <v>195</v>
      </c>
      <c r="E217" s="63"/>
      <c r="F217" s="282" t="s">
        <v>952</v>
      </c>
      <c r="G217" s="63"/>
      <c r="H217" s="63"/>
      <c r="I217" s="164"/>
      <c r="J217" s="63"/>
      <c r="K217" s="63"/>
      <c r="L217" s="61"/>
      <c r="M217" s="220"/>
      <c r="N217" s="42"/>
      <c r="O217" s="42"/>
      <c r="P217" s="42"/>
      <c r="Q217" s="42"/>
      <c r="R217" s="42"/>
      <c r="S217" s="42"/>
      <c r="T217" s="78"/>
      <c r="AT217" s="24" t="s">
        <v>195</v>
      </c>
      <c r="AU217" s="24" t="s">
        <v>86</v>
      </c>
    </row>
    <row r="218" spans="2:65" s="1" customFormat="1" ht="31.5" customHeight="1">
      <c r="B218" s="41"/>
      <c r="C218" s="246" t="s">
        <v>211</v>
      </c>
      <c r="D218" s="246" t="s">
        <v>302</v>
      </c>
      <c r="E218" s="247" t="s">
        <v>954</v>
      </c>
      <c r="F218" s="248" t="s">
        <v>955</v>
      </c>
      <c r="G218" s="249" t="s">
        <v>319</v>
      </c>
      <c r="H218" s="250">
        <v>3</v>
      </c>
      <c r="I218" s="251"/>
      <c r="J218" s="252">
        <f>ROUND(I218*H218,2)</f>
        <v>0</v>
      </c>
      <c r="K218" s="248" t="s">
        <v>841</v>
      </c>
      <c r="L218" s="253"/>
      <c r="M218" s="254" t="s">
        <v>24</v>
      </c>
      <c r="N218" s="255" t="s">
        <v>48</v>
      </c>
      <c r="O218" s="42"/>
      <c r="P218" s="203">
        <f>O218*H218</f>
        <v>0</v>
      </c>
      <c r="Q218" s="203">
        <v>0.08</v>
      </c>
      <c r="R218" s="203">
        <f>Q218*H218</f>
        <v>0.24</v>
      </c>
      <c r="S218" s="203">
        <v>0</v>
      </c>
      <c r="T218" s="204">
        <f>S218*H218</f>
        <v>0</v>
      </c>
      <c r="AR218" s="24" t="s">
        <v>305</v>
      </c>
      <c r="AT218" s="24" t="s">
        <v>302</v>
      </c>
      <c r="AU218" s="24" t="s">
        <v>86</v>
      </c>
      <c r="AY218" s="24" t="s">
        <v>180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4" t="s">
        <v>25</v>
      </c>
      <c r="BK218" s="205">
        <f>ROUND(I218*H218,2)</f>
        <v>0</v>
      </c>
      <c r="BL218" s="24" t="s">
        <v>187</v>
      </c>
      <c r="BM218" s="24" t="s">
        <v>956</v>
      </c>
    </row>
    <row r="219" spans="2:65" s="1" customFormat="1" ht="13.5">
      <c r="B219" s="41"/>
      <c r="C219" s="63"/>
      <c r="D219" s="208" t="s">
        <v>195</v>
      </c>
      <c r="E219" s="63"/>
      <c r="F219" s="282" t="s">
        <v>957</v>
      </c>
      <c r="G219" s="63"/>
      <c r="H219" s="63"/>
      <c r="I219" s="164"/>
      <c r="J219" s="63"/>
      <c r="K219" s="63"/>
      <c r="L219" s="61"/>
      <c r="M219" s="220"/>
      <c r="N219" s="42"/>
      <c r="O219" s="42"/>
      <c r="P219" s="42"/>
      <c r="Q219" s="42"/>
      <c r="R219" s="42"/>
      <c r="S219" s="42"/>
      <c r="T219" s="78"/>
      <c r="AT219" s="24" t="s">
        <v>195</v>
      </c>
      <c r="AU219" s="24" t="s">
        <v>86</v>
      </c>
    </row>
    <row r="220" spans="2:65" s="1" customFormat="1" ht="22.5" customHeight="1">
      <c r="B220" s="41"/>
      <c r="C220" s="246" t="s">
        <v>217</v>
      </c>
      <c r="D220" s="246" t="s">
        <v>302</v>
      </c>
      <c r="E220" s="247" t="s">
        <v>958</v>
      </c>
      <c r="F220" s="248" t="s">
        <v>959</v>
      </c>
      <c r="G220" s="249" t="s">
        <v>319</v>
      </c>
      <c r="H220" s="250">
        <v>3</v>
      </c>
      <c r="I220" s="251"/>
      <c r="J220" s="252">
        <f>ROUND(I220*H220,2)</f>
        <v>0</v>
      </c>
      <c r="K220" s="248" t="s">
        <v>841</v>
      </c>
      <c r="L220" s="253"/>
      <c r="M220" s="254" t="s">
        <v>24</v>
      </c>
      <c r="N220" s="255" t="s">
        <v>48</v>
      </c>
      <c r="O220" s="42"/>
      <c r="P220" s="203">
        <f>O220*H220</f>
        <v>0</v>
      </c>
      <c r="Q220" s="203">
        <v>2.7E-2</v>
      </c>
      <c r="R220" s="203">
        <f>Q220*H220</f>
        <v>8.1000000000000003E-2</v>
      </c>
      <c r="S220" s="203">
        <v>0</v>
      </c>
      <c r="T220" s="204">
        <f>S220*H220</f>
        <v>0</v>
      </c>
      <c r="AR220" s="24" t="s">
        <v>305</v>
      </c>
      <c r="AT220" s="24" t="s">
        <v>302</v>
      </c>
      <c r="AU220" s="24" t="s">
        <v>86</v>
      </c>
      <c r="AY220" s="24" t="s">
        <v>180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24" t="s">
        <v>25</v>
      </c>
      <c r="BK220" s="205">
        <f>ROUND(I220*H220,2)</f>
        <v>0</v>
      </c>
      <c r="BL220" s="24" t="s">
        <v>187</v>
      </c>
      <c r="BM220" s="24" t="s">
        <v>960</v>
      </c>
    </row>
    <row r="221" spans="2:65" s="1" customFormat="1" ht="13.5">
      <c r="B221" s="41"/>
      <c r="C221" s="63"/>
      <c r="D221" s="208" t="s">
        <v>195</v>
      </c>
      <c r="E221" s="63"/>
      <c r="F221" s="282" t="s">
        <v>961</v>
      </c>
      <c r="G221" s="63"/>
      <c r="H221" s="63"/>
      <c r="I221" s="164"/>
      <c r="J221" s="63"/>
      <c r="K221" s="63"/>
      <c r="L221" s="61"/>
      <c r="M221" s="220"/>
      <c r="N221" s="42"/>
      <c r="O221" s="42"/>
      <c r="P221" s="42"/>
      <c r="Q221" s="42"/>
      <c r="R221" s="42"/>
      <c r="S221" s="42"/>
      <c r="T221" s="78"/>
      <c r="AT221" s="24" t="s">
        <v>195</v>
      </c>
      <c r="AU221" s="24" t="s">
        <v>86</v>
      </c>
    </row>
    <row r="222" spans="2:65" s="1" customFormat="1" ht="22.5" customHeight="1">
      <c r="B222" s="41"/>
      <c r="C222" s="194" t="s">
        <v>225</v>
      </c>
      <c r="D222" s="194" t="s">
        <v>182</v>
      </c>
      <c r="E222" s="195" t="s">
        <v>962</v>
      </c>
      <c r="F222" s="196" t="s">
        <v>963</v>
      </c>
      <c r="G222" s="197" t="s">
        <v>319</v>
      </c>
      <c r="H222" s="198">
        <v>3</v>
      </c>
      <c r="I222" s="199"/>
      <c r="J222" s="200">
        <f>ROUND(I222*H222,2)</f>
        <v>0</v>
      </c>
      <c r="K222" s="196" t="s">
        <v>841</v>
      </c>
      <c r="L222" s="61"/>
      <c r="M222" s="201" t="s">
        <v>24</v>
      </c>
      <c r="N222" s="202" t="s">
        <v>48</v>
      </c>
      <c r="O222" s="42"/>
      <c r="P222" s="203">
        <f>O222*H222</f>
        <v>0</v>
      </c>
      <c r="Q222" s="203">
        <v>0</v>
      </c>
      <c r="R222" s="203">
        <f>Q222*H222</f>
        <v>0</v>
      </c>
      <c r="S222" s="203">
        <v>0.1</v>
      </c>
      <c r="T222" s="204">
        <f>S222*H222</f>
        <v>0.30000000000000004</v>
      </c>
      <c r="AR222" s="24" t="s">
        <v>187</v>
      </c>
      <c r="AT222" s="24" t="s">
        <v>182</v>
      </c>
      <c r="AU222" s="24" t="s">
        <v>86</v>
      </c>
      <c r="AY222" s="24" t="s">
        <v>180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24" t="s">
        <v>25</v>
      </c>
      <c r="BK222" s="205">
        <f>ROUND(I222*H222,2)</f>
        <v>0</v>
      </c>
      <c r="BL222" s="24" t="s">
        <v>187</v>
      </c>
      <c r="BM222" s="24" t="s">
        <v>964</v>
      </c>
    </row>
    <row r="223" spans="2:65" s="1" customFormat="1" ht="13.5">
      <c r="B223" s="41"/>
      <c r="C223" s="63"/>
      <c r="D223" s="208" t="s">
        <v>195</v>
      </c>
      <c r="E223" s="63"/>
      <c r="F223" s="282" t="s">
        <v>965</v>
      </c>
      <c r="G223" s="63"/>
      <c r="H223" s="63"/>
      <c r="I223" s="164"/>
      <c r="J223" s="63"/>
      <c r="K223" s="63"/>
      <c r="L223" s="61"/>
      <c r="M223" s="220"/>
      <c r="N223" s="42"/>
      <c r="O223" s="42"/>
      <c r="P223" s="42"/>
      <c r="Q223" s="42"/>
      <c r="R223" s="42"/>
      <c r="S223" s="42"/>
      <c r="T223" s="78"/>
      <c r="AT223" s="24" t="s">
        <v>195</v>
      </c>
      <c r="AU223" s="24" t="s">
        <v>86</v>
      </c>
    </row>
    <row r="224" spans="2:65" s="1" customFormat="1" ht="22.5" customHeight="1">
      <c r="B224" s="41"/>
      <c r="C224" s="194" t="s">
        <v>221</v>
      </c>
      <c r="D224" s="194" t="s">
        <v>182</v>
      </c>
      <c r="E224" s="195" t="s">
        <v>966</v>
      </c>
      <c r="F224" s="196" t="s">
        <v>967</v>
      </c>
      <c r="G224" s="197" t="s">
        <v>319</v>
      </c>
      <c r="H224" s="198">
        <v>3</v>
      </c>
      <c r="I224" s="199"/>
      <c r="J224" s="200">
        <f>ROUND(I224*H224,2)</f>
        <v>0</v>
      </c>
      <c r="K224" s="196" t="s">
        <v>841</v>
      </c>
      <c r="L224" s="61"/>
      <c r="M224" s="201" t="s">
        <v>24</v>
      </c>
      <c r="N224" s="202" t="s">
        <v>48</v>
      </c>
      <c r="O224" s="42"/>
      <c r="P224" s="203">
        <f>O224*H224</f>
        <v>0</v>
      </c>
      <c r="Q224" s="203">
        <v>9.3600000000000003E-3</v>
      </c>
      <c r="R224" s="203">
        <f>Q224*H224</f>
        <v>2.8080000000000001E-2</v>
      </c>
      <c r="S224" s="203">
        <v>0</v>
      </c>
      <c r="T224" s="204">
        <f>S224*H224</f>
        <v>0</v>
      </c>
      <c r="AR224" s="24" t="s">
        <v>187</v>
      </c>
      <c r="AT224" s="24" t="s">
        <v>182</v>
      </c>
      <c r="AU224" s="24" t="s">
        <v>86</v>
      </c>
      <c r="AY224" s="24" t="s">
        <v>180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25</v>
      </c>
      <c r="BK224" s="205">
        <f>ROUND(I224*H224,2)</f>
        <v>0</v>
      </c>
      <c r="BL224" s="24" t="s">
        <v>187</v>
      </c>
      <c r="BM224" s="24" t="s">
        <v>968</v>
      </c>
    </row>
    <row r="225" spans="2:65" s="1" customFormat="1" ht="13.5">
      <c r="B225" s="41"/>
      <c r="C225" s="63"/>
      <c r="D225" s="208" t="s">
        <v>195</v>
      </c>
      <c r="E225" s="63"/>
      <c r="F225" s="282" t="s">
        <v>969</v>
      </c>
      <c r="G225" s="63"/>
      <c r="H225" s="63"/>
      <c r="I225" s="164"/>
      <c r="J225" s="63"/>
      <c r="K225" s="63"/>
      <c r="L225" s="61"/>
      <c r="M225" s="220"/>
      <c r="N225" s="42"/>
      <c r="O225" s="42"/>
      <c r="P225" s="42"/>
      <c r="Q225" s="42"/>
      <c r="R225" s="42"/>
      <c r="S225" s="42"/>
      <c r="T225" s="78"/>
      <c r="AT225" s="24" t="s">
        <v>195</v>
      </c>
      <c r="AU225" s="24" t="s">
        <v>86</v>
      </c>
    </row>
    <row r="226" spans="2:65" s="1" customFormat="1" ht="22.5" customHeight="1">
      <c r="B226" s="41"/>
      <c r="C226" s="246" t="s">
        <v>434</v>
      </c>
      <c r="D226" s="246" t="s">
        <v>302</v>
      </c>
      <c r="E226" s="247" t="s">
        <v>970</v>
      </c>
      <c r="F226" s="248" t="s">
        <v>971</v>
      </c>
      <c r="G226" s="249" t="s">
        <v>319</v>
      </c>
      <c r="H226" s="250">
        <v>3</v>
      </c>
      <c r="I226" s="251"/>
      <c r="J226" s="252">
        <f>ROUND(I226*H226,2)</f>
        <v>0</v>
      </c>
      <c r="K226" s="248" t="s">
        <v>841</v>
      </c>
      <c r="L226" s="253"/>
      <c r="M226" s="254" t="s">
        <v>24</v>
      </c>
      <c r="N226" s="255" t="s">
        <v>48</v>
      </c>
      <c r="O226" s="42"/>
      <c r="P226" s="203">
        <f>O226*H226</f>
        <v>0</v>
      </c>
      <c r="Q226" s="203">
        <v>5.8000000000000003E-2</v>
      </c>
      <c r="R226" s="203">
        <f>Q226*H226</f>
        <v>0.17400000000000002</v>
      </c>
      <c r="S226" s="203">
        <v>0</v>
      </c>
      <c r="T226" s="204">
        <f>S226*H226</f>
        <v>0</v>
      </c>
      <c r="AR226" s="24" t="s">
        <v>305</v>
      </c>
      <c r="AT226" s="24" t="s">
        <v>302</v>
      </c>
      <c r="AU226" s="24" t="s">
        <v>86</v>
      </c>
      <c r="AY226" s="24" t="s">
        <v>180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24" t="s">
        <v>25</v>
      </c>
      <c r="BK226" s="205">
        <f>ROUND(I226*H226,2)</f>
        <v>0</v>
      </c>
      <c r="BL226" s="24" t="s">
        <v>187</v>
      </c>
      <c r="BM226" s="24" t="s">
        <v>972</v>
      </c>
    </row>
    <row r="227" spans="2:65" s="1" customFormat="1" ht="13.5">
      <c r="B227" s="41"/>
      <c r="C227" s="63"/>
      <c r="D227" s="208" t="s">
        <v>195</v>
      </c>
      <c r="E227" s="63"/>
      <c r="F227" s="282" t="s">
        <v>973</v>
      </c>
      <c r="G227" s="63"/>
      <c r="H227" s="63"/>
      <c r="I227" s="164"/>
      <c r="J227" s="63"/>
      <c r="K227" s="63"/>
      <c r="L227" s="61"/>
      <c r="M227" s="220"/>
      <c r="N227" s="42"/>
      <c r="O227" s="42"/>
      <c r="P227" s="42"/>
      <c r="Q227" s="42"/>
      <c r="R227" s="42"/>
      <c r="S227" s="42"/>
      <c r="T227" s="78"/>
      <c r="AT227" s="24" t="s">
        <v>195</v>
      </c>
      <c r="AU227" s="24" t="s">
        <v>86</v>
      </c>
    </row>
    <row r="228" spans="2:65" s="1" customFormat="1" ht="22.5" customHeight="1">
      <c r="B228" s="41"/>
      <c r="C228" s="246" t="s">
        <v>663</v>
      </c>
      <c r="D228" s="246" t="s">
        <v>302</v>
      </c>
      <c r="E228" s="247" t="s">
        <v>974</v>
      </c>
      <c r="F228" s="248" t="s">
        <v>975</v>
      </c>
      <c r="G228" s="249" t="s">
        <v>319</v>
      </c>
      <c r="H228" s="250">
        <v>3</v>
      </c>
      <c r="I228" s="251"/>
      <c r="J228" s="252">
        <f>ROUND(I228*H228,2)</f>
        <v>0</v>
      </c>
      <c r="K228" s="248" t="s">
        <v>841</v>
      </c>
      <c r="L228" s="253"/>
      <c r="M228" s="254" t="s">
        <v>24</v>
      </c>
      <c r="N228" s="255" t="s">
        <v>48</v>
      </c>
      <c r="O228" s="42"/>
      <c r="P228" s="203">
        <f>O228*H228</f>
        <v>0</v>
      </c>
      <c r="Q228" s="203">
        <v>6.0000000000000001E-3</v>
      </c>
      <c r="R228" s="203">
        <f>Q228*H228</f>
        <v>1.8000000000000002E-2</v>
      </c>
      <c r="S228" s="203">
        <v>0</v>
      </c>
      <c r="T228" s="204">
        <f>S228*H228</f>
        <v>0</v>
      </c>
      <c r="AR228" s="24" t="s">
        <v>305</v>
      </c>
      <c r="AT228" s="24" t="s">
        <v>302</v>
      </c>
      <c r="AU228" s="24" t="s">
        <v>86</v>
      </c>
      <c r="AY228" s="24" t="s">
        <v>180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24" t="s">
        <v>25</v>
      </c>
      <c r="BK228" s="205">
        <f>ROUND(I228*H228,2)</f>
        <v>0</v>
      </c>
      <c r="BL228" s="24" t="s">
        <v>187</v>
      </c>
      <c r="BM228" s="24" t="s">
        <v>976</v>
      </c>
    </row>
    <row r="229" spans="2:65" s="1" customFormat="1" ht="13.5">
      <c r="B229" s="41"/>
      <c r="C229" s="63"/>
      <c r="D229" s="218" t="s">
        <v>195</v>
      </c>
      <c r="E229" s="63"/>
      <c r="F229" s="219" t="s">
        <v>977</v>
      </c>
      <c r="G229" s="63"/>
      <c r="H229" s="63"/>
      <c r="I229" s="164"/>
      <c r="J229" s="63"/>
      <c r="K229" s="63"/>
      <c r="L229" s="61"/>
      <c r="M229" s="220"/>
      <c r="N229" s="42"/>
      <c r="O229" s="42"/>
      <c r="P229" s="42"/>
      <c r="Q229" s="42"/>
      <c r="R229" s="42"/>
      <c r="S229" s="42"/>
      <c r="T229" s="78"/>
      <c r="AT229" s="24" t="s">
        <v>195</v>
      </c>
      <c r="AU229" s="24" t="s">
        <v>86</v>
      </c>
    </row>
    <row r="230" spans="2:65" s="10" customFormat="1" ht="29.85" customHeight="1">
      <c r="B230" s="177"/>
      <c r="C230" s="178"/>
      <c r="D230" s="191" t="s">
        <v>76</v>
      </c>
      <c r="E230" s="192" t="s">
        <v>292</v>
      </c>
      <c r="F230" s="192" t="s">
        <v>293</v>
      </c>
      <c r="G230" s="178"/>
      <c r="H230" s="178"/>
      <c r="I230" s="181"/>
      <c r="J230" s="193">
        <f>BK230</f>
        <v>0</v>
      </c>
      <c r="K230" s="178"/>
      <c r="L230" s="183"/>
      <c r="M230" s="184"/>
      <c r="N230" s="185"/>
      <c r="O230" s="185"/>
      <c r="P230" s="186">
        <f>SUM(P231:P307)</f>
        <v>0</v>
      </c>
      <c r="Q230" s="185"/>
      <c r="R230" s="186">
        <f>SUM(R231:R307)</f>
        <v>57.130241750000003</v>
      </c>
      <c r="S230" s="185"/>
      <c r="T230" s="187">
        <f>SUM(T231:T307)</f>
        <v>6.3E-3</v>
      </c>
      <c r="AR230" s="188" t="s">
        <v>25</v>
      </c>
      <c r="AT230" s="189" t="s">
        <v>76</v>
      </c>
      <c r="AU230" s="189" t="s">
        <v>25</v>
      </c>
      <c r="AY230" s="188" t="s">
        <v>180</v>
      </c>
      <c r="BK230" s="190">
        <f>SUM(BK231:BK307)</f>
        <v>0</v>
      </c>
    </row>
    <row r="231" spans="2:65" s="1" customFormat="1" ht="22.5" customHeight="1">
      <c r="B231" s="41"/>
      <c r="C231" s="194" t="s">
        <v>301</v>
      </c>
      <c r="D231" s="194" t="s">
        <v>182</v>
      </c>
      <c r="E231" s="195" t="s">
        <v>978</v>
      </c>
      <c r="F231" s="196" t="s">
        <v>979</v>
      </c>
      <c r="G231" s="197" t="s">
        <v>200</v>
      </c>
      <c r="H231" s="198">
        <v>3.25</v>
      </c>
      <c r="I231" s="199"/>
      <c r="J231" s="200">
        <f>ROUND(I231*H231,2)</f>
        <v>0</v>
      </c>
      <c r="K231" s="196" t="s">
        <v>186</v>
      </c>
      <c r="L231" s="61"/>
      <c r="M231" s="201" t="s">
        <v>24</v>
      </c>
      <c r="N231" s="202" t="s">
        <v>48</v>
      </c>
      <c r="O231" s="42"/>
      <c r="P231" s="203">
        <f>O231*H231</f>
        <v>0</v>
      </c>
      <c r="Q231" s="203">
        <v>0.10988000000000001</v>
      </c>
      <c r="R231" s="203">
        <f>Q231*H231</f>
        <v>0.35711000000000004</v>
      </c>
      <c r="S231" s="203">
        <v>0</v>
      </c>
      <c r="T231" s="204">
        <f>S231*H231</f>
        <v>0</v>
      </c>
      <c r="AR231" s="24" t="s">
        <v>187</v>
      </c>
      <c r="AT231" s="24" t="s">
        <v>182</v>
      </c>
      <c r="AU231" s="24" t="s">
        <v>86</v>
      </c>
      <c r="AY231" s="24" t="s">
        <v>180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4" t="s">
        <v>25</v>
      </c>
      <c r="BK231" s="205">
        <f>ROUND(I231*H231,2)</f>
        <v>0</v>
      </c>
      <c r="BL231" s="24" t="s">
        <v>187</v>
      </c>
      <c r="BM231" s="24" t="s">
        <v>980</v>
      </c>
    </row>
    <row r="232" spans="2:65" s="11" customFormat="1" ht="13.5">
      <c r="B232" s="206"/>
      <c r="C232" s="207"/>
      <c r="D232" s="208" t="s">
        <v>189</v>
      </c>
      <c r="E232" s="209" t="s">
        <v>24</v>
      </c>
      <c r="F232" s="210" t="s">
        <v>981</v>
      </c>
      <c r="G232" s="207"/>
      <c r="H232" s="211">
        <v>3.25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189</v>
      </c>
      <c r="AU232" s="217" t="s">
        <v>86</v>
      </c>
      <c r="AV232" s="11" t="s">
        <v>86</v>
      </c>
      <c r="AW232" s="11" t="s">
        <v>40</v>
      </c>
      <c r="AX232" s="11" t="s">
        <v>25</v>
      </c>
      <c r="AY232" s="217" t="s">
        <v>180</v>
      </c>
    </row>
    <row r="233" spans="2:65" s="1" customFormat="1" ht="22.5" customHeight="1">
      <c r="B233" s="41"/>
      <c r="C233" s="194" t="s">
        <v>429</v>
      </c>
      <c r="D233" s="194" t="s">
        <v>182</v>
      </c>
      <c r="E233" s="195" t="s">
        <v>294</v>
      </c>
      <c r="F233" s="196" t="s">
        <v>295</v>
      </c>
      <c r="G233" s="197" t="s">
        <v>200</v>
      </c>
      <c r="H233" s="198">
        <v>96.9</v>
      </c>
      <c r="I233" s="199"/>
      <c r="J233" s="200">
        <f>ROUND(I233*H233,2)</f>
        <v>0</v>
      </c>
      <c r="K233" s="196" t="s">
        <v>186</v>
      </c>
      <c r="L233" s="61"/>
      <c r="M233" s="201" t="s">
        <v>24</v>
      </c>
      <c r="N233" s="202" t="s">
        <v>48</v>
      </c>
      <c r="O233" s="42"/>
      <c r="P233" s="203">
        <f>O233*H233</f>
        <v>0</v>
      </c>
      <c r="Q233" s="203">
        <v>8.9779999999999999E-2</v>
      </c>
      <c r="R233" s="203">
        <f>Q233*H233</f>
        <v>8.699682000000001</v>
      </c>
      <c r="S233" s="203">
        <v>0</v>
      </c>
      <c r="T233" s="204">
        <f>S233*H233</f>
        <v>0</v>
      </c>
      <c r="AR233" s="24" t="s">
        <v>187</v>
      </c>
      <c r="AT233" s="24" t="s">
        <v>182</v>
      </c>
      <c r="AU233" s="24" t="s">
        <v>86</v>
      </c>
      <c r="AY233" s="24" t="s">
        <v>180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24" t="s">
        <v>25</v>
      </c>
      <c r="BK233" s="205">
        <f>ROUND(I233*H233,2)</f>
        <v>0</v>
      </c>
      <c r="BL233" s="24" t="s">
        <v>187</v>
      </c>
      <c r="BM233" s="24" t="s">
        <v>296</v>
      </c>
    </row>
    <row r="234" spans="2:65" s="11" customFormat="1" ht="13.5">
      <c r="B234" s="206"/>
      <c r="C234" s="207"/>
      <c r="D234" s="218" t="s">
        <v>189</v>
      </c>
      <c r="E234" s="221" t="s">
        <v>24</v>
      </c>
      <c r="F234" s="222" t="s">
        <v>982</v>
      </c>
      <c r="G234" s="207"/>
      <c r="H234" s="223">
        <v>48.6</v>
      </c>
      <c r="I234" s="212"/>
      <c r="J234" s="207"/>
      <c r="K234" s="207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189</v>
      </c>
      <c r="AU234" s="217" t="s">
        <v>86</v>
      </c>
      <c r="AV234" s="11" t="s">
        <v>86</v>
      </c>
      <c r="AW234" s="11" t="s">
        <v>40</v>
      </c>
      <c r="AX234" s="11" t="s">
        <v>77</v>
      </c>
      <c r="AY234" s="217" t="s">
        <v>180</v>
      </c>
    </row>
    <row r="235" spans="2:65" s="11" customFormat="1" ht="13.5">
      <c r="B235" s="206"/>
      <c r="C235" s="207"/>
      <c r="D235" s="218" t="s">
        <v>189</v>
      </c>
      <c r="E235" s="221" t="s">
        <v>24</v>
      </c>
      <c r="F235" s="222" t="s">
        <v>983</v>
      </c>
      <c r="G235" s="207"/>
      <c r="H235" s="223">
        <v>48.3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189</v>
      </c>
      <c r="AU235" s="217" t="s">
        <v>86</v>
      </c>
      <c r="AV235" s="11" t="s">
        <v>86</v>
      </c>
      <c r="AW235" s="11" t="s">
        <v>40</v>
      </c>
      <c r="AX235" s="11" t="s">
        <v>77</v>
      </c>
      <c r="AY235" s="217" t="s">
        <v>180</v>
      </c>
    </row>
    <row r="236" spans="2:65" s="12" customFormat="1" ht="13.5">
      <c r="B236" s="224"/>
      <c r="C236" s="225"/>
      <c r="D236" s="208" t="s">
        <v>189</v>
      </c>
      <c r="E236" s="226" t="s">
        <v>300</v>
      </c>
      <c r="F236" s="227" t="s">
        <v>204</v>
      </c>
      <c r="G236" s="225"/>
      <c r="H236" s="228">
        <v>96.9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189</v>
      </c>
      <c r="AU236" s="234" t="s">
        <v>86</v>
      </c>
      <c r="AV236" s="12" t="s">
        <v>187</v>
      </c>
      <c r="AW236" s="12" t="s">
        <v>40</v>
      </c>
      <c r="AX236" s="12" t="s">
        <v>25</v>
      </c>
      <c r="AY236" s="234" t="s">
        <v>180</v>
      </c>
    </row>
    <row r="237" spans="2:65" s="1" customFormat="1" ht="22.5" customHeight="1">
      <c r="B237" s="41"/>
      <c r="C237" s="246" t="s">
        <v>411</v>
      </c>
      <c r="D237" s="246" t="s">
        <v>302</v>
      </c>
      <c r="E237" s="247" t="s">
        <v>303</v>
      </c>
      <c r="F237" s="248" t="s">
        <v>304</v>
      </c>
      <c r="G237" s="249" t="s">
        <v>232</v>
      </c>
      <c r="H237" s="250">
        <v>0</v>
      </c>
      <c r="I237" s="251"/>
      <c r="J237" s="252">
        <f>ROUND(I237*H237,2)</f>
        <v>0</v>
      </c>
      <c r="K237" s="248" t="s">
        <v>186</v>
      </c>
      <c r="L237" s="253"/>
      <c r="M237" s="254" t="s">
        <v>24</v>
      </c>
      <c r="N237" s="255" t="s">
        <v>48</v>
      </c>
      <c r="O237" s="42"/>
      <c r="P237" s="203">
        <f>O237*H237</f>
        <v>0</v>
      </c>
      <c r="Q237" s="203">
        <v>1</v>
      </c>
      <c r="R237" s="203">
        <f>Q237*H237</f>
        <v>0</v>
      </c>
      <c r="S237" s="203">
        <v>0</v>
      </c>
      <c r="T237" s="204">
        <f>S237*H237</f>
        <v>0</v>
      </c>
      <c r="AR237" s="24" t="s">
        <v>305</v>
      </c>
      <c r="AT237" s="24" t="s">
        <v>302</v>
      </c>
      <c r="AU237" s="24" t="s">
        <v>86</v>
      </c>
      <c r="AY237" s="24" t="s">
        <v>180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24" t="s">
        <v>25</v>
      </c>
      <c r="BK237" s="205">
        <f>ROUND(I237*H237,2)</f>
        <v>0</v>
      </c>
      <c r="BL237" s="24" t="s">
        <v>187</v>
      </c>
      <c r="BM237" s="24" t="s">
        <v>306</v>
      </c>
    </row>
    <row r="238" spans="2:65" s="11" customFormat="1" ht="13.5">
      <c r="B238" s="206"/>
      <c r="C238" s="207"/>
      <c r="D238" s="218" t="s">
        <v>189</v>
      </c>
      <c r="E238" s="221" t="s">
        <v>24</v>
      </c>
      <c r="F238" s="222" t="s">
        <v>307</v>
      </c>
      <c r="G238" s="207"/>
      <c r="H238" s="223">
        <v>1.1599999999999999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189</v>
      </c>
      <c r="AU238" s="217" t="s">
        <v>86</v>
      </c>
      <c r="AV238" s="11" t="s">
        <v>86</v>
      </c>
      <c r="AW238" s="11" t="s">
        <v>40</v>
      </c>
      <c r="AX238" s="11" t="s">
        <v>77</v>
      </c>
      <c r="AY238" s="217" t="s">
        <v>180</v>
      </c>
    </row>
    <row r="239" spans="2:65" s="11" customFormat="1" ht="13.5">
      <c r="B239" s="206"/>
      <c r="C239" s="207"/>
      <c r="D239" s="218" t="s">
        <v>189</v>
      </c>
      <c r="E239" s="221" t="s">
        <v>24</v>
      </c>
      <c r="F239" s="222" t="s">
        <v>308</v>
      </c>
      <c r="G239" s="207"/>
      <c r="H239" s="223">
        <v>-1.1599999999999999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189</v>
      </c>
      <c r="AU239" s="217" t="s">
        <v>86</v>
      </c>
      <c r="AV239" s="11" t="s">
        <v>86</v>
      </c>
      <c r="AW239" s="11" t="s">
        <v>40</v>
      </c>
      <c r="AX239" s="11" t="s">
        <v>77</v>
      </c>
      <c r="AY239" s="217" t="s">
        <v>180</v>
      </c>
    </row>
    <row r="240" spans="2:65" s="12" customFormat="1" ht="13.5">
      <c r="B240" s="224"/>
      <c r="C240" s="225"/>
      <c r="D240" s="208" t="s">
        <v>189</v>
      </c>
      <c r="E240" s="226" t="s">
        <v>24</v>
      </c>
      <c r="F240" s="227" t="s">
        <v>204</v>
      </c>
      <c r="G240" s="225"/>
      <c r="H240" s="228">
        <v>0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189</v>
      </c>
      <c r="AU240" s="234" t="s">
        <v>86</v>
      </c>
      <c r="AV240" s="12" t="s">
        <v>187</v>
      </c>
      <c r="AW240" s="12" t="s">
        <v>40</v>
      </c>
      <c r="AX240" s="12" t="s">
        <v>25</v>
      </c>
      <c r="AY240" s="234" t="s">
        <v>180</v>
      </c>
    </row>
    <row r="241" spans="2:65" s="1" customFormat="1" ht="31.5" customHeight="1">
      <c r="B241" s="41"/>
      <c r="C241" s="194" t="s">
        <v>415</v>
      </c>
      <c r="D241" s="194" t="s">
        <v>182</v>
      </c>
      <c r="E241" s="195" t="s">
        <v>310</v>
      </c>
      <c r="F241" s="196" t="s">
        <v>311</v>
      </c>
      <c r="G241" s="197" t="s">
        <v>200</v>
      </c>
      <c r="H241" s="198">
        <v>102.1</v>
      </c>
      <c r="I241" s="199"/>
      <c r="J241" s="200">
        <f>ROUND(I241*H241,2)</f>
        <v>0</v>
      </c>
      <c r="K241" s="196" t="s">
        <v>186</v>
      </c>
      <c r="L241" s="61"/>
      <c r="M241" s="201" t="s">
        <v>24</v>
      </c>
      <c r="N241" s="202" t="s">
        <v>48</v>
      </c>
      <c r="O241" s="42"/>
      <c r="P241" s="203">
        <f>O241*H241</f>
        <v>0</v>
      </c>
      <c r="Q241" s="203">
        <v>0.15540000000000001</v>
      </c>
      <c r="R241" s="203">
        <f>Q241*H241</f>
        <v>15.866340000000001</v>
      </c>
      <c r="S241" s="203">
        <v>0</v>
      </c>
      <c r="T241" s="204">
        <f>S241*H241</f>
        <v>0</v>
      </c>
      <c r="AR241" s="24" t="s">
        <v>187</v>
      </c>
      <c r="AT241" s="24" t="s">
        <v>182</v>
      </c>
      <c r="AU241" s="24" t="s">
        <v>86</v>
      </c>
      <c r="AY241" s="24" t="s">
        <v>180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24" t="s">
        <v>25</v>
      </c>
      <c r="BK241" s="205">
        <f>ROUND(I241*H241,2)</f>
        <v>0</v>
      </c>
      <c r="BL241" s="24" t="s">
        <v>187</v>
      </c>
      <c r="BM241" s="24" t="s">
        <v>312</v>
      </c>
    </row>
    <row r="242" spans="2:65" s="11" customFormat="1" ht="13.5">
      <c r="B242" s="206"/>
      <c r="C242" s="207"/>
      <c r="D242" s="218" t="s">
        <v>189</v>
      </c>
      <c r="E242" s="221" t="s">
        <v>24</v>
      </c>
      <c r="F242" s="222" t="s">
        <v>984</v>
      </c>
      <c r="G242" s="207"/>
      <c r="H242" s="223">
        <v>58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189</v>
      </c>
      <c r="AU242" s="217" t="s">
        <v>86</v>
      </c>
      <c r="AV242" s="11" t="s">
        <v>86</v>
      </c>
      <c r="AW242" s="11" t="s">
        <v>40</v>
      </c>
      <c r="AX242" s="11" t="s">
        <v>77</v>
      </c>
      <c r="AY242" s="217" t="s">
        <v>180</v>
      </c>
    </row>
    <row r="243" spans="2:65" s="11" customFormat="1" ht="13.5">
      <c r="B243" s="206"/>
      <c r="C243" s="207"/>
      <c r="D243" s="218" t="s">
        <v>189</v>
      </c>
      <c r="E243" s="221" t="s">
        <v>24</v>
      </c>
      <c r="F243" s="222" t="s">
        <v>985</v>
      </c>
      <c r="G243" s="207"/>
      <c r="H243" s="223">
        <v>44.1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189</v>
      </c>
      <c r="AU243" s="217" t="s">
        <v>86</v>
      </c>
      <c r="AV243" s="11" t="s">
        <v>86</v>
      </c>
      <c r="AW243" s="11" t="s">
        <v>40</v>
      </c>
      <c r="AX243" s="11" t="s">
        <v>77</v>
      </c>
      <c r="AY243" s="217" t="s">
        <v>180</v>
      </c>
    </row>
    <row r="244" spans="2:65" s="12" customFormat="1" ht="13.5">
      <c r="B244" s="224"/>
      <c r="C244" s="225"/>
      <c r="D244" s="208" t="s">
        <v>189</v>
      </c>
      <c r="E244" s="226" t="s">
        <v>24</v>
      </c>
      <c r="F244" s="227" t="s">
        <v>204</v>
      </c>
      <c r="G244" s="225"/>
      <c r="H244" s="228">
        <v>102.1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189</v>
      </c>
      <c r="AU244" s="234" t="s">
        <v>86</v>
      </c>
      <c r="AV244" s="12" t="s">
        <v>187</v>
      </c>
      <c r="AW244" s="12" t="s">
        <v>40</v>
      </c>
      <c r="AX244" s="12" t="s">
        <v>25</v>
      </c>
      <c r="AY244" s="234" t="s">
        <v>180</v>
      </c>
    </row>
    <row r="245" spans="2:65" s="1" customFormat="1" ht="22.5" customHeight="1">
      <c r="B245" s="41"/>
      <c r="C245" s="246" t="s">
        <v>420</v>
      </c>
      <c r="D245" s="246" t="s">
        <v>302</v>
      </c>
      <c r="E245" s="247" t="s">
        <v>317</v>
      </c>
      <c r="F245" s="248" t="s">
        <v>318</v>
      </c>
      <c r="G245" s="249" t="s">
        <v>319</v>
      </c>
      <c r="H245" s="250">
        <v>0</v>
      </c>
      <c r="I245" s="251"/>
      <c r="J245" s="252">
        <f>ROUND(I245*H245,2)</f>
        <v>0</v>
      </c>
      <c r="K245" s="248" t="s">
        <v>186</v>
      </c>
      <c r="L245" s="253"/>
      <c r="M245" s="254" t="s">
        <v>24</v>
      </c>
      <c r="N245" s="255" t="s">
        <v>48</v>
      </c>
      <c r="O245" s="42"/>
      <c r="P245" s="203">
        <f>O245*H245</f>
        <v>0</v>
      </c>
      <c r="Q245" s="203">
        <v>8.5000000000000006E-2</v>
      </c>
      <c r="R245" s="203">
        <f>Q245*H245</f>
        <v>0</v>
      </c>
      <c r="S245" s="203">
        <v>0</v>
      </c>
      <c r="T245" s="204">
        <f>S245*H245</f>
        <v>0</v>
      </c>
      <c r="AR245" s="24" t="s">
        <v>305</v>
      </c>
      <c r="AT245" s="24" t="s">
        <v>302</v>
      </c>
      <c r="AU245" s="24" t="s">
        <v>86</v>
      </c>
      <c r="AY245" s="24" t="s">
        <v>180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24" t="s">
        <v>25</v>
      </c>
      <c r="BK245" s="205">
        <f>ROUND(I245*H245,2)</f>
        <v>0</v>
      </c>
      <c r="BL245" s="24" t="s">
        <v>187</v>
      </c>
      <c r="BM245" s="24" t="s">
        <v>320</v>
      </c>
    </row>
    <row r="246" spans="2:65" s="11" customFormat="1" ht="13.5">
      <c r="B246" s="206"/>
      <c r="C246" s="207"/>
      <c r="D246" s="218" t="s">
        <v>189</v>
      </c>
      <c r="E246" s="221" t="s">
        <v>24</v>
      </c>
      <c r="F246" s="222" t="s">
        <v>986</v>
      </c>
      <c r="G246" s="207"/>
      <c r="H246" s="223">
        <v>90.1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189</v>
      </c>
      <c r="AU246" s="217" t="s">
        <v>86</v>
      </c>
      <c r="AV246" s="11" t="s">
        <v>86</v>
      </c>
      <c r="AW246" s="11" t="s">
        <v>40</v>
      </c>
      <c r="AX246" s="11" t="s">
        <v>77</v>
      </c>
      <c r="AY246" s="217" t="s">
        <v>180</v>
      </c>
    </row>
    <row r="247" spans="2:65" s="11" customFormat="1" ht="13.5">
      <c r="B247" s="206"/>
      <c r="C247" s="207"/>
      <c r="D247" s="218" t="s">
        <v>189</v>
      </c>
      <c r="E247" s="221" t="s">
        <v>24</v>
      </c>
      <c r="F247" s="222" t="s">
        <v>987</v>
      </c>
      <c r="G247" s="207"/>
      <c r="H247" s="223">
        <v>-90.1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189</v>
      </c>
      <c r="AU247" s="217" t="s">
        <v>86</v>
      </c>
      <c r="AV247" s="11" t="s">
        <v>86</v>
      </c>
      <c r="AW247" s="11" t="s">
        <v>40</v>
      </c>
      <c r="AX247" s="11" t="s">
        <v>77</v>
      </c>
      <c r="AY247" s="217" t="s">
        <v>180</v>
      </c>
    </row>
    <row r="248" spans="2:65" s="12" customFormat="1" ht="13.5">
      <c r="B248" s="224"/>
      <c r="C248" s="225"/>
      <c r="D248" s="218" t="s">
        <v>189</v>
      </c>
      <c r="E248" s="256" t="s">
        <v>24</v>
      </c>
      <c r="F248" s="257" t="s">
        <v>204</v>
      </c>
      <c r="G248" s="225"/>
      <c r="H248" s="258">
        <v>0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189</v>
      </c>
      <c r="AU248" s="234" t="s">
        <v>86</v>
      </c>
      <c r="AV248" s="12" t="s">
        <v>187</v>
      </c>
      <c r="AW248" s="12" t="s">
        <v>40</v>
      </c>
      <c r="AX248" s="12" t="s">
        <v>25</v>
      </c>
      <c r="AY248" s="234" t="s">
        <v>180</v>
      </c>
    </row>
    <row r="249" spans="2:65" s="11" customFormat="1" ht="13.5">
      <c r="B249" s="206"/>
      <c r="C249" s="207"/>
      <c r="D249" s="208" t="s">
        <v>189</v>
      </c>
      <c r="E249" s="207"/>
      <c r="F249" s="210" t="s">
        <v>323</v>
      </c>
      <c r="G249" s="207"/>
      <c r="H249" s="211">
        <v>0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189</v>
      </c>
      <c r="AU249" s="217" t="s">
        <v>86</v>
      </c>
      <c r="AV249" s="11" t="s">
        <v>86</v>
      </c>
      <c r="AW249" s="11" t="s">
        <v>6</v>
      </c>
      <c r="AX249" s="11" t="s">
        <v>25</v>
      </c>
      <c r="AY249" s="217" t="s">
        <v>180</v>
      </c>
    </row>
    <row r="250" spans="2:65" s="1" customFormat="1" ht="22.5" customHeight="1">
      <c r="B250" s="41"/>
      <c r="C250" s="246" t="s">
        <v>424</v>
      </c>
      <c r="D250" s="246" t="s">
        <v>302</v>
      </c>
      <c r="E250" s="247" t="s">
        <v>325</v>
      </c>
      <c r="F250" s="248" t="s">
        <v>326</v>
      </c>
      <c r="G250" s="249" t="s">
        <v>319</v>
      </c>
      <c r="H250" s="250">
        <v>8.08</v>
      </c>
      <c r="I250" s="251"/>
      <c r="J250" s="252">
        <f>ROUND(I250*H250,2)</f>
        <v>0</v>
      </c>
      <c r="K250" s="248" t="s">
        <v>186</v>
      </c>
      <c r="L250" s="253"/>
      <c r="M250" s="254" t="s">
        <v>24</v>
      </c>
      <c r="N250" s="255" t="s">
        <v>48</v>
      </c>
      <c r="O250" s="42"/>
      <c r="P250" s="203">
        <f>O250*H250</f>
        <v>0</v>
      </c>
      <c r="Q250" s="203">
        <v>5.2999999999999999E-2</v>
      </c>
      <c r="R250" s="203">
        <f>Q250*H250</f>
        <v>0.42824000000000001</v>
      </c>
      <c r="S250" s="203">
        <v>0</v>
      </c>
      <c r="T250" s="204">
        <f>S250*H250</f>
        <v>0</v>
      </c>
      <c r="AR250" s="24" t="s">
        <v>305</v>
      </c>
      <c r="AT250" s="24" t="s">
        <v>302</v>
      </c>
      <c r="AU250" s="24" t="s">
        <v>86</v>
      </c>
      <c r="AY250" s="24" t="s">
        <v>180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24" t="s">
        <v>25</v>
      </c>
      <c r="BK250" s="205">
        <f>ROUND(I250*H250,2)</f>
        <v>0</v>
      </c>
      <c r="BL250" s="24" t="s">
        <v>187</v>
      </c>
      <c r="BM250" s="24" t="s">
        <v>327</v>
      </c>
    </row>
    <row r="251" spans="2:65" s="11" customFormat="1" ht="13.5">
      <c r="B251" s="206"/>
      <c r="C251" s="207"/>
      <c r="D251" s="218" t="s">
        <v>189</v>
      </c>
      <c r="E251" s="221" t="s">
        <v>24</v>
      </c>
      <c r="F251" s="222" t="s">
        <v>988</v>
      </c>
      <c r="G251" s="207"/>
      <c r="H251" s="223">
        <v>8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189</v>
      </c>
      <c r="AU251" s="217" t="s">
        <v>86</v>
      </c>
      <c r="AV251" s="11" t="s">
        <v>86</v>
      </c>
      <c r="AW251" s="11" t="s">
        <v>40</v>
      </c>
      <c r="AX251" s="11" t="s">
        <v>25</v>
      </c>
      <c r="AY251" s="217" t="s">
        <v>180</v>
      </c>
    </row>
    <row r="252" spans="2:65" s="11" customFormat="1" ht="13.5">
      <c r="B252" s="206"/>
      <c r="C252" s="207"/>
      <c r="D252" s="208" t="s">
        <v>189</v>
      </c>
      <c r="E252" s="207"/>
      <c r="F252" s="210" t="s">
        <v>328</v>
      </c>
      <c r="G252" s="207"/>
      <c r="H252" s="211">
        <v>8.08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189</v>
      </c>
      <c r="AU252" s="217" t="s">
        <v>86</v>
      </c>
      <c r="AV252" s="11" t="s">
        <v>86</v>
      </c>
      <c r="AW252" s="11" t="s">
        <v>6</v>
      </c>
      <c r="AX252" s="11" t="s">
        <v>25</v>
      </c>
      <c r="AY252" s="217" t="s">
        <v>180</v>
      </c>
    </row>
    <row r="253" spans="2:65" s="1" customFormat="1" ht="22.5" customHeight="1">
      <c r="B253" s="41"/>
      <c r="C253" s="246" t="s">
        <v>440</v>
      </c>
      <c r="D253" s="246" t="s">
        <v>302</v>
      </c>
      <c r="E253" s="247" t="s">
        <v>330</v>
      </c>
      <c r="F253" s="248" t="s">
        <v>331</v>
      </c>
      <c r="G253" s="249" t="s">
        <v>319</v>
      </c>
      <c r="H253" s="250">
        <v>4.04</v>
      </c>
      <c r="I253" s="251"/>
      <c r="J253" s="252">
        <f>ROUND(I253*H253,2)</f>
        <v>0</v>
      </c>
      <c r="K253" s="248" t="s">
        <v>186</v>
      </c>
      <c r="L253" s="253"/>
      <c r="M253" s="254" t="s">
        <v>24</v>
      </c>
      <c r="N253" s="255" t="s">
        <v>48</v>
      </c>
      <c r="O253" s="42"/>
      <c r="P253" s="203">
        <f>O253*H253</f>
        <v>0</v>
      </c>
      <c r="Q253" s="203">
        <v>6.4000000000000001E-2</v>
      </c>
      <c r="R253" s="203">
        <f>Q253*H253</f>
        <v>0.25856000000000001</v>
      </c>
      <c r="S253" s="203">
        <v>0</v>
      </c>
      <c r="T253" s="204">
        <f>S253*H253</f>
        <v>0</v>
      </c>
      <c r="AR253" s="24" t="s">
        <v>305</v>
      </c>
      <c r="AT253" s="24" t="s">
        <v>302</v>
      </c>
      <c r="AU253" s="24" t="s">
        <v>86</v>
      </c>
      <c r="AY253" s="24" t="s">
        <v>180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24" t="s">
        <v>25</v>
      </c>
      <c r="BK253" s="205">
        <f>ROUND(I253*H253,2)</f>
        <v>0</v>
      </c>
      <c r="BL253" s="24" t="s">
        <v>187</v>
      </c>
      <c r="BM253" s="24" t="s">
        <v>332</v>
      </c>
    </row>
    <row r="254" spans="2:65" s="11" customFormat="1" ht="13.5">
      <c r="B254" s="206"/>
      <c r="C254" s="207"/>
      <c r="D254" s="218" t="s">
        <v>189</v>
      </c>
      <c r="E254" s="221" t="s">
        <v>24</v>
      </c>
      <c r="F254" s="222" t="s">
        <v>989</v>
      </c>
      <c r="G254" s="207"/>
      <c r="H254" s="223">
        <v>4</v>
      </c>
      <c r="I254" s="212"/>
      <c r="J254" s="207"/>
      <c r="K254" s="207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189</v>
      </c>
      <c r="AU254" s="217" t="s">
        <v>86</v>
      </c>
      <c r="AV254" s="11" t="s">
        <v>86</v>
      </c>
      <c r="AW254" s="11" t="s">
        <v>40</v>
      </c>
      <c r="AX254" s="11" t="s">
        <v>25</v>
      </c>
      <c r="AY254" s="217" t="s">
        <v>180</v>
      </c>
    </row>
    <row r="255" spans="2:65" s="11" customFormat="1" ht="13.5">
      <c r="B255" s="206"/>
      <c r="C255" s="207"/>
      <c r="D255" s="208" t="s">
        <v>189</v>
      </c>
      <c r="E255" s="207"/>
      <c r="F255" s="210" t="s">
        <v>333</v>
      </c>
      <c r="G255" s="207"/>
      <c r="H255" s="211">
        <v>4.04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189</v>
      </c>
      <c r="AU255" s="217" t="s">
        <v>86</v>
      </c>
      <c r="AV255" s="11" t="s">
        <v>86</v>
      </c>
      <c r="AW255" s="11" t="s">
        <v>6</v>
      </c>
      <c r="AX255" s="11" t="s">
        <v>25</v>
      </c>
      <c r="AY255" s="217" t="s">
        <v>180</v>
      </c>
    </row>
    <row r="256" spans="2:65" s="1" customFormat="1" ht="31.5" customHeight="1">
      <c r="B256" s="41"/>
      <c r="C256" s="194" t="s">
        <v>444</v>
      </c>
      <c r="D256" s="194" t="s">
        <v>182</v>
      </c>
      <c r="E256" s="195" t="s">
        <v>334</v>
      </c>
      <c r="F256" s="196" t="s">
        <v>335</v>
      </c>
      <c r="G256" s="197" t="s">
        <v>200</v>
      </c>
      <c r="H256" s="198">
        <v>68.72</v>
      </c>
      <c r="I256" s="199"/>
      <c r="J256" s="200">
        <f>ROUND(I256*H256,2)</f>
        <v>0</v>
      </c>
      <c r="K256" s="196" t="s">
        <v>186</v>
      </c>
      <c r="L256" s="61"/>
      <c r="M256" s="201" t="s">
        <v>24</v>
      </c>
      <c r="N256" s="202" t="s">
        <v>48</v>
      </c>
      <c r="O256" s="42"/>
      <c r="P256" s="203">
        <f>O256*H256</f>
        <v>0</v>
      </c>
      <c r="Q256" s="203">
        <v>0.17488999999999999</v>
      </c>
      <c r="R256" s="203">
        <f>Q256*H256</f>
        <v>12.018440799999999</v>
      </c>
      <c r="S256" s="203">
        <v>0</v>
      </c>
      <c r="T256" s="204">
        <f>S256*H256</f>
        <v>0</v>
      </c>
      <c r="AR256" s="24" t="s">
        <v>187</v>
      </c>
      <c r="AT256" s="24" t="s">
        <v>182</v>
      </c>
      <c r="AU256" s="24" t="s">
        <v>86</v>
      </c>
      <c r="AY256" s="24" t="s">
        <v>180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4" t="s">
        <v>25</v>
      </c>
      <c r="BK256" s="205">
        <f>ROUND(I256*H256,2)</f>
        <v>0</v>
      </c>
      <c r="BL256" s="24" t="s">
        <v>187</v>
      </c>
      <c r="BM256" s="24" t="s">
        <v>336</v>
      </c>
    </row>
    <row r="257" spans="2:65" s="1" customFormat="1" ht="13.5">
      <c r="B257" s="41"/>
      <c r="C257" s="63"/>
      <c r="D257" s="218" t="s">
        <v>195</v>
      </c>
      <c r="E257" s="63"/>
      <c r="F257" s="219" t="s">
        <v>337</v>
      </c>
      <c r="G257" s="63"/>
      <c r="H257" s="63"/>
      <c r="I257" s="164"/>
      <c r="J257" s="63"/>
      <c r="K257" s="63"/>
      <c r="L257" s="61"/>
      <c r="M257" s="220"/>
      <c r="N257" s="42"/>
      <c r="O257" s="42"/>
      <c r="P257" s="42"/>
      <c r="Q257" s="42"/>
      <c r="R257" s="42"/>
      <c r="S257" s="42"/>
      <c r="T257" s="78"/>
      <c r="AT257" s="24" t="s">
        <v>195</v>
      </c>
      <c r="AU257" s="24" t="s">
        <v>86</v>
      </c>
    </row>
    <row r="258" spans="2:65" s="11" customFormat="1" ht="13.5">
      <c r="B258" s="206"/>
      <c r="C258" s="207"/>
      <c r="D258" s="218" t="s">
        <v>189</v>
      </c>
      <c r="E258" s="221" t="s">
        <v>24</v>
      </c>
      <c r="F258" s="222" t="s">
        <v>990</v>
      </c>
      <c r="G258" s="207"/>
      <c r="H258" s="223">
        <v>34.36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189</v>
      </c>
      <c r="AU258" s="217" t="s">
        <v>86</v>
      </c>
      <c r="AV258" s="11" t="s">
        <v>86</v>
      </c>
      <c r="AW258" s="11" t="s">
        <v>40</v>
      </c>
      <c r="AX258" s="11" t="s">
        <v>77</v>
      </c>
      <c r="AY258" s="217" t="s">
        <v>180</v>
      </c>
    </row>
    <row r="259" spans="2:65" s="11" customFormat="1" ht="13.5">
      <c r="B259" s="206"/>
      <c r="C259" s="207"/>
      <c r="D259" s="218" t="s">
        <v>189</v>
      </c>
      <c r="E259" s="221" t="s">
        <v>24</v>
      </c>
      <c r="F259" s="222" t="s">
        <v>991</v>
      </c>
      <c r="G259" s="207"/>
      <c r="H259" s="223">
        <v>34.36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189</v>
      </c>
      <c r="AU259" s="217" t="s">
        <v>86</v>
      </c>
      <c r="AV259" s="11" t="s">
        <v>86</v>
      </c>
      <c r="AW259" s="11" t="s">
        <v>40</v>
      </c>
      <c r="AX259" s="11" t="s">
        <v>77</v>
      </c>
      <c r="AY259" s="217" t="s">
        <v>180</v>
      </c>
    </row>
    <row r="260" spans="2:65" s="13" customFormat="1" ht="13.5">
      <c r="B260" s="235"/>
      <c r="C260" s="236"/>
      <c r="D260" s="208" t="s">
        <v>189</v>
      </c>
      <c r="E260" s="237" t="s">
        <v>24</v>
      </c>
      <c r="F260" s="238" t="s">
        <v>275</v>
      </c>
      <c r="G260" s="236"/>
      <c r="H260" s="239">
        <v>68.72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189</v>
      </c>
      <c r="AU260" s="245" t="s">
        <v>86</v>
      </c>
      <c r="AV260" s="13" t="s">
        <v>276</v>
      </c>
      <c r="AW260" s="13" t="s">
        <v>40</v>
      </c>
      <c r="AX260" s="13" t="s">
        <v>25</v>
      </c>
      <c r="AY260" s="245" t="s">
        <v>180</v>
      </c>
    </row>
    <row r="261" spans="2:65" s="1" customFormat="1" ht="22.5" customHeight="1">
      <c r="B261" s="41"/>
      <c r="C261" s="246" t="s">
        <v>229</v>
      </c>
      <c r="D261" s="246" t="s">
        <v>302</v>
      </c>
      <c r="E261" s="247" t="s">
        <v>340</v>
      </c>
      <c r="F261" s="248" t="s">
        <v>341</v>
      </c>
      <c r="G261" s="249" t="s">
        <v>319</v>
      </c>
      <c r="H261" s="250">
        <v>60.6</v>
      </c>
      <c r="I261" s="251"/>
      <c r="J261" s="252">
        <f>ROUND(I261*H261,2)</f>
        <v>0</v>
      </c>
      <c r="K261" s="248" t="s">
        <v>186</v>
      </c>
      <c r="L261" s="253"/>
      <c r="M261" s="254" t="s">
        <v>24</v>
      </c>
      <c r="N261" s="255" t="s">
        <v>48</v>
      </c>
      <c r="O261" s="42"/>
      <c r="P261" s="203">
        <f>O261*H261</f>
        <v>0</v>
      </c>
      <c r="Q261" s="203">
        <v>0.248</v>
      </c>
      <c r="R261" s="203">
        <f>Q261*H261</f>
        <v>15.0288</v>
      </c>
      <c r="S261" s="203">
        <v>0</v>
      </c>
      <c r="T261" s="204">
        <f>S261*H261</f>
        <v>0</v>
      </c>
      <c r="AR261" s="24" t="s">
        <v>305</v>
      </c>
      <c r="AT261" s="24" t="s">
        <v>302</v>
      </c>
      <c r="AU261" s="24" t="s">
        <v>86</v>
      </c>
      <c r="AY261" s="24" t="s">
        <v>180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4" t="s">
        <v>25</v>
      </c>
      <c r="BK261" s="205">
        <f>ROUND(I261*H261,2)</f>
        <v>0</v>
      </c>
      <c r="BL261" s="24" t="s">
        <v>187</v>
      </c>
      <c r="BM261" s="24" t="s">
        <v>342</v>
      </c>
    </row>
    <row r="262" spans="2:65" s="11" customFormat="1" ht="13.5">
      <c r="B262" s="206"/>
      <c r="C262" s="207"/>
      <c r="D262" s="208" t="s">
        <v>189</v>
      </c>
      <c r="E262" s="207"/>
      <c r="F262" s="210" t="s">
        <v>343</v>
      </c>
      <c r="G262" s="207"/>
      <c r="H262" s="211">
        <v>60.6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189</v>
      </c>
      <c r="AU262" s="217" t="s">
        <v>86</v>
      </c>
      <c r="AV262" s="11" t="s">
        <v>86</v>
      </c>
      <c r="AW262" s="11" t="s">
        <v>6</v>
      </c>
      <c r="AX262" s="11" t="s">
        <v>25</v>
      </c>
      <c r="AY262" s="217" t="s">
        <v>180</v>
      </c>
    </row>
    <row r="263" spans="2:65" s="1" customFormat="1" ht="22.5" customHeight="1">
      <c r="B263" s="41"/>
      <c r="C263" s="246" t="s">
        <v>450</v>
      </c>
      <c r="D263" s="246" t="s">
        <v>302</v>
      </c>
      <c r="E263" s="247" t="s">
        <v>992</v>
      </c>
      <c r="F263" s="248" t="s">
        <v>993</v>
      </c>
      <c r="G263" s="249" t="s">
        <v>319</v>
      </c>
      <c r="H263" s="250">
        <v>2.02</v>
      </c>
      <c r="I263" s="251"/>
      <c r="J263" s="252">
        <f>ROUND(I263*H263,2)</f>
        <v>0</v>
      </c>
      <c r="K263" s="248" t="s">
        <v>24</v>
      </c>
      <c r="L263" s="253"/>
      <c r="M263" s="254" t="s">
        <v>24</v>
      </c>
      <c r="N263" s="255" t="s">
        <v>48</v>
      </c>
      <c r="O263" s="42"/>
      <c r="P263" s="203">
        <f>O263*H263</f>
        <v>0</v>
      </c>
      <c r="Q263" s="203">
        <v>8.6999999999999994E-2</v>
      </c>
      <c r="R263" s="203">
        <f>Q263*H263</f>
        <v>0.17573999999999998</v>
      </c>
      <c r="S263" s="203">
        <v>0</v>
      </c>
      <c r="T263" s="204">
        <f>S263*H263</f>
        <v>0</v>
      </c>
      <c r="AR263" s="24" t="s">
        <v>305</v>
      </c>
      <c r="AT263" s="24" t="s">
        <v>302</v>
      </c>
      <c r="AU263" s="24" t="s">
        <v>86</v>
      </c>
      <c r="AY263" s="24" t="s">
        <v>180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24" t="s">
        <v>25</v>
      </c>
      <c r="BK263" s="205">
        <f>ROUND(I263*H263,2)</f>
        <v>0</v>
      </c>
      <c r="BL263" s="24" t="s">
        <v>187</v>
      </c>
      <c r="BM263" s="24" t="s">
        <v>994</v>
      </c>
    </row>
    <row r="264" spans="2:65" s="11" customFormat="1" ht="13.5">
      <c r="B264" s="206"/>
      <c r="C264" s="207"/>
      <c r="D264" s="208" t="s">
        <v>189</v>
      </c>
      <c r="E264" s="207"/>
      <c r="F264" s="210" t="s">
        <v>348</v>
      </c>
      <c r="G264" s="207"/>
      <c r="H264" s="211">
        <v>2.02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189</v>
      </c>
      <c r="AU264" s="217" t="s">
        <v>86</v>
      </c>
      <c r="AV264" s="11" t="s">
        <v>86</v>
      </c>
      <c r="AW264" s="11" t="s">
        <v>6</v>
      </c>
      <c r="AX264" s="11" t="s">
        <v>25</v>
      </c>
      <c r="AY264" s="217" t="s">
        <v>180</v>
      </c>
    </row>
    <row r="265" spans="2:65" s="1" customFormat="1" ht="22.5" customHeight="1">
      <c r="B265" s="41"/>
      <c r="C265" s="246" t="s">
        <v>454</v>
      </c>
      <c r="D265" s="246" t="s">
        <v>302</v>
      </c>
      <c r="E265" s="247" t="s">
        <v>345</v>
      </c>
      <c r="F265" s="248" t="s">
        <v>346</v>
      </c>
      <c r="G265" s="249" t="s">
        <v>319</v>
      </c>
      <c r="H265" s="250">
        <v>2.02</v>
      </c>
      <c r="I265" s="251"/>
      <c r="J265" s="252">
        <f>ROUND(I265*H265,2)</f>
        <v>0</v>
      </c>
      <c r="K265" s="248" t="s">
        <v>186</v>
      </c>
      <c r="L265" s="253"/>
      <c r="M265" s="254" t="s">
        <v>24</v>
      </c>
      <c r="N265" s="255" t="s">
        <v>48</v>
      </c>
      <c r="O265" s="42"/>
      <c r="P265" s="203">
        <f>O265*H265</f>
        <v>0</v>
      </c>
      <c r="Q265" s="203">
        <v>0.24399999999999999</v>
      </c>
      <c r="R265" s="203">
        <f>Q265*H265</f>
        <v>0.49287999999999998</v>
      </c>
      <c r="S265" s="203">
        <v>0</v>
      </c>
      <c r="T265" s="204">
        <f>S265*H265</f>
        <v>0</v>
      </c>
      <c r="AR265" s="24" t="s">
        <v>305</v>
      </c>
      <c r="AT265" s="24" t="s">
        <v>302</v>
      </c>
      <c r="AU265" s="24" t="s">
        <v>86</v>
      </c>
      <c r="AY265" s="24" t="s">
        <v>180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24" t="s">
        <v>25</v>
      </c>
      <c r="BK265" s="205">
        <f>ROUND(I265*H265,2)</f>
        <v>0</v>
      </c>
      <c r="BL265" s="24" t="s">
        <v>187</v>
      </c>
      <c r="BM265" s="24" t="s">
        <v>347</v>
      </c>
    </row>
    <row r="266" spans="2:65" s="11" customFormat="1" ht="13.5">
      <c r="B266" s="206"/>
      <c r="C266" s="207"/>
      <c r="D266" s="208" t="s">
        <v>189</v>
      </c>
      <c r="E266" s="207"/>
      <c r="F266" s="210" t="s">
        <v>348</v>
      </c>
      <c r="G266" s="207"/>
      <c r="H266" s="211">
        <v>2.02</v>
      </c>
      <c r="I266" s="212"/>
      <c r="J266" s="207"/>
      <c r="K266" s="207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189</v>
      </c>
      <c r="AU266" s="217" t="s">
        <v>86</v>
      </c>
      <c r="AV266" s="11" t="s">
        <v>86</v>
      </c>
      <c r="AW266" s="11" t="s">
        <v>6</v>
      </c>
      <c r="AX266" s="11" t="s">
        <v>25</v>
      </c>
      <c r="AY266" s="217" t="s">
        <v>180</v>
      </c>
    </row>
    <row r="267" spans="2:65" s="1" customFormat="1" ht="22.5" customHeight="1">
      <c r="B267" s="41"/>
      <c r="C267" s="246" t="s">
        <v>458</v>
      </c>
      <c r="D267" s="246" t="s">
        <v>302</v>
      </c>
      <c r="E267" s="247" t="s">
        <v>349</v>
      </c>
      <c r="F267" s="248" t="s">
        <v>350</v>
      </c>
      <c r="G267" s="249" t="s">
        <v>319</v>
      </c>
      <c r="H267" s="250">
        <v>2.02</v>
      </c>
      <c r="I267" s="251"/>
      <c r="J267" s="252">
        <f>ROUND(I267*H267,2)</f>
        <v>0</v>
      </c>
      <c r="K267" s="248" t="s">
        <v>186</v>
      </c>
      <c r="L267" s="253"/>
      <c r="M267" s="254" t="s">
        <v>24</v>
      </c>
      <c r="N267" s="255" t="s">
        <v>48</v>
      </c>
      <c r="O267" s="42"/>
      <c r="P267" s="203">
        <f>O267*H267</f>
        <v>0</v>
      </c>
      <c r="Q267" s="203">
        <v>0.24399999999999999</v>
      </c>
      <c r="R267" s="203">
        <f>Q267*H267</f>
        <v>0.49287999999999998</v>
      </c>
      <c r="S267" s="203">
        <v>0</v>
      </c>
      <c r="T267" s="204">
        <f>S267*H267</f>
        <v>0</v>
      </c>
      <c r="AR267" s="24" t="s">
        <v>305</v>
      </c>
      <c r="AT267" s="24" t="s">
        <v>302</v>
      </c>
      <c r="AU267" s="24" t="s">
        <v>86</v>
      </c>
      <c r="AY267" s="24" t="s">
        <v>180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24" t="s">
        <v>25</v>
      </c>
      <c r="BK267" s="205">
        <f>ROUND(I267*H267,2)</f>
        <v>0</v>
      </c>
      <c r="BL267" s="24" t="s">
        <v>187</v>
      </c>
      <c r="BM267" s="24" t="s">
        <v>351</v>
      </c>
    </row>
    <row r="268" spans="2:65" s="11" customFormat="1" ht="13.5">
      <c r="B268" s="206"/>
      <c r="C268" s="207"/>
      <c r="D268" s="208" t="s">
        <v>189</v>
      </c>
      <c r="E268" s="207"/>
      <c r="F268" s="210" t="s">
        <v>348</v>
      </c>
      <c r="G268" s="207"/>
      <c r="H268" s="211">
        <v>2.02</v>
      </c>
      <c r="I268" s="212"/>
      <c r="J268" s="207"/>
      <c r="K268" s="207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189</v>
      </c>
      <c r="AU268" s="217" t="s">
        <v>86</v>
      </c>
      <c r="AV268" s="11" t="s">
        <v>86</v>
      </c>
      <c r="AW268" s="11" t="s">
        <v>6</v>
      </c>
      <c r="AX268" s="11" t="s">
        <v>25</v>
      </c>
      <c r="AY268" s="217" t="s">
        <v>180</v>
      </c>
    </row>
    <row r="269" spans="2:65" s="1" customFormat="1" ht="22.5" customHeight="1">
      <c r="B269" s="41"/>
      <c r="C269" s="246" t="s">
        <v>387</v>
      </c>
      <c r="D269" s="246" t="s">
        <v>302</v>
      </c>
      <c r="E269" s="247" t="s">
        <v>352</v>
      </c>
      <c r="F269" s="248" t="s">
        <v>353</v>
      </c>
      <c r="G269" s="249" t="s">
        <v>319</v>
      </c>
      <c r="H269" s="250">
        <v>2.02</v>
      </c>
      <c r="I269" s="251"/>
      <c r="J269" s="252">
        <f>ROUND(I269*H269,2)</f>
        <v>0</v>
      </c>
      <c r="K269" s="248" t="s">
        <v>186</v>
      </c>
      <c r="L269" s="253"/>
      <c r="M269" s="254" t="s">
        <v>24</v>
      </c>
      <c r="N269" s="255" t="s">
        <v>48</v>
      </c>
      <c r="O269" s="42"/>
      <c r="P269" s="203">
        <f>O269*H269</f>
        <v>0</v>
      </c>
      <c r="Q269" s="203">
        <v>0.16400000000000001</v>
      </c>
      <c r="R269" s="203">
        <f>Q269*H269</f>
        <v>0.33128000000000002</v>
      </c>
      <c r="S269" s="203">
        <v>0</v>
      </c>
      <c r="T269" s="204">
        <f>S269*H269</f>
        <v>0</v>
      </c>
      <c r="AR269" s="24" t="s">
        <v>305</v>
      </c>
      <c r="AT269" s="24" t="s">
        <v>302</v>
      </c>
      <c r="AU269" s="24" t="s">
        <v>86</v>
      </c>
      <c r="AY269" s="24" t="s">
        <v>180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24" t="s">
        <v>25</v>
      </c>
      <c r="BK269" s="205">
        <f>ROUND(I269*H269,2)</f>
        <v>0</v>
      </c>
      <c r="BL269" s="24" t="s">
        <v>187</v>
      </c>
      <c r="BM269" s="24" t="s">
        <v>354</v>
      </c>
    </row>
    <row r="270" spans="2:65" s="11" customFormat="1" ht="13.5">
      <c r="B270" s="206"/>
      <c r="C270" s="207"/>
      <c r="D270" s="208" t="s">
        <v>189</v>
      </c>
      <c r="E270" s="207"/>
      <c r="F270" s="210" t="s">
        <v>348</v>
      </c>
      <c r="G270" s="207"/>
      <c r="H270" s="211">
        <v>2.02</v>
      </c>
      <c r="I270" s="212"/>
      <c r="J270" s="207"/>
      <c r="K270" s="207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189</v>
      </c>
      <c r="AU270" s="217" t="s">
        <v>86</v>
      </c>
      <c r="AV270" s="11" t="s">
        <v>86</v>
      </c>
      <c r="AW270" s="11" t="s">
        <v>6</v>
      </c>
      <c r="AX270" s="11" t="s">
        <v>25</v>
      </c>
      <c r="AY270" s="217" t="s">
        <v>180</v>
      </c>
    </row>
    <row r="271" spans="2:65" s="1" customFormat="1" ht="22.5" customHeight="1">
      <c r="B271" s="41"/>
      <c r="C271" s="246" t="s">
        <v>376</v>
      </c>
      <c r="D271" s="246" t="s">
        <v>302</v>
      </c>
      <c r="E271" s="247" t="s">
        <v>355</v>
      </c>
      <c r="F271" s="248" t="s">
        <v>356</v>
      </c>
      <c r="G271" s="249" t="s">
        <v>319</v>
      </c>
      <c r="H271" s="250">
        <v>2.02</v>
      </c>
      <c r="I271" s="251"/>
      <c r="J271" s="252">
        <f>ROUND(I271*H271,2)</f>
        <v>0</v>
      </c>
      <c r="K271" s="248" t="s">
        <v>186</v>
      </c>
      <c r="L271" s="253"/>
      <c r="M271" s="254" t="s">
        <v>24</v>
      </c>
      <c r="N271" s="255" t="s">
        <v>48</v>
      </c>
      <c r="O271" s="42"/>
      <c r="P271" s="203">
        <f>O271*H271</f>
        <v>0</v>
      </c>
      <c r="Q271" s="203">
        <v>0.16400000000000001</v>
      </c>
      <c r="R271" s="203">
        <f>Q271*H271</f>
        <v>0.33128000000000002</v>
      </c>
      <c r="S271" s="203">
        <v>0</v>
      </c>
      <c r="T271" s="204">
        <f>S271*H271</f>
        <v>0</v>
      </c>
      <c r="AR271" s="24" t="s">
        <v>305</v>
      </c>
      <c r="AT271" s="24" t="s">
        <v>302</v>
      </c>
      <c r="AU271" s="24" t="s">
        <v>86</v>
      </c>
      <c r="AY271" s="24" t="s">
        <v>180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24" t="s">
        <v>25</v>
      </c>
      <c r="BK271" s="205">
        <f>ROUND(I271*H271,2)</f>
        <v>0</v>
      </c>
      <c r="BL271" s="24" t="s">
        <v>187</v>
      </c>
      <c r="BM271" s="24" t="s">
        <v>357</v>
      </c>
    </row>
    <row r="272" spans="2:65" s="11" customFormat="1" ht="13.5">
      <c r="B272" s="206"/>
      <c r="C272" s="207"/>
      <c r="D272" s="208" t="s">
        <v>189</v>
      </c>
      <c r="E272" s="207"/>
      <c r="F272" s="210" t="s">
        <v>348</v>
      </c>
      <c r="G272" s="207"/>
      <c r="H272" s="211">
        <v>2.02</v>
      </c>
      <c r="I272" s="212"/>
      <c r="J272" s="207"/>
      <c r="K272" s="207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189</v>
      </c>
      <c r="AU272" s="217" t="s">
        <v>86</v>
      </c>
      <c r="AV272" s="11" t="s">
        <v>86</v>
      </c>
      <c r="AW272" s="11" t="s">
        <v>6</v>
      </c>
      <c r="AX272" s="11" t="s">
        <v>25</v>
      </c>
      <c r="AY272" s="217" t="s">
        <v>180</v>
      </c>
    </row>
    <row r="273" spans="2:65" s="1" customFormat="1" ht="31.5" customHeight="1">
      <c r="B273" s="41"/>
      <c r="C273" s="194" t="s">
        <v>699</v>
      </c>
      <c r="D273" s="194" t="s">
        <v>182</v>
      </c>
      <c r="E273" s="195" t="s">
        <v>359</v>
      </c>
      <c r="F273" s="196" t="s">
        <v>360</v>
      </c>
      <c r="G273" s="197" t="s">
        <v>200</v>
      </c>
      <c r="H273" s="198">
        <v>27.5</v>
      </c>
      <c r="I273" s="199"/>
      <c r="J273" s="200">
        <f>ROUND(I273*H273,2)</f>
        <v>0</v>
      </c>
      <c r="K273" s="196" t="s">
        <v>186</v>
      </c>
      <c r="L273" s="61"/>
      <c r="M273" s="201" t="s">
        <v>24</v>
      </c>
      <c r="N273" s="202" t="s">
        <v>48</v>
      </c>
      <c r="O273" s="42"/>
      <c r="P273" s="203">
        <f>O273*H273</f>
        <v>0</v>
      </c>
      <c r="Q273" s="203">
        <v>1.0000000000000001E-5</v>
      </c>
      <c r="R273" s="203">
        <f>Q273*H273</f>
        <v>2.7500000000000002E-4</v>
      </c>
      <c r="S273" s="203">
        <v>0</v>
      </c>
      <c r="T273" s="204">
        <f>S273*H273</f>
        <v>0</v>
      </c>
      <c r="AR273" s="24" t="s">
        <v>187</v>
      </c>
      <c r="AT273" s="24" t="s">
        <v>182</v>
      </c>
      <c r="AU273" s="24" t="s">
        <v>86</v>
      </c>
      <c r="AY273" s="24" t="s">
        <v>180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24" t="s">
        <v>25</v>
      </c>
      <c r="BK273" s="205">
        <f>ROUND(I273*H273,2)</f>
        <v>0</v>
      </c>
      <c r="BL273" s="24" t="s">
        <v>187</v>
      </c>
      <c r="BM273" s="24" t="s">
        <v>361</v>
      </c>
    </row>
    <row r="274" spans="2:65" s="11" customFormat="1" ht="13.5">
      <c r="B274" s="206"/>
      <c r="C274" s="207"/>
      <c r="D274" s="208" t="s">
        <v>189</v>
      </c>
      <c r="E274" s="209" t="s">
        <v>143</v>
      </c>
      <c r="F274" s="210" t="s">
        <v>995</v>
      </c>
      <c r="G274" s="207"/>
      <c r="H274" s="211">
        <v>27.5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189</v>
      </c>
      <c r="AU274" s="217" t="s">
        <v>86</v>
      </c>
      <c r="AV274" s="11" t="s">
        <v>86</v>
      </c>
      <c r="AW274" s="11" t="s">
        <v>40</v>
      </c>
      <c r="AX274" s="11" t="s">
        <v>25</v>
      </c>
      <c r="AY274" s="217" t="s">
        <v>180</v>
      </c>
    </row>
    <row r="275" spans="2:65" s="1" customFormat="1" ht="22.5" customHeight="1">
      <c r="B275" s="41"/>
      <c r="C275" s="194" t="s">
        <v>996</v>
      </c>
      <c r="D275" s="194" t="s">
        <v>182</v>
      </c>
      <c r="E275" s="195" t="s">
        <v>364</v>
      </c>
      <c r="F275" s="196" t="s">
        <v>365</v>
      </c>
      <c r="G275" s="197" t="s">
        <v>200</v>
      </c>
      <c r="H275" s="198">
        <v>27.5</v>
      </c>
      <c r="I275" s="199"/>
      <c r="J275" s="200">
        <f>ROUND(I275*H275,2)</f>
        <v>0</v>
      </c>
      <c r="K275" s="196" t="s">
        <v>186</v>
      </c>
      <c r="L275" s="61"/>
      <c r="M275" s="201" t="s">
        <v>24</v>
      </c>
      <c r="N275" s="202" t="s">
        <v>48</v>
      </c>
      <c r="O275" s="42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AR275" s="24" t="s">
        <v>187</v>
      </c>
      <c r="AT275" s="24" t="s">
        <v>182</v>
      </c>
      <c r="AU275" s="24" t="s">
        <v>86</v>
      </c>
      <c r="AY275" s="24" t="s">
        <v>180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24" t="s">
        <v>25</v>
      </c>
      <c r="BK275" s="205">
        <f>ROUND(I275*H275,2)</f>
        <v>0</v>
      </c>
      <c r="BL275" s="24" t="s">
        <v>187</v>
      </c>
      <c r="BM275" s="24" t="s">
        <v>366</v>
      </c>
    </row>
    <row r="276" spans="2:65" s="11" customFormat="1" ht="13.5">
      <c r="B276" s="206"/>
      <c r="C276" s="207"/>
      <c r="D276" s="208" t="s">
        <v>189</v>
      </c>
      <c r="E276" s="209" t="s">
        <v>24</v>
      </c>
      <c r="F276" s="210" t="s">
        <v>143</v>
      </c>
      <c r="G276" s="207"/>
      <c r="H276" s="211">
        <v>27.5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189</v>
      </c>
      <c r="AU276" s="217" t="s">
        <v>86</v>
      </c>
      <c r="AV276" s="11" t="s">
        <v>86</v>
      </c>
      <c r="AW276" s="11" t="s">
        <v>40</v>
      </c>
      <c r="AX276" s="11" t="s">
        <v>25</v>
      </c>
      <c r="AY276" s="217" t="s">
        <v>180</v>
      </c>
    </row>
    <row r="277" spans="2:65" s="1" customFormat="1" ht="22.5" customHeight="1">
      <c r="B277" s="41"/>
      <c r="C277" s="194" t="s">
        <v>997</v>
      </c>
      <c r="D277" s="194" t="s">
        <v>182</v>
      </c>
      <c r="E277" s="195" t="s">
        <v>368</v>
      </c>
      <c r="F277" s="196" t="s">
        <v>369</v>
      </c>
      <c r="G277" s="197" t="s">
        <v>200</v>
      </c>
      <c r="H277" s="198">
        <v>71.400000000000006</v>
      </c>
      <c r="I277" s="199"/>
      <c r="J277" s="200">
        <f>ROUND(I277*H277,2)</f>
        <v>0</v>
      </c>
      <c r="K277" s="196" t="s">
        <v>186</v>
      </c>
      <c r="L277" s="61"/>
      <c r="M277" s="201" t="s">
        <v>24</v>
      </c>
      <c r="N277" s="202" t="s">
        <v>48</v>
      </c>
      <c r="O277" s="42"/>
      <c r="P277" s="203">
        <f>O277*H277</f>
        <v>0</v>
      </c>
      <c r="Q277" s="203">
        <v>1.0000000000000001E-5</v>
      </c>
      <c r="R277" s="203">
        <f>Q277*H277</f>
        <v>7.1400000000000012E-4</v>
      </c>
      <c r="S277" s="203">
        <v>0</v>
      </c>
      <c r="T277" s="204">
        <f>S277*H277</f>
        <v>0</v>
      </c>
      <c r="AR277" s="24" t="s">
        <v>187</v>
      </c>
      <c r="AT277" s="24" t="s">
        <v>182</v>
      </c>
      <c r="AU277" s="24" t="s">
        <v>86</v>
      </c>
      <c r="AY277" s="24" t="s">
        <v>180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24" t="s">
        <v>25</v>
      </c>
      <c r="BK277" s="205">
        <f>ROUND(I277*H277,2)</f>
        <v>0</v>
      </c>
      <c r="BL277" s="24" t="s">
        <v>187</v>
      </c>
      <c r="BM277" s="24" t="s">
        <v>370</v>
      </c>
    </row>
    <row r="278" spans="2:65" s="11" customFormat="1" ht="13.5">
      <c r="B278" s="206"/>
      <c r="C278" s="207"/>
      <c r="D278" s="208" t="s">
        <v>189</v>
      </c>
      <c r="E278" s="209" t="s">
        <v>130</v>
      </c>
      <c r="F278" s="210" t="s">
        <v>998</v>
      </c>
      <c r="G278" s="207"/>
      <c r="H278" s="211">
        <v>71.400000000000006</v>
      </c>
      <c r="I278" s="212"/>
      <c r="J278" s="207"/>
      <c r="K278" s="207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189</v>
      </c>
      <c r="AU278" s="217" t="s">
        <v>86</v>
      </c>
      <c r="AV278" s="11" t="s">
        <v>86</v>
      </c>
      <c r="AW278" s="11" t="s">
        <v>40</v>
      </c>
      <c r="AX278" s="11" t="s">
        <v>25</v>
      </c>
      <c r="AY278" s="217" t="s">
        <v>180</v>
      </c>
    </row>
    <row r="279" spans="2:65" s="1" customFormat="1" ht="22.5" customHeight="1">
      <c r="B279" s="41"/>
      <c r="C279" s="194" t="s">
        <v>999</v>
      </c>
      <c r="D279" s="194" t="s">
        <v>182</v>
      </c>
      <c r="E279" s="195" t="s">
        <v>373</v>
      </c>
      <c r="F279" s="196" t="s">
        <v>374</v>
      </c>
      <c r="G279" s="197" t="s">
        <v>200</v>
      </c>
      <c r="H279" s="198">
        <v>98.9</v>
      </c>
      <c r="I279" s="199"/>
      <c r="J279" s="200">
        <f>ROUND(I279*H279,2)</f>
        <v>0</v>
      </c>
      <c r="K279" s="196" t="s">
        <v>186</v>
      </c>
      <c r="L279" s="61"/>
      <c r="M279" s="201" t="s">
        <v>24</v>
      </c>
      <c r="N279" s="202" t="s">
        <v>48</v>
      </c>
      <c r="O279" s="42"/>
      <c r="P279" s="203">
        <f>O279*H279</f>
        <v>0</v>
      </c>
      <c r="Q279" s="203">
        <v>1.1E-4</v>
      </c>
      <c r="R279" s="203">
        <f>Q279*H279</f>
        <v>1.0879000000000002E-2</v>
      </c>
      <c r="S279" s="203">
        <v>0</v>
      </c>
      <c r="T279" s="204">
        <f>S279*H279</f>
        <v>0</v>
      </c>
      <c r="AR279" s="24" t="s">
        <v>187</v>
      </c>
      <c r="AT279" s="24" t="s">
        <v>182</v>
      </c>
      <c r="AU279" s="24" t="s">
        <v>86</v>
      </c>
      <c r="AY279" s="24" t="s">
        <v>180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24" t="s">
        <v>25</v>
      </c>
      <c r="BK279" s="205">
        <f>ROUND(I279*H279,2)</f>
        <v>0</v>
      </c>
      <c r="BL279" s="24" t="s">
        <v>187</v>
      </c>
      <c r="BM279" s="24" t="s">
        <v>375</v>
      </c>
    </row>
    <row r="280" spans="2:65" s="11" customFormat="1" ht="13.5">
      <c r="B280" s="206"/>
      <c r="C280" s="207"/>
      <c r="D280" s="218" t="s">
        <v>189</v>
      </c>
      <c r="E280" s="221" t="s">
        <v>24</v>
      </c>
      <c r="F280" s="222" t="s">
        <v>143</v>
      </c>
      <c r="G280" s="207"/>
      <c r="H280" s="223">
        <v>27.5</v>
      </c>
      <c r="I280" s="212"/>
      <c r="J280" s="207"/>
      <c r="K280" s="207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189</v>
      </c>
      <c r="AU280" s="217" t="s">
        <v>86</v>
      </c>
      <c r="AV280" s="11" t="s">
        <v>86</v>
      </c>
      <c r="AW280" s="11" t="s">
        <v>40</v>
      </c>
      <c r="AX280" s="11" t="s">
        <v>77</v>
      </c>
      <c r="AY280" s="217" t="s">
        <v>180</v>
      </c>
    </row>
    <row r="281" spans="2:65" s="11" customFormat="1" ht="13.5">
      <c r="B281" s="206"/>
      <c r="C281" s="207"/>
      <c r="D281" s="218" t="s">
        <v>189</v>
      </c>
      <c r="E281" s="221" t="s">
        <v>24</v>
      </c>
      <c r="F281" s="222" t="s">
        <v>130</v>
      </c>
      <c r="G281" s="207"/>
      <c r="H281" s="223">
        <v>71.400000000000006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189</v>
      </c>
      <c r="AU281" s="217" t="s">
        <v>86</v>
      </c>
      <c r="AV281" s="11" t="s">
        <v>86</v>
      </c>
      <c r="AW281" s="11" t="s">
        <v>40</v>
      </c>
      <c r="AX281" s="11" t="s">
        <v>77</v>
      </c>
      <c r="AY281" s="217" t="s">
        <v>180</v>
      </c>
    </row>
    <row r="282" spans="2:65" s="12" customFormat="1" ht="13.5">
      <c r="B282" s="224"/>
      <c r="C282" s="225"/>
      <c r="D282" s="208" t="s">
        <v>189</v>
      </c>
      <c r="E282" s="226" t="s">
        <v>24</v>
      </c>
      <c r="F282" s="227" t="s">
        <v>204</v>
      </c>
      <c r="G282" s="225"/>
      <c r="H282" s="228">
        <v>98.9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189</v>
      </c>
      <c r="AU282" s="234" t="s">
        <v>86</v>
      </c>
      <c r="AV282" s="12" t="s">
        <v>187</v>
      </c>
      <c r="AW282" s="12" t="s">
        <v>40</v>
      </c>
      <c r="AX282" s="12" t="s">
        <v>25</v>
      </c>
      <c r="AY282" s="234" t="s">
        <v>180</v>
      </c>
    </row>
    <row r="283" spans="2:65" s="1" customFormat="1" ht="22.5" customHeight="1">
      <c r="B283" s="41"/>
      <c r="C283" s="194" t="s">
        <v>675</v>
      </c>
      <c r="D283" s="194" t="s">
        <v>182</v>
      </c>
      <c r="E283" s="195" t="s">
        <v>377</v>
      </c>
      <c r="F283" s="196" t="s">
        <v>378</v>
      </c>
      <c r="G283" s="197" t="s">
        <v>319</v>
      </c>
      <c r="H283" s="198">
        <v>100</v>
      </c>
      <c r="I283" s="199"/>
      <c r="J283" s="200">
        <f>ROUND(I283*H283,2)</f>
        <v>0</v>
      </c>
      <c r="K283" s="196" t="s">
        <v>186</v>
      </c>
      <c r="L283" s="61"/>
      <c r="M283" s="201" t="s">
        <v>24</v>
      </c>
      <c r="N283" s="202" t="s">
        <v>48</v>
      </c>
      <c r="O283" s="42"/>
      <c r="P283" s="203">
        <f>O283*H283</f>
        <v>0</v>
      </c>
      <c r="Q283" s="203">
        <v>2.0200000000000001E-3</v>
      </c>
      <c r="R283" s="203">
        <f>Q283*H283</f>
        <v>0.20200000000000001</v>
      </c>
      <c r="S283" s="203">
        <v>0</v>
      </c>
      <c r="T283" s="204">
        <f>S283*H283</f>
        <v>0</v>
      </c>
      <c r="AR283" s="24" t="s">
        <v>187</v>
      </c>
      <c r="AT283" s="24" t="s">
        <v>182</v>
      </c>
      <c r="AU283" s="24" t="s">
        <v>86</v>
      </c>
      <c r="AY283" s="24" t="s">
        <v>180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24" t="s">
        <v>25</v>
      </c>
      <c r="BK283" s="205">
        <f>ROUND(I283*H283,2)</f>
        <v>0</v>
      </c>
      <c r="BL283" s="24" t="s">
        <v>187</v>
      </c>
      <c r="BM283" s="24" t="s">
        <v>1000</v>
      </c>
    </row>
    <row r="284" spans="2:65" s="1" customFormat="1" ht="13.5">
      <c r="B284" s="41"/>
      <c r="C284" s="63"/>
      <c r="D284" s="218" t="s">
        <v>195</v>
      </c>
      <c r="E284" s="63"/>
      <c r="F284" s="219" t="s">
        <v>378</v>
      </c>
      <c r="G284" s="63"/>
      <c r="H284" s="63"/>
      <c r="I284" s="164"/>
      <c r="J284" s="63"/>
      <c r="K284" s="63"/>
      <c r="L284" s="61"/>
      <c r="M284" s="220"/>
      <c r="N284" s="42"/>
      <c r="O284" s="42"/>
      <c r="P284" s="42"/>
      <c r="Q284" s="42"/>
      <c r="R284" s="42"/>
      <c r="S284" s="42"/>
      <c r="T284" s="78"/>
      <c r="AT284" s="24" t="s">
        <v>195</v>
      </c>
      <c r="AU284" s="24" t="s">
        <v>86</v>
      </c>
    </row>
    <row r="285" spans="2:65" s="11" customFormat="1" ht="13.5">
      <c r="B285" s="206"/>
      <c r="C285" s="207"/>
      <c r="D285" s="208" t="s">
        <v>189</v>
      </c>
      <c r="E285" s="209" t="s">
        <v>24</v>
      </c>
      <c r="F285" s="210" t="s">
        <v>1001</v>
      </c>
      <c r="G285" s="207"/>
      <c r="H285" s="211">
        <v>100</v>
      </c>
      <c r="I285" s="212"/>
      <c r="J285" s="207"/>
      <c r="K285" s="207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189</v>
      </c>
      <c r="AU285" s="217" t="s">
        <v>86</v>
      </c>
      <c r="AV285" s="11" t="s">
        <v>86</v>
      </c>
      <c r="AW285" s="11" t="s">
        <v>40</v>
      </c>
      <c r="AX285" s="11" t="s">
        <v>25</v>
      </c>
      <c r="AY285" s="217" t="s">
        <v>180</v>
      </c>
    </row>
    <row r="286" spans="2:65" s="1" customFormat="1" ht="22.5" customHeight="1">
      <c r="B286" s="41"/>
      <c r="C286" s="194" t="s">
        <v>338</v>
      </c>
      <c r="D286" s="194" t="s">
        <v>182</v>
      </c>
      <c r="E286" s="195" t="s">
        <v>382</v>
      </c>
      <c r="F286" s="196" t="s">
        <v>383</v>
      </c>
      <c r="G286" s="197" t="s">
        <v>232</v>
      </c>
      <c r="H286" s="198">
        <v>2.2149999999999999</v>
      </c>
      <c r="I286" s="199"/>
      <c r="J286" s="200">
        <f>ROUND(I286*H286,2)</f>
        <v>0</v>
      </c>
      <c r="K286" s="196" t="s">
        <v>186</v>
      </c>
      <c r="L286" s="61"/>
      <c r="M286" s="201" t="s">
        <v>24</v>
      </c>
      <c r="N286" s="202" t="s">
        <v>48</v>
      </c>
      <c r="O286" s="42"/>
      <c r="P286" s="203">
        <f>O286*H286</f>
        <v>0</v>
      </c>
      <c r="Q286" s="203">
        <v>1.0152300000000001</v>
      </c>
      <c r="R286" s="203">
        <f>Q286*H286</f>
        <v>2.2487344500000002</v>
      </c>
      <c r="S286" s="203">
        <v>0</v>
      </c>
      <c r="T286" s="204">
        <f>S286*H286</f>
        <v>0</v>
      </c>
      <c r="AR286" s="24" t="s">
        <v>187</v>
      </c>
      <c r="AT286" s="24" t="s">
        <v>182</v>
      </c>
      <c r="AU286" s="24" t="s">
        <v>86</v>
      </c>
      <c r="AY286" s="24" t="s">
        <v>180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24" t="s">
        <v>25</v>
      </c>
      <c r="BK286" s="205">
        <f>ROUND(I286*H286,2)</f>
        <v>0</v>
      </c>
      <c r="BL286" s="24" t="s">
        <v>187</v>
      </c>
      <c r="BM286" s="24" t="s">
        <v>384</v>
      </c>
    </row>
    <row r="287" spans="2:65" s="11" customFormat="1" ht="27">
      <c r="B287" s="206"/>
      <c r="C287" s="207"/>
      <c r="D287" s="218" t="s">
        <v>189</v>
      </c>
      <c r="E287" s="221" t="s">
        <v>24</v>
      </c>
      <c r="F287" s="222" t="s">
        <v>1002</v>
      </c>
      <c r="G287" s="207"/>
      <c r="H287" s="223">
        <v>2.0139999999999998</v>
      </c>
      <c r="I287" s="212"/>
      <c r="J287" s="207"/>
      <c r="K287" s="207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189</v>
      </c>
      <c r="AU287" s="217" t="s">
        <v>86</v>
      </c>
      <c r="AV287" s="11" t="s">
        <v>86</v>
      </c>
      <c r="AW287" s="11" t="s">
        <v>40</v>
      </c>
      <c r="AX287" s="11" t="s">
        <v>25</v>
      </c>
      <c r="AY287" s="217" t="s">
        <v>180</v>
      </c>
    </row>
    <row r="288" spans="2:65" s="11" customFormat="1" ht="13.5">
      <c r="B288" s="206"/>
      <c r="C288" s="207"/>
      <c r="D288" s="208" t="s">
        <v>189</v>
      </c>
      <c r="E288" s="207"/>
      <c r="F288" s="210" t="s">
        <v>1003</v>
      </c>
      <c r="G288" s="207"/>
      <c r="H288" s="211">
        <v>2.2149999999999999</v>
      </c>
      <c r="I288" s="212"/>
      <c r="J288" s="207"/>
      <c r="K288" s="207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189</v>
      </c>
      <c r="AU288" s="217" t="s">
        <v>86</v>
      </c>
      <c r="AV288" s="11" t="s">
        <v>86</v>
      </c>
      <c r="AW288" s="11" t="s">
        <v>6</v>
      </c>
      <c r="AX288" s="11" t="s">
        <v>25</v>
      </c>
      <c r="AY288" s="217" t="s">
        <v>180</v>
      </c>
    </row>
    <row r="289" spans="2:65" s="1" customFormat="1" ht="22.5" customHeight="1">
      <c r="B289" s="41"/>
      <c r="C289" s="194" t="s">
        <v>686</v>
      </c>
      <c r="D289" s="194" t="s">
        <v>182</v>
      </c>
      <c r="E289" s="195" t="s">
        <v>388</v>
      </c>
      <c r="F289" s="196" t="s">
        <v>389</v>
      </c>
      <c r="G289" s="197" t="s">
        <v>185</v>
      </c>
      <c r="H289" s="198">
        <v>182.6</v>
      </c>
      <c r="I289" s="199"/>
      <c r="J289" s="200">
        <f>ROUND(I289*H289,2)</f>
        <v>0</v>
      </c>
      <c r="K289" s="196" t="s">
        <v>186</v>
      </c>
      <c r="L289" s="61"/>
      <c r="M289" s="201" t="s">
        <v>24</v>
      </c>
      <c r="N289" s="202" t="s">
        <v>48</v>
      </c>
      <c r="O289" s="42"/>
      <c r="P289" s="203">
        <f>O289*H289</f>
        <v>0</v>
      </c>
      <c r="Q289" s="203">
        <v>1.0200000000000001E-3</v>
      </c>
      <c r="R289" s="203">
        <f>Q289*H289</f>
        <v>0.186252</v>
      </c>
      <c r="S289" s="203">
        <v>0</v>
      </c>
      <c r="T289" s="204">
        <f>S289*H289</f>
        <v>0</v>
      </c>
      <c r="AR289" s="24" t="s">
        <v>187</v>
      </c>
      <c r="AT289" s="24" t="s">
        <v>182</v>
      </c>
      <c r="AU289" s="24" t="s">
        <v>86</v>
      </c>
      <c r="AY289" s="24" t="s">
        <v>180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24" t="s">
        <v>25</v>
      </c>
      <c r="BK289" s="205">
        <f>ROUND(I289*H289,2)</f>
        <v>0</v>
      </c>
      <c r="BL289" s="24" t="s">
        <v>187</v>
      </c>
      <c r="BM289" s="24" t="s">
        <v>1004</v>
      </c>
    </row>
    <row r="290" spans="2:65" s="1" customFormat="1" ht="13.5">
      <c r="B290" s="41"/>
      <c r="C290" s="63"/>
      <c r="D290" s="218" t="s">
        <v>195</v>
      </c>
      <c r="E290" s="63"/>
      <c r="F290" s="219" t="s">
        <v>389</v>
      </c>
      <c r="G290" s="63"/>
      <c r="H290" s="63"/>
      <c r="I290" s="164"/>
      <c r="J290" s="63"/>
      <c r="K290" s="63"/>
      <c r="L290" s="61"/>
      <c r="M290" s="220"/>
      <c r="N290" s="42"/>
      <c r="O290" s="42"/>
      <c r="P290" s="42"/>
      <c r="Q290" s="42"/>
      <c r="R290" s="42"/>
      <c r="S290" s="42"/>
      <c r="T290" s="78"/>
      <c r="AT290" s="24" t="s">
        <v>195</v>
      </c>
      <c r="AU290" s="24" t="s">
        <v>86</v>
      </c>
    </row>
    <row r="291" spans="2:65" s="11" customFormat="1" ht="13.5">
      <c r="B291" s="206"/>
      <c r="C291" s="207"/>
      <c r="D291" s="218" t="s">
        <v>189</v>
      </c>
      <c r="E291" s="221" t="s">
        <v>24</v>
      </c>
      <c r="F291" s="222" t="s">
        <v>1005</v>
      </c>
      <c r="G291" s="207"/>
      <c r="H291" s="223">
        <v>166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189</v>
      </c>
      <c r="AU291" s="217" t="s">
        <v>86</v>
      </c>
      <c r="AV291" s="11" t="s">
        <v>86</v>
      </c>
      <c r="AW291" s="11" t="s">
        <v>40</v>
      </c>
      <c r="AX291" s="11" t="s">
        <v>25</v>
      </c>
      <c r="AY291" s="217" t="s">
        <v>180</v>
      </c>
    </row>
    <row r="292" spans="2:65" s="11" customFormat="1" ht="13.5">
      <c r="B292" s="206"/>
      <c r="C292" s="207"/>
      <c r="D292" s="208" t="s">
        <v>189</v>
      </c>
      <c r="E292" s="207"/>
      <c r="F292" s="210" t="s">
        <v>1006</v>
      </c>
      <c r="G292" s="207"/>
      <c r="H292" s="211">
        <v>182.6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189</v>
      </c>
      <c r="AU292" s="217" t="s">
        <v>86</v>
      </c>
      <c r="AV292" s="11" t="s">
        <v>86</v>
      </c>
      <c r="AW292" s="11" t="s">
        <v>6</v>
      </c>
      <c r="AX292" s="11" t="s">
        <v>25</v>
      </c>
      <c r="AY292" s="217" t="s">
        <v>180</v>
      </c>
    </row>
    <row r="293" spans="2:65" s="1" customFormat="1" ht="22.5" customHeight="1">
      <c r="B293" s="41"/>
      <c r="C293" s="194" t="s">
        <v>710</v>
      </c>
      <c r="D293" s="194" t="s">
        <v>182</v>
      </c>
      <c r="E293" s="195" t="s">
        <v>394</v>
      </c>
      <c r="F293" s="196" t="s">
        <v>395</v>
      </c>
      <c r="G293" s="197" t="s">
        <v>200</v>
      </c>
      <c r="H293" s="198">
        <v>168.3</v>
      </c>
      <c r="I293" s="199"/>
      <c r="J293" s="200">
        <f>ROUND(I293*H293,2)</f>
        <v>0</v>
      </c>
      <c r="K293" s="196" t="s">
        <v>186</v>
      </c>
      <c r="L293" s="61"/>
      <c r="M293" s="201" t="s">
        <v>24</v>
      </c>
      <c r="N293" s="202" t="s">
        <v>48</v>
      </c>
      <c r="O293" s="42"/>
      <c r="P293" s="203">
        <f>O293*H293</f>
        <v>0</v>
      </c>
      <c r="Q293" s="203">
        <v>0</v>
      </c>
      <c r="R293" s="203">
        <f>Q293*H293</f>
        <v>0</v>
      </c>
      <c r="S293" s="203">
        <v>0</v>
      </c>
      <c r="T293" s="204">
        <f>S293*H293</f>
        <v>0</v>
      </c>
      <c r="AR293" s="24" t="s">
        <v>187</v>
      </c>
      <c r="AT293" s="24" t="s">
        <v>182</v>
      </c>
      <c r="AU293" s="24" t="s">
        <v>86</v>
      </c>
      <c r="AY293" s="24" t="s">
        <v>180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24" t="s">
        <v>25</v>
      </c>
      <c r="BK293" s="205">
        <f>ROUND(I293*H293,2)</f>
        <v>0</v>
      </c>
      <c r="BL293" s="24" t="s">
        <v>187</v>
      </c>
      <c r="BM293" s="24" t="s">
        <v>396</v>
      </c>
    </row>
    <row r="294" spans="2:65" s="11" customFormat="1" ht="13.5">
      <c r="B294" s="206"/>
      <c r="C294" s="207"/>
      <c r="D294" s="218" t="s">
        <v>189</v>
      </c>
      <c r="E294" s="221" t="s">
        <v>24</v>
      </c>
      <c r="F294" s="222" t="s">
        <v>1007</v>
      </c>
      <c r="G294" s="207"/>
      <c r="H294" s="223">
        <v>78.5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189</v>
      </c>
      <c r="AU294" s="217" t="s">
        <v>86</v>
      </c>
      <c r="AV294" s="11" t="s">
        <v>86</v>
      </c>
      <c r="AW294" s="11" t="s">
        <v>40</v>
      </c>
      <c r="AX294" s="11" t="s">
        <v>77</v>
      </c>
      <c r="AY294" s="217" t="s">
        <v>180</v>
      </c>
    </row>
    <row r="295" spans="2:65" s="11" customFormat="1" ht="13.5">
      <c r="B295" s="206"/>
      <c r="C295" s="207"/>
      <c r="D295" s="218" t="s">
        <v>189</v>
      </c>
      <c r="E295" s="221" t="s">
        <v>24</v>
      </c>
      <c r="F295" s="222" t="s">
        <v>1008</v>
      </c>
      <c r="G295" s="207"/>
      <c r="H295" s="223">
        <v>89.8</v>
      </c>
      <c r="I295" s="212"/>
      <c r="J295" s="207"/>
      <c r="K295" s="207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189</v>
      </c>
      <c r="AU295" s="217" t="s">
        <v>86</v>
      </c>
      <c r="AV295" s="11" t="s">
        <v>86</v>
      </c>
      <c r="AW295" s="11" t="s">
        <v>40</v>
      </c>
      <c r="AX295" s="11" t="s">
        <v>77</v>
      </c>
      <c r="AY295" s="217" t="s">
        <v>180</v>
      </c>
    </row>
    <row r="296" spans="2:65" s="12" customFormat="1" ht="13.5">
      <c r="B296" s="224"/>
      <c r="C296" s="225"/>
      <c r="D296" s="208" t="s">
        <v>189</v>
      </c>
      <c r="E296" s="226" t="s">
        <v>24</v>
      </c>
      <c r="F296" s="227" t="s">
        <v>204</v>
      </c>
      <c r="G296" s="225"/>
      <c r="H296" s="228">
        <v>168.3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189</v>
      </c>
      <c r="AU296" s="234" t="s">
        <v>86</v>
      </c>
      <c r="AV296" s="12" t="s">
        <v>187</v>
      </c>
      <c r="AW296" s="12" t="s">
        <v>40</v>
      </c>
      <c r="AX296" s="12" t="s">
        <v>25</v>
      </c>
      <c r="AY296" s="234" t="s">
        <v>180</v>
      </c>
    </row>
    <row r="297" spans="2:65" s="1" customFormat="1" ht="22.5" customHeight="1">
      <c r="B297" s="41"/>
      <c r="C297" s="194" t="s">
        <v>692</v>
      </c>
      <c r="D297" s="194" t="s">
        <v>182</v>
      </c>
      <c r="E297" s="195" t="s">
        <v>1009</v>
      </c>
      <c r="F297" s="196" t="s">
        <v>1010</v>
      </c>
      <c r="G297" s="197" t="s">
        <v>200</v>
      </c>
      <c r="H297" s="198">
        <v>0.05</v>
      </c>
      <c r="I297" s="199"/>
      <c r="J297" s="200">
        <f>ROUND(I297*H297,2)</f>
        <v>0</v>
      </c>
      <c r="K297" s="196" t="s">
        <v>841</v>
      </c>
      <c r="L297" s="61"/>
      <c r="M297" s="201" t="s">
        <v>24</v>
      </c>
      <c r="N297" s="202" t="s">
        <v>48</v>
      </c>
      <c r="O297" s="42"/>
      <c r="P297" s="203">
        <f>O297*H297</f>
        <v>0</v>
      </c>
      <c r="Q297" s="203">
        <v>3.0899999999999999E-3</v>
      </c>
      <c r="R297" s="203">
        <f>Q297*H297</f>
        <v>1.5450000000000001E-4</v>
      </c>
      <c r="S297" s="203">
        <v>0.126</v>
      </c>
      <c r="T297" s="204">
        <f>S297*H297</f>
        <v>6.3E-3</v>
      </c>
      <c r="AR297" s="24" t="s">
        <v>187</v>
      </c>
      <c r="AT297" s="24" t="s">
        <v>182</v>
      </c>
      <c r="AU297" s="24" t="s">
        <v>86</v>
      </c>
      <c r="AY297" s="24" t="s">
        <v>180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24" t="s">
        <v>25</v>
      </c>
      <c r="BK297" s="205">
        <f>ROUND(I297*H297,2)</f>
        <v>0</v>
      </c>
      <c r="BL297" s="24" t="s">
        <v>187</v>
      </c>
      <c r="BM297" s="24" t="s">
        <v>1011</v>
      </c>
    </row>
    <row r="298" spans="2:65" s="1" customFormat="1" ht="27">
      <c r="B298" s="41"/>
      <c r="C298" s="63"/>
      <c r="D298" s="218" t="s">
        <v>195</v>
      </c>
      <c r="E298" s="63"/>
      <c r="F298" s="219" t="s">
        <v>1012</v>
      </c>
      <c r="G298" s="63"/>
      <c r="H298" s="63"/>
      <c r="I298" s="164"/>
      <c r="J298" s="63"/>
      <c r="K298" s="63"/>
      <c r="L298" s="61"/>
      <c r="M298" s="220"/>
      <c r="N298" s="42"/>
      <c r="O298" s="42"/>
      <c r="P298" s="42"/>
      <c r="Q298" s="42"/>
      <c r="R298" s="42"/>
      <c r="S298" s="42"/>
      <c r="T298" s="78"/>
      <c r="AT298" s="24" t="s">
        <v>195</v>
      </c>
      <c r="AU298" s="24" t="s">
        <v>86</v>
      </c>
    </row>
    <row r="299" spans="2:65" s="11" customFormat="1" ht="13.5">
      <c r="B299" s="206"/>
      <c r="C299" s="207"/>
      <c r="D299" s="208" t="s">
        <v>189</v>
      </c>
      <c r="E299" s="209" t="s">
        <v>24</v>
      </c>
      <c r="F299" s="210" t="s">
        <v>1013</v>
      </c>
      <c r="G299" s="207"/>
      <c r="H299" s="211">
        <v>0.05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189</v>
      </c>
      <c r="AU299" s="217" t="s">
        <v>86</v>
      </c>
      <c r="AV299" s="11" t="s">
        <v>86</v>
      </c>
      <c r="AW299" s="11" t="s">
        <v>40</v>
      </c>
      <c r="AX299" s="11" t="s">
        <v>25</v>
      </c>
      <c r="AY299" s="217" t="s">
        <v>180</v>
      </c>
    </row>
    <row r="300" spans="2:65" s="1" customFormat="1" ht="22.5" customHeight="1">
      <c r="B300" s="41"/>
      <c r="C300" s="194" t="s">
        <v>723</v>
      </c>
      <c r="D300" s="194" t="s">
        <v>182</v>
      </c>
      <c r="E300" s="195" t="s">
        <v>399</v>
      </c>
      <c r="F300" s="196" t="s">
        <v>400</v>
      </c>
      <c r="G300" s="197" t="s">
        <v>200</v>
      </c>
      <c r="H300" s="198">
        <v>90.1</v>
      </c>
      <c r="I300" s="199"/>
      <c r="J300" s="200">
        <f>ROUND(I300*H300,2)</f>
        <v>0</v>
      </c>
      <c r="K300" s="196" t="s">
        <v>186</v>
      </c>
      <c r="L300" s="61"/>
      <c r="M300" s="201" t="s">
        <v>24</v>
      </c>
      <c r="N300" s="202" t="s">
        <v>48</v>
      </c>
      <c r="O300" s="42"/>
      <c r="P300" s="203">
        <f>O300*H300</f>
        <v>0</v>
      </c>
      <c r="Q300" s="203">
        <v>0</v>
      </c>
      <c r="R300" s="203">
        <f>Q300*H300</f>
        <v>0</v>
      </c>
      <c r="S300" s="203">
        <v>0</v>
      </c>
      <c r="T300" s="204">
        <f>S300*H300</f>
        <v>0</v>
      </c>
      <c r="AR300" s="24" t="s">
        <v>187</v>
      </c>
      <c r="AT300" s="24" t="s">
        <v>182</v>
      </c>
      <c r="AU300" s="24" t="s">
        <v>86</v>
      </c>
      <c r="AY300" s="24" t="s">
        <v>180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24" t="s">
        <v>25</v>
      </c>
      <c r="BK300" s="205">
        <f>ROUND(I300*H300,2)</f>
        <v>0</v>
      </c>
      <c r="BL300" s="24" t="s">
        <v>187</v>
      </c>
      <c r="BM300" s="24" t="s">
        <v>401</v>
      </c>
    </row>
    <row r="301" spans="2:65" s="1" customFormat="1" ht="13.5">
      <c r="B301" s="41"/>
      <c r="C301" s="63"/>
      <c r="D301" s="218" t="s">
        <v>195</v>
      </c>
      <c r="E301" s="63"/>
      <c r="F301" s="219" t="s">
        <v>402</v>
      </c>
      <c r="G301" s="63"/>
      <c r="H301" s="63"/>
      <c r="I301" s="164"/>
      <c r="J301" s="63"/>
      <c r="K301" s="63"/>
      <c r="L301" s="61"/>
      <c r="M301" s="220"/>
      <c r="N301" s="42"/>
      <c r="O301" s="42"/>
      <c r="P301" s="42"/>
      <c r="Q301" s="42"/>
      <c r="R301" s="42"/>
      <c r="S301" s="42"/>
      <c r="T301" s="78"/>
      <c r="AT301" s="24" t="s">
        <v>195</v>
      </c>
      <c r="AU301" s="24" t="s">
        <v>86</v>
      </c>
    </row>
    <row r="302" spans="2:65" s="11" customFormat="1" ht="13.5">
      <c r="B302" s="206"/>
      <c r="C302" s="207"/>
      <c r="D302" s="208" t="s">
        <v>189</v>
      </c>
      <c r="E302" s="209" t="s">
        <v>24</v>
      </c>
      <c r="F302" s="210" t="s">
        <v>1014</v>
      </c>
      <c r="G302" s="207"/>
      <c r="H302" s="211">
        <v>90.1</v>
      </c>
      <c r="I302" s="212"/>
      <c r="J302" s="207"/>
      <c r="K302" s="207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189</v>
      </c>
      <c r="AU302" s="217" t="s">
        <v>86</v>
      </c>
      <c r="AV302" s="11" t="s">
        <v>86</v>
      </c>
      <c r="AW302" s="11" t="s">
        <v>40</v>
      </c>
      <c r="AX302" s="11" t="s">
        <v>25</v>
      </c>
      <c r="AY302" s="217" t="s">
        <v>180</v>
      </c>
    </row>
    <row r="303" spans="2:65" s="1" customFormat="1" ht="22.5" customHeight="1">
      <c r="B303" s="41"/>
      <c r="C303" s="194" t="s">
        <v>1015</v>
      </c>
      <c r="D303" s="194" t="s">
        <v>182</v>
      </c>
      <c r="E303" s="195" t="s">
        <v>1016</v>
      </c>
      <c r="F303" s="196" t="s">
        <v>1017</v>
      </c>
      <c r="G303" s="197" t="s">
        <v>185</v>
      </c>
      <c r="H303" s="198">
        <v>3.25</v>
      </c>
      <c r="I303" s="199"/>
      <c r="J303" s="200">
        <f>ROUND(I303*H303,2)</f>
        <v>0</v>
      </c>
      <c r="K303" s="196" t="s">
        <v>186</v>
      </c>
      <c r="L303" s="61"/>
      <c r="M303" s="201" t="s">
        <v>24</v>
      </c>
      <c r="N303" s="202" t="s">
        <v>48</v>
      </c>
      <c r="O303" s="42"/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AR303" s="24" t="s">
        <v>187</v>
      </c>
      <c r="AT303" s="24" t="s">
        <v>182</v>
      </c>
      <c r="AU303" s="24" t="s">
        <v>86</v>
      </c>
      <c r="AY303" s="24" t="s">
        <v>180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24" t="s">
        <v>25</v>
      </c>
      <c r="BK303" s="205">
        <f>ROUND(I303*H303,2)</f>
        <v>0</v>
      </c>
      <c r="BL303" s="24" t="s">
        <v>187</v>
      </c>
      <c r="BM303" s="24" t="s">
        <v>1018</v>
      </c>
    </row>
    <row r="304" spans="2:65" s="11" customFormat="1" ht="13.5">
      <c r="B304" s="206"/>
      <c r="C304" s="207"/>
      <c r="D304" s="208" t="s">
        <v>189</v>
      </c>
      <c r="E304" s="209" t="s">
        <v>24</v>
      </c>
      <c r="F304" s="210" t="s">
        <v>823</v>
      </c>
      <c r="G304" s="207"/>
      <c r="H304" s="211">
        <v>3.25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189</v>
      </c>
      <c r="AU304" s="217" t="s">
        <v>86</v>
      </c>
      <c r="AV304" s="11" t="s">
        <v>86</v>
      </c>
      <c r="AW304" s="11" t="s">
        <v>40</v>
      </c>
      <c r="AX304" s="11" t="s">
        <v>25</v>
      </c>
      <c r="AY304" s="217" t="s">
        <v>180</v>
      </c>
    </row>
    <row r="305" spans="2:65" s="1" customFormat="1" ht="22.5" customHeight="1">
      <c r="B305" s="41"/>
      <c r="C305" s="194" t="s">
        <v>728</v>
      </c>
      <c r="D305" s="194" t="s">
        <v>182</v>
      </c>
      <c r="E305" s="195" t="s">
        <v>404</v>
      </c>
      <c r="F305" s="196" t="s">
        <v>405</v>
      </c>
      <c r="G305" s="197" t="s">
        <v>185</v>
      </c>
      <c r="H305" s="198">
        <v>9.69</v>
      </c>
      <c r="I305" s="199"/>
      <c r="J305" s="200">
        <f>ROUND(I305*H305,2)</f>
        <v>0</v>
      </c>
      <c r="K305" s="196" t="s">
        <v>186</v>
      </c>
      <c r="L305" s="61"/>
      <c r="M305" s="201" t="s">
        <v>24</v>
      </c>
      <c r="N305" s="202" t="s">
        <v>48</v>
      </c>
      <c r="O305" s="42"/>
      <c r="P305" s="203">
        <f>O305*H305</f>
        <v>0</v>
      </c>
      <c r="Q305" s="203">
        <v>0</v>
      </c>
      <c r="R305" s="203">
        <f>Q305*H305</f>
        <v>0</v>
      </c>
      <c r="S305" s="203">
        <v>0</v>
      </c>
      <c r="T305" s="204">
        <f>S305*H305</f>
        <v>0</v>
      </c>
      <c r="AR305" s="24" t="s">
        <v>187</v>
      </c>
      <c r="AT305" s="24" t="s">
        <v>182</v>
      </c>
      <c r="AU305" s="24" t="s">
        <v>86</v>
      </c>
      <c r="AY305" s="24" t="s">
        <v>180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24" t="s">
        <v>25</v>
      </c>
      <c r="BK305" s="205">
        <f>ROUND(I305*H305,2)</f>
        <v>0</v>
      </c>
      <c r="BL305" s="24" t="s">
        <v>187</v>
      </c>
      <c r="BM305" s="24" t="s">
        <v>406</v>
      </c>
    </row>
    <row r="306" spans="2:65" s="1" customFormat="1" ht="13.5">
      <c r="B306" s="41"/>
      <c r="C306" s="63"/>
      <c r="D306" s="218" t="s">
        <v>195</v>
      </c>
      <c r="E306" s="63"/>
      <c r="F306" s="219" t="s">
        <v>407</v>
      </c>
      <c r="G306" s="63"/>
      <c r="H306" s="63"/>
      <c r="I306" s="164"/>
      <c r="J306" s="63"/>
      <c r="K306" s="63"/>
      <c r="L306" s="61"/>
      <c r="M306" s="220"/>
      <c r="N306" s="42"/>
      <c r="O306" s="42"/>
      <c r="P306" s="42"/>
      <c r="Q306" s="42"/>
      <c r="R306" s="42"/>
      <c r="S306" s="42"/>
      <c r="T306" s="78"/>
      <c r="AT306" s="24" t="s">
        <v>195</v>
      </c>
      <c r="AU306" s="24" t="s">
        <v>86</v>
      </c>
    </row>
    <row r="307" spans="2:65" s="11" customFormat="1" ht="13.5">
      <c r="B307" s="206"/>
      <c r="C307" s="207"/>
      <c r="D307" s="218" t="s">
        <v>189</v>
      </c>
      <c r="E307" s="221" t="s">
        <v>24</v>
      </c>
      <c r="F307" s="222" t="s">
        <v>1019</v>
      </c>
      <c r="G307" s="207"/>
      <c r="H307" s="223">
        <v>9.69</v>
      </c>
      <c r="I307" s="212"/>
      <c r="J307" s="207"/>
      <c r="K307" s="207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189</v>
      </c>
      <c r="AU307" s="217" t="s">
        <v>86</v>
      </c>
      <c r="AV307" s="11" t="s">
        <v>86</v>
      </c>
      <c r="AW307" s="11" t="s">
        <v>40</v>
      </c>
      <c r="AX307" s="11" t="s">
        <v>25</v>
      </c>
      <c r="AY307" s="217" t="s">
        <v>180</v>
      </c>
    </row>
    <row r="308" spans="2:65" s="10" customFormat="1" ht="29.85" customHeight="1">
      <c r="B308" s="177"/>
      <c r="C308" s="178"/>
      <c r="D308" s="191" t="s">
        <v>76</v>
      </c>
      <c r="E308" s="192" t="s">
        <v>409</v>
      </c>
      <c r="F308" s="192" t="s">
        <v>410</v>
      </c>
      <c r="G308" s="178"/>
      <c r="H308" s="178"/>
      <c r="I308" s="181"/>
      <c r="J308" s="193">
        <f>BK308</f>
        <v>0</v>
      </c>
      <c r="K308" s="178"/>
      <c r="L308" s="183"/>
      <c r="M308" s="184"/>
      <c r="N308" s="185"/>
      <c r="O308" s="185"/>
      <c r="P308" s="186">
        <f>SUM(P309:P339)</f>
        <v>0</v>
      </c>
      <c r="Q308" s="185"/>
      <c r="R308" s="186">
        <f>SUM(R309:R339)</f>
        <v>0</v>
      </c>
      <c r="S308" s="185"/>
      <c r="T308" s="187">
        <f>SUM(T309:T339)</f>
        <v>0</v>
      </c>
      <c r="AR308" s="188" t="s">
        <v>25</v>
      </c>
      <c r="AT308" s="189" t="s">
        <v>76</v>
      </c>
      <c r="AU308" s="189" t="s">
        <v>25</v>
      </c>
      <c r="AY308" s="188" t="s">
        <v>180</v>
      </c>
      <c r="BK308" s="190">
        <f>SUM(BK309:BK339)</f>
        <v>0</v>
      </c>
    </row>
    <row r="309" spans="2:65" s="1" customFormat="1" ht="22.5" customHeight="1">
      <c r="B309" s="41"/>
      <c r="C309" s="194" t="s">
        <v>733</v>
      </c>
      <c r="D309" s="194" t="s">
        <v>182</v>
      </c>
      <c r="E309" s="195" t="s">
        <v>1020</v>
      </c>
      <c r="F309" s="196" t="s">
        <v>1021</v>
      </c>
      <c r="G309" s="197" t="s">
        <v>232</v>
      </c>
      <c r="H309" s="198">
        <v>2.556</v>
      </c>
      <c r="I309" s="199"/>
      <c r="J309" s="200">
        <f>ROUND(I309*H309,2)</f>
        <v>0</v>
      </c>
      <c r="K309" s="196" t="s">
        <v>841</v>
      </c>
      <c r="L309" s="61"/>
      <c r="M309" s="201" t="s">
        <v>24</v>
      </c>
      <c r="N309" s="202" t="s">
        <v>48</v>
      </c>
      <c r="O309" s="42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AR309" s="24" t="s">
        <v>187</v>
      </c>
      <c r="AT309" s="24" t="s">
        <v>182</v>
      </c>
      <c r="AU309" s="24" t="s">
        <v>86</v>
      </c>
      <c r="AY309" s="24" t="s">
        <v>180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4" t="s">
        <v>25</v>
      </c>
      <c r="BK309" s="205">
        <f>ROUND(I309*H309,2)</f>
        <v>0</v>
      </c>
      <c r="BL309" s="24" t="s">
        <v>187</v>
      </c>
      <c r="BM309" s="24" t="s">
        <v>1022</v>
      </c>
    </row>
    <row r="310" spans="2:65" s="1" customFormat="1" ht="13.5">
      <c r="B310" s="41"/>
      <c r="C310" s="63"/>
      <c r="D310" s="218" t="s">
        <v>195</v>
      </c>
      <c r="E310" s="63"/>
      <c r="F310" s="219" t="s">
        <v>1023</v>
      </c>
      <c r="G310" s="63"/>
      <c r="H310" s="63"/>
      <c r="I310" s="164"/>
      <c r="J310" s="63"/>
      <c r="K310" s="63"/>
      <c r="L310" s="61"/>
      <c r="M310" s="220"/>
      <c r="N310" s="42"/>
      <c r="O310" s="42"/>
      <c r="P310" s="42"/>
      <c r="Q310" s="42"/>
      <c r="R310" s="42"/>
      <c r="S310" s="42"/>
      <c r="T310" s="78"/>
      <c r="AT310" s="24" t="s">
        <v>195</v>
      </c>
      <c r="AU310" s="24" t="s">
        <v>86</v>
      </c>
    </row>
    <row r="311" spans="2:65" s="14" customFormat="1" ht="13.5">
      <c r="B311" s="271"/>
      <c r="C311" s="272"/>
      <c r="D311" s="218" t="s">
        <v>189</v>
      </c>
      <c r="E311" s="273" t="s">
        <v>24</v>
      </c>
      <c r="F311" s="274" t="s">
        <v>1024</v>
      </c>
      <c r="G311" s="272"/>
      <c r="H311" s="275" t="s">
        <v>24</v>
      </c>
      <c r="I311" s="276"/>
      <c r="J311" s="272"/>
      <c r="K311" s="272"/>
      <c r="L311" s="277"/>
      <c r="M311" s="278"/>
      <c r="N311" s="279"/>
      <c r="O311" s="279"/>
      <c r="P311" s="279"/>
      <c r="Q311" s="279"/>
      <c r="R311" s="279"/>
      <c r="S311" s="279"/>
      <c r="T311" s="280"/>
      <c r="AT311" s="281" t="s">
        <v>189</v>
      </c>
      <c r="AU311" s="281" t="s">
        <v>86</v>
      </c>
      <c r="AV311" s="14" t="s">
        <v>25</v>
      </c>
      <c r="AW311" s="14" t="s">
        <v>40</v>
      </c>
      <c r="AX311" s="14" t="s">
        <v>77</v>
      </c>
      <c r="AY311" s="281" t="s">
        <v>180</v>
      </c>
    </row>
    <row r="312" spans="2:65" s="14" customFormat="1" ht="13.5">
      <c r="B312" s="271"/>
      <c r="C312" s="272"/>
      <c r="D312" s="218" t="s">
        <v>189</v>
      </c>
      <c r="E312" s="273" t="s">
        <v>24</v>
      </c>
      <c r="F312" s="274" t="s">
        <v>1025</v>
      </c>
      <c r="G312" s="272"/>
      <c r="H312" s="275" t="s">
        <v>24</v>
      </c>
      <c r="I312" s="276"/>
      <c r="J312" s="272"/>
      <c r="K312" s="272"/>
      <c r="L312" s="277"/>
      <c r="M312" s="278"/>
      <c r="N312" s="279"/>
      <c r="O312" s="279"/>
      <c r="P312" s="279"/>
      <c r="Q312" s="279"/>
      <c r="R312" s="279"/>
      <c r="S312" s="279"/>
      <c r="T312" s="280"/>
      <c r="AT312" s="281" t="s">
        <v>189</v>
      </c>
      <c r="AU312" s="281" t="s">
        <v>86</v>
      </c>
      <c r="AV312" s="14" t="s">
        <v>25</v>
      </c>
      <c r="AW312" s="14" t="s">
        <v>40</v>
      </c>
      <c r="AX312" s="14" t="s">
        <v>77</v>
      </c>
      <c r="AY312" s="281" t="s">
        <v>180</v>
      </c>
    </row>
    <row r="313" spans="2:65" s="11" customFormat="1" ht="13.5">
      <c r="B313" s="206"/>
      <c r="C313" s="207"/>
      <c r="D313" s="218" t="s">
        <v>189</v>
      </c>
      <c r="E313" s="221" t="s">
        <v>24</v>
      </c>
      <c r="F313" s="222" t="s">
        <v>1026</v>
      </c>
      <c r="G313" s="207"/>
      <c r="H313" s="223">
        <v>0.3</v>
      </c>
      <c r="I313" s="212"/>
      <c r="J313" s="207"/>
      <c r="K313" s="207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189</v>
      </c>
      <c r="AU313" s="217" t="s">
        <v>86</v>
      </c>
      <c r="AV313" s="11" t="s">
        <v>86</v>
      </c>
      <c r="AW313" s="11" t="s">
        <v>40</v>
      </c>
      <c r="AX313" s="11" t="s">
        <v>77</v>
      </c>
      <c r="AY313" s="217" t="s">
        <v>180</v>
      </c>
    </row>
    <row r="314" spans="2:65" s="11" customFormat="1" ht="13.5">
      <c r="B314" s="206"/>
      <c r="C314" s="207"/>
      <c r="D314" s="218" t="s">
        <v>189</v>
      </c>
      <c r="E314" s="221" t="s">
        <v>24</v>
      </c>
      <c r="F314" s="222" t="s">
        <v>1027</v>
      </c>
      <c r="G314" s="207"/>
      <c r="H314" s="223">
        <v>2.25</v>
      </c>
      <c r="I314" s="212"/>
      <c r="J314" s="207"/>
      <c r="K314" s="207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189</v>
      </c>
      <c r="AU314" s="217" t="s">
        <v>86</v>
      </c>
      <c r="AV314" s="11" t="s">
        <v>86</v>
      </c>
      <c r="AW314" s="11" t="s">
        <v>40</v>
      </c>
      <c r="AX314" s="11" t="s">
        <v>77</v>
      </c>
      <c r="AY314" s="217" t="s">
        <v>180</v>
      </c>
    </row>
    <row r="315" spans="2:65" s="11" customFormat="1" ht="13.5">
      <c r="B315" s="206"/>
      <c r="C315" s="207"/>
      <c r="D315" s="218" t="s">
        <v>189</v>
      </c>
      <c r="E315" s="221" t="s">
        <v>24</v>
      </c>
      <c r="F315" s="222" t="s">
        <v>1028</v>
      </c>
      <c r="G315" s="207"/>
      <c r="H315" s="223">
        <v>6.0000000000000001E-3</v>
      </c>
      <c r="I315" s="212"/>
      <c r="J315" s="207"/>
      <c r="K315" s="207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189</v>
      </c>
      <c r="AU315" s="217" t="s">
        <v>86</v>
      </c>
      <c r="AV315" s="11" t="s">
        <v>86</v>
      </c>
      <c r="AW315" s="11" t="s">
        <v>40</v>
      </c>
      <c r="AX315" s="11" t="s">
        <v>77</v>
      </c>
      <c r="AY315" s="217" t="s">
        <v>180</v>
      </c>
    </row>
    <row r="316" spans="2:65" s="12" customFormat="1" ht="13.5">
      <c r="B316" s="224"/>
      <c r="C316" s="225"/>
      <c r="D316" s="208" t="s">
        <v>189</v>
      </c>
      <c r="E316" s="226" t="s">
        <v>814</v>
      </c>
      <c r="F316" s="227" t="s">
        <v>204</v>
      </c>
      <c r="G316" s="225"/>
      <c r="H316" s="228">
        <v>2.556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189</v>
      </c>
      <c r="AU316" s="234" t="s">
        <v>86</v>
      </c>
      <c r="AV316" s="12" t="s">
        <v>187</v>
      </c>
      <c r="AW316" s="12" t="s">
        <v>40</v>
      </c>
      <c r="AX316" s="12" t="s">
        <v>25</v>
      </c>
      <c r="AY316" s="234" t="s">
        <v>180</v>
      </c>
    </row>
    <row r="317" spans="2:65" s="1" customFormat="1" ht="22.5" customHeight="1">
      <c r="B317" s="41"/>
      <c r="C317" s="194" t="s">
        <v>671</v>
      </c>
      <c r="D317" s="194" t="s">
        <v>182</v>
      </c>
      <c r="E317" s="195" t="s">
        <v>1029</v>
      </c>
      <c r="F317" s="196" t="s">
        <v>1030</v>
      </c>
      <c r="G317" s="197" t="s">
        <v>232</v>
      </c>
      <c r="H317" s="198">
        <v>25.56</v>
      </c>
      <c r="I317" s="199"/>
      <c r="J317" s="200">
        <f>ROUND(I317*H317,2)</f>
        <v>0</v>
      </c>
      <c r="K317" s="196" t="s">
        <v>841</v>
      </c>
      <c r="L317" s="61"/>
      <c r="M317" s="201" t="s">
        <v>24</v>
      </c>
      <c r="N317" s="202" t="s">
        <v>48</v>
      </c>
      <c r="O317" s="42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4" t="s">
        <v>187</v>
      </c>
      <c r="AT317" s="24" t="s">
        <v>182</v>
      </c>
      <c r="AU317" s="24" t="s">
        <v>86</v>
      </c>
      <c r="AY317" s="24" t="s">
        <v>180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4" t="s">
        <v>25</v>
      </c>
      <c r="BK317" s="205">
        <f>ROUND(I317*H317,2)</f>
        <v>0</v>
      </c>
      <c r="BL317" s="24" t="s">
        <v>187</v>
      </c>
      <c r="BM317" s="24" t="s">
        <v>1031</v>
      </c>
    </row>
    <row r="318" spans="2:65" s="1" customFormat="1" ht="27">
      <c r="B318" s="41"/>
      <c r="C318" s="63"/>
      <c r="D318" s="218" t="s">
        <v>195</v>
      </c>
      <c r="E318" s="63"/>
      <c r="F318" s="219" t="s">
        <v>1032</v>
      </c>
      <c r="G318" s="63"/>
      <c r="H318" s="63"/>
      <c r="I318" s="164"/>
      <c r="J318" s="63"/>
      <c r="K318" s="63"/>
      <c r="L318" s="61"/>
      <c r="M318" s="220"/>
      <c r="N318" s="42"/>
      <c r="O318" s="42"/>
      <c r="P318" s="42"/>
      <c r="Q318" s="42"/>
      <c r="R318" s="42"/>
      <c r="S318" s="42"/>
      <c r="T318" s="78"/>
      <c r="AT318" s="24" t="s">
        <v>195</v>
      </c>
      <c r="AU318" s="24" t="s">
        <v>86</v>
      </c>
    </row>
    <row r="319" spans="2:65" s="11" customFormat="1" ht="13.5">
      <c r="B319" s="206"/>
      <c r="C319" s="207"/>
      <c r="D319" s="208" t="s">
        <v>189</v>
      </c>
      <c r="E319" s="209" t="s">
        <v>24</v>
      </c>
      <c r="F319" s="210" t="s">
        <v>1033</v>
      </c>
      <c r="G319" s="207"/>
      <c r="H319" s="211">
        <v>25.56</v>
      </c>
      <c r="I319" s="212"/>
      <c r="J319" s="207"/>
      <c r="K319" s="207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189</v>
      </c>
      <c r="AU319" s="217" t="s">
        <v>86</v>
      </c>
      <c r="AV319" s="11" t="s">
        <v>86</v>
      </c>
      <c r="AW319" s="11" t="s">
        <v>40</v>
      </c>
      <c r="AX319" s="11" t="s">
        <v>25</v>
      </c>
      <c r="AY319" s="217" t="s">
        <v>180</v>
      </c>
    </row>
    <row r="320" spans="2:65" s="1" customFormat="1" ht="22.5" customHeight="1">
      <c r="B320" s="41"/>
      <c r="C320" s="194" t="s">
        <v>719</v>
      </c>
      <c r="D320" s="194" t="s">
        <v>182</v>
      </c>
      <c r="E320" s="195" t="s">
        <v>412</v>
      </c>
      <c r="F320" s="196" t="s">
        <v>413</v>
      </c>
      <c r="G320" s="197" t="s">
        <v>232</v>
      </c>
      <c r="H320" s="198">
        <v>32.743000000000002</v>
      </c>
      <c r="I320" s="199"/>
      <c r="J320" s="200">
        <f>ROUND(I320*H320,2)</f>
        <v>0</v>
      </c>
      <c r="K320" s="196" t="s">
        <v>186</v>
      </c>
      <c r="L320" s="61"/>
      <c r="M320" s="201" t="s">
        <v>24</v>
      </c>
      <c r="N320" s="202" t="s">
        <v>48</v>
      </c>
      <c r="O320" s="42"/>
      <c r="P320" s="203">
        <f>O320*H320</f>
        <v>0</v>
      </c>
      <c r="Q320" s="203">
        <v>0</v>
      </c>
      <c r="R320" s="203">
        <f>Q320*H320</f>
        <v>0</v>
      </c>
      <c r="S320" s="203">
        <v>0</v>
      </c>
      <c r="T320" s="204">
        <f>S320*H320</f>
        <v>0</v>
      </c>
      <c r="AR320" s="24" t="s">
        <v>187</v>
      </c>
      <c r="AT320" s="24" t="s">
        <v>182</v>
      </c>
      <c r="AU320" s="24" t="s">
        <v>86</v>
      </c>
      <c r="AY320" s="24" t="s">
        <v>180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4" t="s">
        <v>25</v>
      </c>
      <c r="BK320" s="205">
        <f>ROUND(I320*H320,2)</f>
        <v>0</v>
      </c>
      <c r="BL320" s="24" t="s">
        <v>187</v>
      </c>
      <c r="BM320" s="24" t="s">
        <v>414</v>
      </c>
    </row>
    <row r="321" spans="2:65" s="11" customFormat="1" ht="13.5">
      <c r="B321" s="206"/>
      <c r="C321" s="207"/>
      <c r="D321" s="208" t="s">
        <v>189</v>
      </c>
      <c r="E321" s="209" t="s">
        <v>24</v>
      </c>
      <c r="F321" s="210" t="s">
        <v>146</v>
      </c>
      <c r="G321" s="207"/>
      <c r="H321" s="211">
        <v>32.743000000000002</v>
      </c>
      <c r="I321" s="212"/>
      <c r="J321" s="207"/>
      <c r="K321" s="207"/>
      <c r="L321" s="213"/>
      <c r="M321" s="214"/>
      <c r="N321" s="215"/>
      <c r="O321" s="215"/>
      <c r="P321" s="215"/>
      <c r="Q321" s="215"/>
      <c r="R321" s="215"/>
      <c r="S321" s="215"/>
      <c r="T321" s="216"/>
      <c r="AT321" s="217" t="s">
        <v>189</v>
      </c>
      <c r="AU321" s="217" t="s">
        <v>86</v>
      </c>
      <c r="AV321" s="11" t="s">
        <v>86</v>
      </c>
      <c r="AW321" s="11" t="s">
        <v>40</v>
      </c>
      <c r="AX321" s="11" t="s">
        <v>25</v>
      </c>
      <c r="AY321" s="217" t="s">
        <v>180</v>
      </c>
    </row>
    <row r="322" spans="2:65" s="1" customFormat="1" ht="22.5" customHeight="1">
      <c r="B322" s="41"/>
      <c r="C322" s="194" t="s">
        <v>1034</v>
      </c>
      <c r="D322" s="194" t="s">
        <v>182</v>
      </c>
      <c r="E322" s="195" t="s">
        <v>416</v>
      </c>
      <c r="F322" s="196" t="s">
        <v>417</v>
      </c>
      <c r="G322" s="197" t="s">
        <v>232</v>
      </c>
      <c r="H322" s="198">
        <v>294.68700000000001</v>
      </c>
      <c r="I322" s="199"/>
      <c r="J322" s="200">
        <f>ROUND(I322*H322,2)</f>
        <v>0</v>
      </c>
      <c r="K322" s="196" t="s">
        <v>186</v>
      </c>
      <c r="L322" s="61"/>
      <c r="M322" s="201" t="s">
        <v>24</v>
      </c>
      <c r="N322" s="202" t="s">
        <v>48</v>
      </c>
      <c r="O322" s="42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4" t="s">
        <v>187</v>
      </c>
      <c r="AT322" s="24" t="s">
        <v>182</v>
      </c>
      <c r="AU322" s="24" t="s">
        <v>86</v>
      </c>
      <c r="AY322" s="24" t="s">
        <v>180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25</v>
      </c>
      <c r="BK322" s="205">
        <f>ROUND(I322*H322,2)</f>
        <v>0</v>
      </c>
      <c r="BL322" s="24" t="s">
        <v>187</v>
      </c>
      <c r="BM322" s="24" t="s">
        <v>418</v>
      </c>
    </row>
    <row r="323" spans="2:65" s="11" customFormat="1" ht="13.5">
      <c r="B323" s="206"/>
      <c r="C323" s="207"/>
      <c r="D323" s="208" t="s">
        <v>189</v>
      </c>
      <c r="E323" s="209" t="s">
        <v>24</v>
      </c>
      <c r="F323" s="210" t="s">
        <v>419</v>
      </c>
      <c r="G323" s="207"/>
      <c r="H323" s="211">
        <v>294.68700000000001</v>
      </c>
      <c r="I323" s="212"/>
      <c r="J323" s="207"/>
      <c r="K323" s="207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189</v>
      </c>
      <c r="AU323" s="217" t="s">
        <v>86</v>
      </c>
      <c r="AV323" s="11" t="s">
        <v>86</v>
      </c>
      <c r="AW323" s="11" t="s">
        <v>40</v>
      </c>
      <c r="AX323" s="11" t="s">
        <v>25</v>
      </c>
      <c r="AY323" s="217" t="s">
        <v>180</v>
      </c>
    </row>
    <row r="324" spans="2:65" s="1" customFormat="1" ht="22.5" customHeight="1">
      <c r="B324" s="41"/>
      <c r="C324" s="194" t="s">
        <v>1035</v>
      </c>
      <c r="D324" s="194" t="s">
        <v>182</v>
      </c>
      <c r="E324" s="195" t="s">
        <v>421</v>
      </c>
      <c r="F324" s="196" t="s">
        <v>422</v>
      </c>
      <c r="G324" s="197" t="s">
        <v>232</v>
      </c>
      <c r="H324" s="198">
        <v>38.978000000000002</v>
      </c>
      <c r="I324" s="199"/>
      <c r="J324" s="200">
        <f>ROUND(I324*H324,2)</f>
        <v>0</v>
      </c>
      <c r="K324" s="196" t="s">
        <v>186</v>
      </c>
      <c r="L324" s="61"/>
      <c r="M324" s="201" t="s">
        <v>24</v>
      </c>
      <c r="N324" s="202" t="s">
        <v>48</v>
      </c>
      <c r="O324" s="42"/>
      <c r="P324" s="203">
        <f>O324*H324</f>
        <v>0</v>
      </c>
      <c r="Q324" s="203">
        <v>0</v>
      </c>
      <c r="R324" s="203">
        <f>Q324*H324</f>
        <v>0</v>
      </c>
      <c r="S324" s="203">
        <v>0</v>
      </c>
      <c r="T324" s="204">
        <f>S324*H324</f>
        <v>0</v>
      </c>
      <c r="AR324" s="24" t="s">
        <v>187</v>
      </c>
      <c r="AT324" s="24" t="s">
        <v>182</v>
      </c>
      <c r="AU324" s="24" t="s">
        <v>86</v>
      </c>
      <c r="AY324" s="24" t="s">
        <v>180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24" t="s">
        <v>25</v>
      </c>
      <c r="BK324" s="205">
        <f>ROUND(I324*H324,2)</f>
        <v>0</v>
      </c>
      <c r="BL324" s="24" t="s">
        <v>187</v>
      </c>
      <c r="BM324" s="24" t="s">
        <v>423</v>
      </c>
    </row>
    <row r="325" spans="2:65" s="11" customFormat="1" ht="13.5">
      <c r="B325" s="206"/>
      <c r="C325" s="207"/>
      <c r="D325" s="208" t="s">
        <v>189</v>
      </c>
      <c r="E325" s="209" t="s">
        <v>24</v>
      </c>
      <c r="F325" s="210" t="s">
        <v>149</v>
      </c>
      <c r="G325" s="207"/>
      <c r="H325" s="211">
        <v>38.978000000000002</v>
      </c>
      <c r="I325" s="212"/>
      <c r="J325" s="207"/>
      <c r="K325" s="207"/>
      <c r="L325" s="213"/>
      <c r="M325" s="214"/>
      <c r="N325" s="215"/>
      <c r="O325" s="215"/>
      <c r="P325" s="215"/>
      <c r="Q325" s="215"/>
      <c r="R325" s="215"/>
      <c r="S325" s="215"/>
      <c r="T325" s="216"/>
      <c r="AT325" s="217" t="s">
        <v>189</v>
      </c>
      <c r="AU325" s="217" t="s">
        <v>86</v>
      </c>
      <c r="AV325" s="11" t="s">
        <v>86</v>
      </c>
      <c r="AW325" s="11" t="s">
        <v>40</v>
      </c>
      <c r="AX325" s="11" t="s">
        <v>25</v>
      </c>
      <c r="AY325" s="217" t="s">
        <v>180</v>
      </c>
    </row>
    <row r="326" spans="2:65" s="1" customFormat="1" ht="22.5" customHeight="1">
      <c r="B326" s="41"/>
      <c r="C326" s="194" t="s">
        <v>1036</v>
      </c>
      <c r="D326" s="194" t="s">
        <v>182</v>
      </c>
      <c r="E326" s="195" t="s">
        <v>425</v>
      </c>
      <c r="F326" s="196" t="s">
        <v>426</v>
      </c>
      <c r="G326" s="197" t="s">
        <v>232</v>
      </c>
      <c r="H326" s="198">
        <v>350.80200000000002</v>
      </c>
      <c r="I326" s="199"/>
      <c r="J326" s="200">
        <f>ROUND(I326*H326,2)</f>
        <v>0</v>
      </c>
      <c r="K326" s="196" t="s">
        <v>186</v>
      </c>
      <c r="L326" s="61"/>
      <c r="M326" s="201" t="s">
        <v>24</v>
      </c>
      <c r="N326" s="202" t="s">
        <v>48</v>
      </c>
      <c r="O326" s="42"/>
      <c r="P326" s="203">
        <f>O326*H326</f>
        <v>0</v>
      </c>
      <c r="Q326" s="203">
        <v>0</v>
      </c>
      <c r="R326" s="203">
        <f>Q326*H326</f>
        <v>0</v>
      </c>
      <c r="S326" s="203">
        <v>0</v>
      </c>
      <c r="T326" s="204">
        <f>S326*H326</f>
        <v>0</v>
      </c>
      <c r="AR326" s="24" t="s">
        <v>187</v>
      </c>
      <c r="AT326" s="24" t="s">
        <v>182</v>
      </c>
      <c r="AU326" s="24" t="s">
        <v>86</v>
      </c>
      <c r="AY326" s="24" t="s">
        <v>180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24" t="s">
        <v>25</v>
      </c>
      <c r="BK326" s="205">
        <f>ROUND(I326*H326,2)</f>
        <v>0</v>
      </c>
      <c r="BL326" s="24" t="s">
        <v>187</v>
      </c>
      <c r="BM326" s="24" t="s">
        <v>427</v>
      </c>
    </row>
    <row r="327" spans="2:65" s="11" customFormat="1" ht="13.5">
      <c r="B327" s="206"/>
      <c r="C327" s="207"/>
      <c r="D327" s="208" t="s">
        <v>189</v>
      </c>
      <c r="E327" s="209" t="s">
        <v>24</v>
      </c>
      <c r="F327" s="210" t="s">
        <v>428</v>
      </c>
      <c r="G327" s="207"/>
      <c r="H327" s="211">
        <v>350.80200000000002</v>
      </c>
      <c r="I327" s="212"/>
      <c r="J327" s="207"/>
      <c r="K327" s="207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189</v>
      </c>
      <c r="AU327" s="217" t="s">
        <v>86</v>
      </c>
      <c r="AV327" s="11" t="s">
        <v>86</v>
      </c>
      <c r="AW327" s="11" t="s">
        <v>40</v>
      </c>
      <c r="AX327" s="11" t="s">
        <v>25</v>
      </c>
      <c r="AY327" s="217" t="s">
        <v>180</v>
      </c>
    </row>
    <row r="328" spans="2:65" s="1" customFormat="1" ht="22.5" customHeight="1">
      <c r="B328" s="41"/>
      <c r="C328" s="194" t="s">
        <v>1037</v>
      </c>
      <c r="D328" s="194" t="s">
        <v>182</v>
      </c>
      <c r="E328" s="195" t="s">
        <v>430</v>
      </c>
      <c r="F328" s="196" t="s">
        <v>431</v>
      </c>
      <c r="G328" s="197" t="s">
        <v>232</v>
      </c>
      <c r="H328" s="198">
        <v>32.743000000000002</v>
      </c>
      <c r="I328" s="199"/>
      <c r="J328" s="200">
        <f>ROUND(I328*H328,2)</f>
        <v>0</v>
      </c>
      <c r="K328" s="196" t="s">
        <v>186</v>
      </c>
      <c r="L328" s="61"/>
      <c r="M328" s="201" t="s">
        <v>24</v>
      </c>
      <c r="N328" s="202" t="s">
        <v>48</v>
      </c>
      <c r="O328" s="42"/>
      <c r="P328" s="203">
        <f>O328*H328</f>
        <v>0</v>
      </c>
      <c r="Q328" s="203">
        <v>0</v>
      </c>
      <c r="R328" s="203">
        <f>Q328*H328</f>
        <v>0</v>
      </c>
      <c r="S328" s="203">
        <v>0</v>
      </c>
      <c r="T328" s="204">
        <f>S328*H328</f>
        <v>0</v>
      </c>
      <c r="AR328" s="24" t="s">
        <v>187</v>
      </c>
      <c r="AT328" s="24" t="s">
        <v>182</v>
      </c>
      <c r="AU328" s="24" t="s">
        <v>86</v>
      </c>
      <c r="AY328" s="24" t="s">
        <v>180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24" t="s">
        <v>25</v>
      </c>
      <c r="BK328" s="205">
        <f>ROUND(I328*H328,2)</f>
        <v>0</v>
      </c>
      <c r="BL328" s="24" t="s">
        <v>187</v>
      </c>
      <c r="BM328" s="24" t="s">
        <v>432</v>
      </c>
    </row>
    <row r="329" spans="2:65" s="11" customFormat="1" ht="13.5">
      <c r="B329" s="206"/>
      <c r="C329" s="207"/>
      <c r="D329" s="208" t="s">
        <v>189</v>
      </c>
      <c r="E329" s="209" t="s">
        <v>146</v>
      </c>
      <c r="F329" s="210" t="s">
        <v>1038</v>
      </c>
      <c r="G329" s="207"/>
      <c r="H329" s="211">
        <v>32.743000000000002</v>
      </c>
      <c r="I329" s="212"/>
      <c r="J329" s="207"/>
      <c r="K329" s="207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189</v>
      </c>
      <c r="AU329" s="217" t="s">
        <v>86</v>
      </c>
      <c r="AV329" s="11" t="s">
        <v>86</v>
      </c>
      <c r="AW329" s="11" t="s">
        <v>40</v>
      </c>
      <c r="AX329" s="11" t="s">
        <v>25</v>
      </c>
      <c r="AY329" s="217" t="s">
        <v>180</v>
      </c>
    </row>
    <row r="330" spans="2:65" s="1" customFormat="1" ht="22.5" customHeight="1">
      <c r="B330" s="41"/>
      <c r="C330" s="194" t="s">
        <v>1039</v>
      </c>
      <c r="D330" s="194" t="s">
        <v>182</v>
      </c>
      <c r="E330" s="195" t="s">
        <v>435</v>
      </c>
      <c r="F330" s="196" t="s">
        <v>436</v>
      </c>
      <c r="G330" s="197" t="s">
        <v>232</v>
      </c>
      <c r="H330" s="198">
        <v>38.978000000000002</v>
      </c>
      <c r="I330" s="199"/>
      <c r="J330" s="200">
        <f>ROUND(I330*H330,2)</f>
        <v>0</v>
      </c>
      <c r="K330" s="196" t="s">
        <v>186</v>
      </c>
      <c r="L330" s="61"/>
      <c r="M330" s="201" t="s">
        <v>24</v>
      </c>
      <c r="N330" s="202" t="s">
        <v>48</v>
      </c>
      <c r="O330" s="42"/>
      <c r="P330" s="203">
        <f>O330*H330</f>
        <v>0</v>
      </c>
      <c r="Q330" s="203">
        <v>0</v>
      </c>
      <c r="R330" s="203">
        <f>Q330*H330</f>
        <v>0</v>
      </c>
      <c r="S330" s="203">
        <v>0</v>
      </c>
      <c r="T330" s="204">
        <f>S330*H330</f>
        <v>0</v>
      </c>
      <c r="AR330" s="24" t="s">
        <v>187</v>
      </c>
      <c r="AT330" s="24" t="s">
        <v>182</v>
      </c>
      <c r="AU330" s="24" t="s">
        <v>86</v>
      </c>
      <c r="AY330" s="24" t="s">
        <v>180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24" t="s">
        <v>25</v>
      </c>
      <c r="BK330" s="205">
        <f>ROUND(I330*H330,2)</f>
        <v>0</v>
      </c>
      <c r="BL330" s="24" t="s">
        <v>187</v>
      </c>
      <c r="BM330" s="24" t="s">
        <v>437</v>
      </c>
    </row>
    <row r="331" spans="2:65" s="11" customFormat="1" ht="13.5">
      <c r="B331" s="206"/>
      <c r="C331" s="207"/>
      <c r="D331" s="218" t="s">
        <v>189</v>
      </c>
      <c r="E331" s="221" t="s">
        <v>24</v>
      </c>
      <c r="F331" s="222" t="s">
        <v>438</v>
      </c>
      <c r="G331" s="207"/>
      <c r="H331" s="223">
        <v>2.2930000000000001</v>
      </c>
      <c r="I331" s="212"/>
      <c r="J331" s="207"/>
      <c r="K331" s="207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189</v>
      </c>
      <c r="AU331" s="217" t="s">
        <v>86</v>
      </c>
      <c r="AV331" s="11" t="s">
        <v>86</v>
      </c>
      <c r="AW331" s="11" t="s">
        <v>40</v>
      </c>
      <c r="AX331" s="11" t="s">
        <v>77</v>
      </c>
      <c r="AY331" s="217" t="s">
        <v>180</v>
      </c>
    </row>
    <row r="332" spans="2:65" s="11" customFormat="1" ht="13.5">
      <c r="B332" s="206"/>
      <c r="C332" s="207"/>
      <c r="D332" s="218" t="s">
        <v>189</v>
      </c>
      <c r="E332" s="221" t="s">
        <v>24</v>
      </c>
      <c r="F332" s="222" t="s">
        <v>439</v>
      </c>
      <c r="G332" s="207"/>
      <c r="H332" s="223">
        <v>36.685000000000002</v>
      </c>
      <c r="I332" s="212"/>
      <c r="J332" s="207"/>
      <c r="K332" s="207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189</v>
      </c>
      <c r="AU332" s="217" t="s">
        <v>86</v>
      </c>
      <c r="AV332" s="11" t="s">
        <v>86</v>
      </c>
      <c r="AW332" s="11" t="s">
        <v>40</v>
      </c>
      <c r="AX332" s="11" t="s">
        <v>77</v>
      </c>
      <c r="AY332" s="217" t="s">
        <v>180</v>
      </c>
    </row>
    <row r="333" spans="2:65" s="12" customFormat="1" ht="13.5">
      <c r="B333" s="224"/>
      <c r="C333" s="225"/>
      <c r="D333" s="208" t="s">
        <v>189</v>
      </c>
      <c r="E333" s="226" t="s">
        <v>149</v>
      </c>
      <c r="F333" s="227" t="s">
        <v>204</v>
      </c>
      <c r="G333" s="225"/>
      <c r="H333" s="228">
        <v>38.978000000000002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189</v>
      </c>
      <c r="AU333" s="234" t="s">
        <v>86</v>
      </c>
      <c r="AV333" s="12" t="s">
        <v>187</v>
      </c>
      <c r="AW333" s="12" t="s">
        <v>40</v>
      </c>
      <c r="AX333" s="12" t="s">
        <v>25</v>
      </c>
      <c r="AY333" s="234" t="s">
        <v>180</v>
      </c>
    </row>
    <row r="334" spans="2:65" s="1" customFormat="1" ht="22.5" customHeight="1">
      <c r="B334" s="41"/>
      <c r="C334" s="194" t="s">
        <v>119</v>
      </c>
      <c r="D334" s="194" t="s">
        <v>182</v>
      </c>
      <c r="E334" s="195" t="s">
        <v>441</v>
      </c>
      <c r="F334" s="196" t="s">
        <v>442</v>
      </c>
      <c r="G334" s="197" t="s">
        <v>232</v>
      </c>
      <c r="H334" s="198">
        <v>41.234000000000002</v>
      </c>
      <c r="I334" s="199"/>
      <c r="J334" s="200">
        <f>ROUND(I334*H334,2)</f>
        <v>0</v>
      </c>
      <c r="K334" s="196" t="s">
        <v>186</v>
      </c>
      <c r="L334" s="61"/>
      <c r="M334" s="201" t="s">
        <v>24</v>
      </c>
      <c r="N334" s="202" t="s">
        <v>48</v>
      </c>
      <c r="O334" s="42"/>
      <c r="P334" s="203">
        <f>O334*H334</f>
        <v>0</v>
      </c>
      <c r="Q334" s="203">
        <v>0</v>
      </c>
      <c r="R334" s="203">
        <f>Q334*H334</f>
        <v>0</v>
      </c>
      <c r="S334" s="203">
        <v>0</v>
      </c>
      <c r="T334" s="204">
        <f>S334*H334</f>
        <v>0</v>
      </c>
      <c r="AR334" s="24" t="s">
        <v>187</v>
      </c>
      <c r="AT334" s="24" t="s">
        <v>182</v>
      </c>
      <c r="AU334" s="24" t="s">
        <v>86</v>
      </c>
      <c r="AY334" s="24" t="s">
        <v>180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24" t="s">
        <v>25</v>
      </c>
      <c r="BK334" s="205">
        <f>ROUND(I334*H334,2)</f>
        <v>0</v>
      </c>
      <c r="BL334" s="24" t="s">
        <v>187</v>
      </c>
      <c r="BM334" s="24" t="s">
        <v>443</v>
      </c>
    </row>
    <row r="335" spans="2:65" s="11" customFormat="1" ht="13.5">
      <c r="B335" s="206"/>
      <c r="C335" s="207"/>
      <c r="D335" s="218" t="s">
        <v>189</v>
      </c>
      <c r="E335" s="221" t="s">
        <v>24</v>
      </c>
      <c r="F335" s="222" t="s">
        <v>149</v>
      </c>
      <c r="G335" s="207"/>
      <c r="H335" s="223">
        <v>38.978000000000002</v>
      </c>
      <c r="I335" s="212"/>
      <c r="J335" s="207"/>
      <c r="K335" s="207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189</v>
      </c>
      <c r="AU335" s="217" t="s">
        <v>86</v>
      </c>
      <c r="AV335" s="11" t="s">
        <v>86</v>
      </c>
      <c r="AW335" s="11" t="s">
        <v>40</v>
      </c>
      <c r="AX335" s="11" t="s">
        <v>77</v>
      </c>
      <c r="AY335" s="217" t="s">
        <v>180</v>
      </c>
    </row>
    <row r="336" spans="2:65" s="11" customFormat="1" ht="13.5">
      <c r="B336" s="206"/>
      <c r="C336" s="207"/>
      <c r="D336" s="218" t="s">
        <v>189</v>
      </c>
      <c r="E336" s="221" t="s">
        <v>24</v>
      </c>
      <c r="F336" s="222" t="s">
        <v>1040</v>
      </c>
      <c r="G336" s="207"/>
      <c r="H336" s="223">
        <v>2.2559999999999998</v>
      </c>
      <c r="I336" s="212"/>
      <c r="J336" s="207"/>
      <c r="K336" s="207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189</v>
      </c>
      <c r="AU336" s="217" t="s">
        <v>86</v>
      </c>
      <c r="AV336" s="11" t="s">
        <v>86</v>
      </c>
      <c r="AW336" s="11" t="s">
        <v>40</v>
      </c>
      <c r="AX336" s="11" t="s">
        <v>77</v>
      </c>
      <c r="AY336" s="217" t="s">
        <v>180</v>
      </c>
    </row>
    <row r="337" spans="2:65" s="12" customFormat="1" ht="13.5">
      <c r="B337" s="224"/>
      <c r="C337" s="225"/>
      <c r="D337" s="208" t="s">
        <v>189</v>
      </c>
      <c r="E337" s="226" t="s">
        <v>24</v>
      </c>
      <c r="F337" s="227" t="s">
        <v>204</v>
      </c>
      <c r="G337" s="225"/>
      <c r="H337" s="228">
        <v>41.234000000000002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189</v>
      </c>
      <c r="AU337" s="234" t="s">
        <v>86</v>
      </c>
      <c r="AV337" s="12" t="s">
        <v>187</v>
      </c>
      <c r="AW337" s="12" t="s">
        <v>40</v>
      </c>
      <c r="AX337" s="12" t="s">
        <v>25</v>
      </c>
      <c r="AY337" s="234" t="s">
        <v>180</v>
      </c>
    </row>
    <row r="338" spans="2:65" s="1" customFormat="1" ht="22.5" customHeight="1">
      <c r="B338" s="41"/>
      <c r="C338" s="194" t="s">
        <v>1041</v>
      </c>
      <c r="D338" s="194" t="s">
        <v>182</v>
      </c>
      <c r="E338" s="195" t="s">
        <v>445</v>
      </c>
      <c r="F338" s="196" t="s">
        <v>446</v>
      </c>
      <c r="G338" s="197" t="s">
        <v>232</v>
      </c>
      <c r="H338" s="198">
        <v>32.743000000000002</v>
      </c>
      <c r="I338" s="199"/>
      <c r="J338" s="200">
        <f>ROUND(I338*H338,2)</f>
        <v>0</v>
      </c>
      <c r="K338" s="196" t="s">
        <v>186</v>
      </c>
      <c r="L338" s="61"/>
      <c r="M338" s="201" t="s">
        <v>24</v>
      </c>
      <c r="N338" s="202" t="s">
        <v>48</v>
      </c>
      <c r="O338" s="42"/>
      <c r="P338" s="203">
        <f>O338*H338</f>
        <v>0</v>
      </c>
      <c r="Q338" s="203">
        <v>0</v>
      </c>
      <c r="R338" s="203">
        <f>Q338*H338</f>
        <v>0</v>
      </c>
      <c r="S338" s="203">
        <v>0</v>
      </c>
      <c r="T338" s="204">
        <f>S338*H338</f>
        <v>0</v>
      </c>
      <c r="AR338" s="24" t="s">
        <v>187</v>
      </c>
      <c r="AT338" s="24" t="s">
        <v>182</v>
      </c>
      <c r="AU338" s="24" t="s">
        <v>86</v>
      </c>
      <c r="AY338" s="24" t="s">
        <v>180</v>
      </c>
      <c r="BE338" s="205">
        <f>IF(N338="základní",J338,0)</f>
        <v>0</v>
      </c>
      <c r="BF338" s="205">
        <f>IF(N338="snížená",J338,0)</f>
        <v>0</v>
      </c>
      <c r="BG338" s="205">
        <f>IF(N338="zákl. přenesená",J338,0)</f>
        <v>0</v>
      </c>
      <c r="BH338" s="205">
        <f>IF(N338="sníž. přenesená",J338,0)</f>
        <v>0</v>
      </c>
      <c r="BI338" s="205">
        <f>IF(N338="nulová",J338,0)</f>
        <v>0</v>
      </c>
      <c r="BJ338" s="24" t="s">
        <v>25</v>
      </c>
      <c r="BK338" s="205">
        <f>ROUND(I338*H338,2)</f>
        <v>0</v>
      </c>
      <c r="BL338" s="24" t="s">
        <v>187</v>
      </c>
      <c r="BM338" s="24" t="s">
        <v>447</v>
      </c>
    </row>
    <row r="339" spans="2:65" s="11" customFormat="1" ht="13.5">
      <c r="B339" s="206"/>
      <c r="C339" s="207"/>
      <c r="D339" s="218" t="s">
        <v>189</v>
      </c>
      <c r="E339" s="221" t="s">
        <v>24</v>
      </c>
      <c r="F339" s="222" t="s">
        <v>146</v>
      </c>
      <c r="G339" s="207"/>
      <c r="H339" s="223">
        <v>32.743000000000002</v>
      </c>
      <c r="I339" s="212"/>
      <c r="J339" s="207"/>
      <c r="K339" s="207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189</v>
      </c>
      <c r="AU339" s="217" t="s">
        <v>86</v>
      </c>
      <c r="AV339" s="11" t="s">
        <v>86</v>
      </c>
      <c r="AW339" s="11" t="s">
        <v>40</v>
      </c>
      <c r="AX339" s="11" t="s">
        <v>25</v>
      </c>
      <c r="AY339" s="217" t="s">
        <v>180</v>
      </c>
    </row>
    <row r="340" spans="2:65" s="10" customFormat="1" ht="29.85" customHeight="1">
      <c r="B340" s="177"/>
      <c r="C340" s="178"/>
      <c r="D340" s="191" t="s">
        <v>76</v>
      </c>
      <c r="E340" s="192" t="s">
        <v>448</v>
      </c>
      <c r="F340" s="192" t="s">
        <v>449</v>
      </c>
      <c r="G340" s="178"/>
      <c r="H340" s="178"/>
      <c r="I340" s="181"/>
      <c r="J340" s="193">
        <f>BK340</f>
        <v>0</v>
      </c>
      <c r="K340" s="178"/>
      <c r="L340" s="183"/>
      <c r="M340" s="184"/>
      <c r="N340" s="185"/>
      <c r="O340" s="185"/>
      <c r="P340" s="186">
        <f>SUM(P341:P343)</f>
        <v>0</v>
      </c>
      <c r="Q340" s="185"/>
      <c r="R340" s="186">
        <f>SUM(R341:R343)</f>
        <v>0</v>
      </c>
      <c r="S340" s="185"/>
      <c r="T340" s="187">
        <f>SUM(T341:T343)</f>
        <v>0</v>
      </c>
      <c r="AR340" s="188" t="s">
        <v>25</v>
      </c>
      <c r="AT340" s="189" t="s">
        <v>76</v>
      </c>
      <c r="AU340" s="189" t="s">
        <v>25</v>
      </c>
      <c r="AY340" s="188" t="s">
        <v>180</v>
      </c>
      <c r="BK340" s="190">
        <f>SUM(BK341:BK343)</f>
        <v>0</v>
      </c>
    </row>
    <row r="341" spans="2:65" s="1" customFormat="1" ht="31.5" customHeight="1">
      <c r="B341" s="41"/>
      <c r="C341" s="194" t="s">
        <v>1042</v>
      </c>
      <c r="D341" s="194" t="s">
        <v>182</v>
      </c>
      <c r="E341" s="195" t="s">
        <v>451</v>
      </c>
      <c r="F341" s="196" t="s">
        <v>452</v>
      </c>
      <c r="G341" s="197" t="s">
        <v>232</v>
      </c>
      <c r="H341" s="198">
        <v>819.36199999999997</v>
      </c>
      <c r="I341" s="199"/>
      <c r="J341" s="200">
        <f>ROUND(I341*H341,2)</f>
        <v>0</v>
      </c>
      <c r="K341" s="196" t="s">
        <v>186</v>
      </c>
      <c r="L341" s="61"/>
      <c r="M341" s="201" t="s">
        <v>24</v>
      </c>
      <c r="N341" s="202" t="s">
        <v>48</v>
      </c>
      <c r="O341" s="42"/>
      <c r="P341" s="203">
        <f>O341*H341</f>
        <v>0</v>
      </c>
      <c r="Q341" s="203">
        <v>0</v>
      </c>
      <c r="R341" s="203">
        <f>Q341*H341</f>
        <v>0</v>
      </c>
      <c r="S341" s="203">
        <v>0</v>
      </c>
      <c r="T341" s="204">
        <f>S341*H341</f>
        <v>0</v>
      </c>
      <c r="AR341" s="24" t="s">
        <v>187</v>
      </c>
      <c r="AT341" s="24" t="s">
        <v>182</v>
      </c>
      <c r="AU341" s="24" t="s">
        <v>86</v>
      </c>
      <c r="AY341" s="24" t="s">
        <v>180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24" t="s">
        <v>25</v>
      </c>
      <c r="BK341" s="205">
        <f>ROUND(I341*H341,2)</f>
        <v>0</v>
      </c>
      <c r="BL341" s="24" t="s">
        <v>187</v>
      </c>
      <c r="BM341" s="24" t="s">
        <v>453</v>
      </c>
    </row>
    <row r="342" spans="2:65" s="1" customFormat="1" ht="31.5" customHeight="1">
      <c r="B342" s="41"/>
      <c r="C342" s="194" t="s">
        <v>1043</v>
      </c>
      <c r="D342" s="194" t="s">
        <v>182</v>
      </c>
      <c r="E342" s="195" t="s">
        <v>455</v>
      </c>
      <c r="F342" s="196" t="s">
        <v>456</v>
      </c>
      <c r="G342" s="197" t="s">
        <v>232</v>
      </c>
      <c r="H342" s="198">
        <v>819.36199999999997</v>
      </c>
      <c r="I342" s="199"/>
      <c r="J342" s="200">
        <f>ROUND(I342*H342,2)</f>
        <v>0</v>
      </c>
      <c r="K342" s="196" t="s">
        <v>186</v>
      </c>
      <c r="L342" s="61"/>
      <c r="M342" s="201" t="s">
        <v>24</v>
      </c>
      <c r="N342" s="202" t="s">
        <v>48</v>
      </c>
      <c r="O342" s="42"/>
      <c r="P342" s="203">
        <f>O342*H342</f>
        <v>0</v>
      </c>
      <c r="Q342" s="203">
        <v>0</v>
      </c>
      <c r="R342" s="203">
        <f>Q342*H342</f>
        <v>0</v>
      </c>
      <c r="S342" s="203">
        <v>0</v>
      </c>
      <c r="T342" s="204">
        <f>S342*H342</f>
        <v>0</v>
      </c>
      <c r="AR342" s="24" t="s">
        <v>187</v>
      </c>
      <c r="AT342" s="24" t="s">
        <v>182</v>
      </c>
      <c r="AU342" s="24" t="s">
        <v>86</v>
      </c>
      <c r="AY342" s="24" t="s">
        <v>180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24" t="s">
        <v>25</v>
      </c>
      <c r="BK342" s="205">
        <f>ROUND(I342*H342,2)</f>
        <v>0</v>
      </c>
      <c r="BL342" s="24" t="s">
        <v>187</v>
      </c>
      <c r="BM342" s="24" t="s">
        <v>457</v>
      </c>
    </row>
    <row r="343" spans="2:65" s="1" customFormat="1" ht="31.5" customHeight="1">
      <c r="B343" s="41"/>
      <c r="C343" s="194" t="s">
        <v>1044</v>
      </c>
      <c r="D343" s="194" t="s">
        <v>182</v>
      </c>
      <c r="E343" s="195" t="s">
        <v>459</v>
      </c>
      <c r="F343" s="196" t="s">
        <v>460</v>
      </c>
      <c r="G343" s="197" t="s">
        <v>232</v>
      </c>
      <c r="H343" s="198">
        <v>819.36199999999997</v>
      </c>
      <c r="I343" s="199"/>
      <c r="J343" s="200">
        <f>ROUND(I343*H343,2)</f>
        <v>0</v>
      </c>
      <c r="K343" s="196" t="s">
        <v>186</v>
      </c>
      <c r="L343" s="61"/>
      <c r="M343" s="201" t="s">
        <v>24</v>
      </c>
      <c r="N343" s="259" t="s">
        <v>48</v>
      </c>
      <c r="O343" s="260"/>
      <c r="P343" s="261">
        <f>O343*H343</f>
        <v>0</v>
      </c>
      <c r="Q343" s="261">
        <v>0</v>
      </c>
      <c r="R343" s="261">
        <f>Q343*H343</f>
        <v>0</v>
      </c>
      <c r="S343" s="261">
        <v>0</v>
      </c>
      <c r="T343" s="262">
        <f>S343*H343</f>
        <v>0</v>
      </c>
      <c r="AR343" s="24" t="s">
        <v>187</v>
      </c>
      <c r="AT343" s="24" t="s">
        <v>182</v>
      </c>
      <c r="AU343" s="24" t="s">
        <v>86</v>
      </c>
      <c r="AY343" s="24" t="s">
        <v>180</v>
      </c>
      <c r="BE343" s="205">
        <f>IF(N343="základní",J343,0)</f>
        <v>0</v>
      </c>
      <c r="BF343" s="205">
        <f>IF(N343="snížená",J343,0)</f>
        <v>0</v>
      </c>
      <c r="BG343" s="205">
        <f>IF(N343="zákl. přenesená",J343,0)</f>
        <v>0</v>
      </c>
      <c r="BH343" s="205">
        <f>IF(N343="sníž. přenesená",J343,0)</f>
        <v>0</v>
      </c>
      <c r="BI343" s="205">
        <f>IF(N343="nulová",J343,0)</f>
        <v>0</v>
      </c>
      <c r="BJ343" s="24" t="s">
        <v>25</v>
      </c>
      <c r="BK343" s="205">
        <f>ROUND(I343*H343,2)</f>
        <v>0</v>
      </c>
      <c r="BL343" s="24" t="s">
        <v>187</v>
      </c>
      <c r="BM343" s="24" t="s">
        <v>461</v>
      </c>
    </row>
    <row r="344" spans="2:65" s="1" customFormat="1" ht="6.95" customHeight="1">
      <c r="B344" s="56"/>
      <c r="C344" s="57"/>
      <c r="D344" s="57"/>
      <c r="E344" s="57"/>
      <c r="F344" s="57"/>
      <c r="G344" s="57"/>
      <c r="H344" s="57"/>
      <c r="I344" s="140"/>
      <c r="J344" s="57"/>
      <c r="K344" s="57"/>
      <c r="L344" s="61"/>
    </row>
  </sheetData>
  <sheetProtection algorithmName="SHA-512" hashValue="nKavRSl18+EhQW8ViSIyvUlcj2S00P4+60S9owIcKr4xOgJzI17q5N+DM9TTRPudxZNOvsl58hOr20wXdrOqhw==" saltValue="3/sUjQNDOBHMWVvWC6cf2w==" spinCount="100000" sheet="1" objects="1" scenarios="1" formatCells="0" formatColumns="0" formatRows="0" sort="0" autoFilter="0"/>
  <autoFilter ref="C83:K34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98</v>
      </c>
      <c r="AZ2" s="116" t="s">
        <v>462</v>
      </c>
      <c r="BA2" s="116" t="s">
        <v>463</v>
      </c>
      <c r="BB2" s="116" t="s">
        <v>24</v>
      </c>
      <c r="BC2" s="116" t="s">
        <v>1045</v>
      </c>
      <c r="BD2" s="116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  <c r="AZ3" s="116" t="s">
        <v>465</v>
      </c>
      <c r="BA3" s="116" t="s">
        <v>466</v>
      </c>
      <c r="BB3" s="116" t="s">
        <v>24</v>
      </c>
      <c r="BC3" s="116" t="s">
        <v>1046</v>
      </c>
      <c r="BD3" s="116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134</v>
      </c>
      <c r="BA4" s="116" t="s">
        <v>1047</v>
      </c>
      <c r="BB4" s="116" t="s">
        <v>24</v>
      </c>
      <c r="BC4" s="116" t="s">
        <v>1048</v>
      </c>
      <c r="BD4" s="116" t="s">
        <v>86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470</v>
      </c>
      <c r="BA5" s="116" t="s">
        <v>471</v>
      </c>
      <c r="BB5" s="116" t="s">
        <v>24</v>
      </c>
      <c r="BC5" s="116" t="s">
        <v>1049</v>
      </c>
      <c r="BD5" s="116" t="s">
        <v>86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473</v>
      </c>
      <c r="BA6" s="116" t="s">
        <v>474</v>
      </c>
      <c r="BB6" s="116" t="s">
        <v>24</v>
      </c>
      <c r="BC6" s="116" t="s">
        <v>1050</v>
      </c>
      <c r="BD6" s="116" t="s">
        <v>86</v>
      </c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  <c r="AZ7" s="116" t="s">
        <v>476</v>
      </c>
      <c r="BA7" s="116" t="s">
        <v>24</v>
      </c>
      <c r="BB7" s="116" t="s">
        <v>24</v>
      </c>
      <c r="BC7" s="116" t="s">
        <v>1051</v>
      </c>
      <c r="BD7" s="116" t="s">
        <v>86</v>
      </c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1052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ROUND(SUM(BE84:BE273), 2)</f>
        <v>0</v>
      </c>
      <c r="G30" s="42"/>
      <c r="H30" s="42"/>
      <c r="I30" s="132">
        <v>0.21</v>
      </c>
      <c r="J30" s="131">
        <f>ROUND(ROUND((SUM(BE84:BE273)),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ROUND(SUM(BF84:BF273), 2)</f>
        <v>0</v>
      </c>
      <c r="G31" s="42"/>
      <c r="H31" s="42"/>
      <c r="I31" s="132">
        <v>0.15</v>
      </c>
      <c r="J31" s="131">
        <f>ROUND(ROUND((SUM(BF84:BF273)),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ROUND(SUM(BG84:BG273),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ROUND(SUM(BH84:BH273),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ROUND(SUM(BI84:BI273),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105 - ÚPRAVA STEZEK PRO CHODCE A CYKLISTY, PZ MOBIS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J84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J85</f>
        <v>0</v>
      </c>
      <c r="K57" s="156"/>
    </row>
    <row r="58" spans="2:47" s="8" customFormat="1" ht="19.899999999999999" customHeight="1">
      <c r="B58" s="157"/>
      <c r="C58" s="158"/>
      <c r="D58" s="159" t="s">
        <v>159</v>
      </c>
      <c r="E58" s="160"/>
      <c r="F58" s="160"/>
      <c r="G58" s="160"/>
      <c r="H58" s="160"/>
      <c r="I58" s="161"/>
      <c r="J58" s="162">
        <f>J86</f>
        <v>0</v>
      </c>
      <c r="K58" s="163"/>
    </row>
    <row r="59" spans="2:47" s="8" customFormat="1" ht="19.899999999999999" customHeight="1">
      <c r="B59" s="157"/>
      <c r="C59" s="158"/>
      <c r="D59" s="159" t="s">
        <v>160</v>
      </c>
      <c r="E59" s="160"/>
      <c r="F59" s="160"/>
      <c r="G59" s="160"/>
      <c r="H59" s="160"/>
      <c r="I59" s="161"/>
      <c r="J59" s="162">
        <f>J141</f>
        <v>0</v>
      </c>
      <c r="K59" s="163"/>
    </row>
    <row r="60" spans="2:47" s="8" customFormat="1" ht="19.899999999999999" customHeight="1">
      <c r="B60" s="157"/>
      <c r="C60" s="158"/>
      <c r="D60" s="159" t="s">
        <v>161</v>
      </c>
      <c r="E60" s="160"/>
      <c r="F60" s="160"/>
      <c r="G60" s="160"/>
      <c r="H60" s="160"/>
      <c r="I60" s="161"/>
      <c r="J60" s="162">
        <f>J187</f>
        <v>0</v>
      </c>
      <c r="K60" s="163"/>
    </row>
    <row r="61" spans="2:47" s="8" customFormat="1" ht="19.899999999999999" customHeight="1">
      <c r="B61" s="157"/>
      <c r="C61" s="158"/>
      <c r="D61" s="159" t="s">
        <v>162</v>
      </c>
      <c r="E61" s="160"/>
      <c r="F61" s="160"/>
      <c r="G61" s="160"/>
      <c r="H61" s="160"/>
      <c r="I61" s="161"/>
      <c r="J61" s="162">
        <f>J209</f>
        <v>0</v>
      </c>
      <c r="K61" s="163"/>
    </row>
    <row r="62" spans="2:47" s="8" customFormat="1" ht="19.899999999999999" customHeight="1">
      <c r="B62" s="157"/>
      <c r="C62" s="158"/>
      <c r="D62" s="159" t="s">
        <v>163</v>
      </c>
      <c r="E62" s="160"/>
      <c r="F62" s="160"/>
      <c r="G62" s="160"/>
      <c r="H62" s="160"/>
      <c r="I62" s="161"/>
      <c r="J62" s="162">
        <f>J225</f>
        <v>0</v>
      </c>
      <c r="K62" s="163"/>
    </row>
    <row r="63" spans="2:47" s="7" customFormat="1" ht="24.95" customHeight="1">
      <c r="B63" s="150"/>
      <c r="C63" s="151"/>
      <c r="D63" s="152" t="s">
        <v>479</v>
      </c>
      <c r="E63" s="153"/>
      <c r="F63" s="153"/>
      <c r="G63" s="153"/>
      <c r="H63" s="153"/>
      <c r="I63" s="154"/>
      <c r="J63" s="155">
        <f>J229</f>
        <v>0</v>
      </c>
      <c r="K63" s="156"/>
    </row>
    <row r="64" spans="2:47" s="8" customFormat="1" ht="19.899999999999999" customHeight="1">
      <c r="B64" s="157"/>
      <c r="C64" s="158"/>
      <c r="D64" s="159" t="s">
        <v>480</v>
      </c>
      <c r="E64" s="160"/>
      <c r="F64" s="160"/>
      <c r="G64" s="160"/>
      <c r="H64" s="160"/>
      <c r="I64" s="161"/>
      <c r="J64" s="162">
        <f>J230</f>
        <v>0</v>
      </c>
      <c r="K64" s="163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9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0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3"/>
      <c r="J70" s="60"/>
      <c r="K70" s="60"/>
      <c r="L70" s="61"/>
    </row>
    <row r="71" spans="2:12" s="1" customFormat="1" ht="36.950000000000003" customHeight="1">
      <c r="B71" s="41"/>
      <c r="C71" s="62" t="s">
        <v>164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22.5" customHeight="1">
      <c r="B74" s="41"/>
      <c r="C74" s="63"/>
      <c r="D74" s="63"/>
      <c r="E74" s="405" t="str">
        <f>E7</f>
        <v>SPZ MOŠNOV – AUTOBUSOVÉ ZASTÁVKY MOBIS, BEHR</v>
      </c>
      <c r="F74" s="406"/>
      <c r="G74" s="406"/>
      <c r="H74" s="406"/>
      <c r="I74" s="164"/>
      <c r="J74" s="63"/>
      <c r="K74" s="63"/>
      <c r="L74" s="61"/>
    </row>
    <row r="75" spans="2:12" s="1" customFormat="1" ht="14.45" customHeight="1">
      <c r="B75" s="41"/>
      <c r="C75" s="65" t="s">
        <v>136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23.25" customHeight="1">
      <c r="B76" s="41"/>
      <c r="C76" s="63"/>
      <c r="D76" s="63"/>
      <c r="E76" s="381" t="str">
        <f>E9</f>
        <v>SO 105 - ÚPRAVA STEZEK PRO CHODCE A CYKLISTY, PZ MOBIS</v>
      </c>
      <c r="F76" s="407"/>
      <c r="G76" s="407"/>
      <c r="H76" s="407"/>
      <c r="I76" s="164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8" customHeight="1">
      <c r="B78" s="41"/>
      <c r="C78" s="65" t="s">
        <v>26</v>
      </c>
      <c r="D78" s="63"/>
      <c r="E78" s="63"/>
      <c r="F78" s="165" t="str">
        <f>F12</f>
        <v>Mošnov</v>
      </c>
      <c r="G78" s="63"/>
      <c r="H78" s="63"/>
      <c r="I78" s="166" t="s">
        <v>28</v>
      </c>
      <c r="J78" s="73" t="str">
        <f>IF(J12="","",J12)</f>
        <v>5. 2. 2017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>
      <c r="B80" s="41"/>
      <c r="C80" s="65" t="s">
        <v>32</v>
      </c>
      <c r="D80" s="63"/>
      <c r="E80" s="63"/>
      <c r="F80" s="165" t="str">
        <f>E15</f>
        <v xml:space="preserve"> </v>
      </c>
      <c r="G80" s="63"/>
      <c r="H80" s="63"/>
      <c r="I80" s="166" t="s">
        <v>38</v>
      </c>
      <c r="J80" s="165" t="str">
        <f>E21</f>
        <v>Tebodin Czech Republic, s.r.o.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5" t="str">
        <f>IF(E18="","",E18)</f>
        <v/>
      </c>
      <c r="G81" s="63"/>
      <c r="H81" s="63"/>
      <c r="I81" s="164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4"/>
      <c r="J82" s="63"/>
      <c r="K82" s="63"/>
      <c r="L82" s="61"/>
    </row>
    <row r="83" spans="2:65" s="9" customFormat="1" ht="29.25" customHeight="1">
      <c r="B83" s="167"/>
      <c r="C83" s="168" t="s">
        <v>165</v>
      </c>
      <c r="D83" s="169" t="s">
        <v>62</v>
      </c>
      <c r="E83" s="169" t="s">
        <v>58</v>
      </c>
      <c r="F83" s="169" t="s">
        <v>166</v>
      </c>
      <c r="G83" s="169" t="s">
        <v>167</v>
      </c>
      <c r="H83" s="169" t="s">
        <v>168</v>
      </c>
      <c r="I83" s="170" t="s">
        <v>169</v>
      </c>
      <c r="J83" s="169" t="s">
        <v>155</v>
      </c>
      <c r="K83" s="171" t="s">
        <v>170</v>
      </c>
      <c r="L83" s="172"/>
      <c r="M83" s="81" t="s">
        <v>171</v>
      </c>
      <c r="N83" s="82" t="s">
        <v>47</v>
      </c>
      <c r="O83" s="82" t="s">
        <v>172</v>
      </c>
      <c r="P83" s="82" t="s">
        <v>173</v>
      </c>
      <c r="Q83" s="82" t="s">
        <v>174</v>
      </c>
      <c r="R83" s="82" t="s">
        <v>175</v>
      </c>
      <c r="S83" s="82" t="s">
        <v>176</v>
      </c>
      <c r="T83" s="83" t="s">
        <v>177</v>
      </c>
    </row>
    <row r="84" spans="2:65" s="1" customFormat="1" ht="29.25" customHeight="1">
      <c r="B84" s="41"/>
      <c r="C84" s="87" t="s">
        <v>156</v>
      </c>
      <c r="D84" s="63"/>
      <c r="E84" s="63"/>
      <c r="F84" s="63"/>
      <c r="G84" s="63"/>
      <c r="H84" s="63"/>
      <c r="I84" s="164"/>
      <c r="J84" s="173">
        <f>BK84</f>
        <v>0</v>
      </c>
      <c r="K84" s="63"/>
      <c r="L84" s="61"/>
      <c r="M84" s="84"/>
      <c r="N84" s="85"/>
      <c r="O84" s="85"/>
      <c r="P84" s="174">
        <f>P85+P229</f>
        <v>0</v>
      </c>
      <c r="Q84" s="85"/>
      <c r="R84" s="174">
        <f>R85+R229</f>
        <v>247.92569273000001</v>
      </c>
      <c r="S84" s="85"/>
      <c r="T84" s="175">
        <f>T85+T229</f>
        <v>57.573779999999999</v>
      </c>
      <c r="AT84" s="24" t="s">
        <v>76</v>
      </c>
      <c r="AU84" s="24" t="s">
        <v>157</v>
      </c>
      <c r="BK84" s="176">
        <f>BK85+BK229</f>
        <v>0</v>
      </c>
    </row>
    <row r="85" spans="2:65" s="10" customFormat="1" ht="37.35" customHeight="1">
      <c r="B85" s="177"/>
      <c r="C85" s="178"/>
      <c r="D85" s="179" t="s">
        <v>76</v>
      </c>
      <c r="E85" s="180" t="s">
        <v>178</v>
      </c>
      <c r="F85" s="180" t="s">
        <v>179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P86+P141+P187+P209+P225</f>
        <v>0</v>
      </c>
      <c r="Q85" s="185"/>
      <c r="R85" s="186">
        <f>R86+R141+R187+R209+R225</f>
        <v>247.52241700000002</v>
      </c>
      <c r="S85" s="185"/>
      <c r="T85" s="187">
        <f>T86+T141+T187+T209+T225</f>
        <v>57.573779999999999</v>
      </c>
      <c r="AR85" s="188" t="s">
        <v>25</v>
      </c>
      <c r="AT85" s="189" t="s">
        <v>76</v>
      </c>
      <c r="AU85" s="189" t="s">
        <v>77</v>
      </c>
      <c r="AY85" s="188" t="s">
        <v>180</v>
      </c>
      <c r="BK85" s="190">
        <f>BK86+BK141+BK187+BK209+BK225</f>
        <v>0</v>
      </c>
    </row>
    <row r="86" spans="2:65" s="10" customFormat="1" ht="19.899999999999999" customHeight="1">
      <c r="B86" s="177"/>
      <c r="C86" s="178"/>
      <c r="D86" s="191" t="s">
        <v>76</v>
      </c>
      <c r="E86" s="192" t="s">
        <v>25</v>
      </c>
      <c r="F86" s="192" t="s">
        <v>181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SUM(P87:P140)</f>
        <v>0</v>
      </c>
      <c r="Q86" s="185"/>
      <c r="R86" s="186">
        <f>SUM(R87:R140)</f>
        <v>1.7784000000000001E-2</v>
      </c>
      <c r="S86" s="185"/>
      <c r="T86" s="187">
        <f>SUM(T87:T140)</f>
        <v>57.573779999999999</v>
      </c>
      <c r="AR86" s="188" t="s">
        <v>25</v>
      </c>
      <c r="AT86" s="189" t="s">
        <v>76</v>
      </c>
      <c r="AU86" s="189" t="s">
        <v>25</v>
      </c>
      <c r="AY86" s="188" t="s">
        <v>180</v>
      </c>
      <c r="BK86" s="190">
        <f>SUM(BK87:BK140)</f>
        <v>0</v>
      </c>
    </row>
    <row r="87" spans="2:65" s="1" customFormat="1" ht="22.5" customHeight="1">
      <c r="B87" s="41"/>
      <c r="C87" s="194" t="s">
        <v>86</v>
      </c>
      <c r="D87" s="194" t="s">
        <v>182</v>
      </c>
      <c r="E87" s="195" t="s">
        <v>493</v>
      </c>
      <c r="F87" s="196" t="s">
        <v>494</v>
      </c>
      <c r="G87" s="197" t="s">
        <v>185</v>
      </c>
      <c r="H87" s="198">
        <v>89.5</v>
      </c>
      <c r="I87" s="199"/>
      <c r="J87" s="200">
        <f>ROUND(I87*H87,2)</f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>O87*H87</f>
        <v>0</v>
      </c>
      <c r="Q87" s="203">
        <v>0</v>
      </c>
      <c r="R87" s="203">
        <f>Q87*H87</f>
        <v>0</v>
      </c>
      <c r="S87" s="203">
        <v>0.255</v>
      </c>
      <c r="T87" s="204">
        <f>S87*H87</f>
        <v>22.822500000000002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25</v>
      </c>
      <c r="BK87" s="205">
        <f>ROUND(I87*H87,2)</f>
        <v>0</v>
      </c>
      <c r="BL87" s="24" t="s">
        <v>187</v>
      </c>
      <c r="BM87" s="24" t="s">
        <v>495</v>
      </c>
    </row>
    <row r="88" spans="2:65" s="11" customFormat="1" ht="13.5">
      <c r="B88" s="206"/>
      <c r="C88" s="207"/>
      <c r="D88" s="208" t="s">
        <v>189</v>
      </c>
      <c r="E88" s="209" t="s">
        <v>462</v>
      </c>
      <c r="F88" s="210" t="s">
        <v>1053</v>
      </c>
      <c r="G88" s="207"/>
      <c r="H88" s="211">
        <v>89.5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189</v>
      </c>
      <c r="AU88" s="217" t="s">
        <v>86</v>
      </c>
      <c r="AV88" s="11" t="s">
        <v>86</v>
      </c>
      <c r="AW88" s="11" t="s">
        <v>40</v>
      </c>
      <c r="AX88" s="11" t="s">
        <v>25</v>
      </c>
      <c r="AY88" s="217" t="s">
        <v>180</v>
      </c>
    </row>
    <row r="89" spans="2:65" s="1" customFormat="1" ht="22.5" customHeight="1">
      <c r="B89" s="41"/>
      <c r="C89" s="194" t="s">
        <v>25</v>
      </c>
      <c r="D89" s="194" t="s">
        <v>182</v>
      </c>
      <c r="E89" s="195" t="s">
        <v>497</v>
      </c>
      <c r="F89" s="196" t="s">
        <v>498</v>
      </c>
      <c r="G89" s="197" t="s">
        <v>185</v>
      </c>
      <c r="H89" s="198">
        <v>73.2</v>
      </c>
      <c r="I89" s="199"/>
      <c r="J89" s="200">
        <f>ROUND(I89*H89,2)</f>
        <v>0</v>
      </c>
      <c r="K89" s="196" t="s">
        <v>186</v>
      </c>
      <c r="L89" s="61"/>
      <c r="M89" s="201" t="s">
        <v>24</v>
      </c>
      <c r="N89" s="202" t="s">
        <v>48</v>
      </c>
      <c r="O89" s="42"/>
      <c r="P89" s="203">
        <f>O89*H89</f>
        <v>0</v>
      </c>
      <c r="Q89" s="203">
        <v>0</v>
      </c>
      <c r="R89" s="203">
        <f>Q89*H89</f>
        <v>0</v>
      </c>
      <c r="S89" s="203">
        <v>0.26</v>
      </c>
      <c r="T89" s="204">
        <f>S89*H89</f>
        <v>19.032</v>
      </c>
      <c r="AR89" s="24" t="s">
        <v>187</v>
      </c>
      <c r="AT89" s="24" t="s">
        <v>182</v>
      </c>
      <c r="AU89" s="24" t="s">
        <v>86</v>
      </c>
      <c r="AY89" s="24" t="s">
        <v>180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25</v>
      </c>
      <c r="BK89" s="205">
        <f>ROUND(I89*H89,2)</f>
        <v>0</v>
      </c>
      <c r="BL89" s="24" t="s">
        <v>187</v>
      </c>
      <c r="BM89" s="24" t="s">
        <v>499</v>
      </c>
    </row>
    <row r="90" spans="2:65" s="11" customFormat="1" ht="13.5">
      <c r="B90" s="206"/>
      <c r="C90" s="207"/>
      <c r="D90" s="218" t="s">
        <v>189</v>
      </c>
      <c r="E90" s="221" t="s">
        <v>24</v>
      </c>
      <c r="F90" s="222" t="s">
        <v>1054</v>
      </c>
      <c r="G90" s="207"/>
      <c r="H90" s="223">
        <v>71.599999999999994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189</v>
      </c>
      <c r="AU90" s="217" t="s">
        <v>86</v>
      </c>
      <c r="AV90" s="11" t="s">
        <v>86</v>
      </c>
      <c r="AW90" s="11" t="s">
        <v>40</v>
      </c>
      <c r="AX90" s="11" t="s">
        <v>77</v>
      </c>
      <c r="AY90" s="217" t="s">
        <v>180</v>
      </c>
    </row>
    <row r="91" spans="2:65" s="11" customFormat="1" ht="13.5">
      <c r="B91" s="206"/>
      <c r="C91" s="207"/>
      <c r="D91" s="218" t="s">
        <v>189</v>
      </c>
      <c r="E91" s="221" t="s">
        <v>24</v>
      </c>
      <c r="F91" s="222" t="s">
        <v>1055</v>
      </c>
      <c r="G91" s="207"/>
      <c r="H91" s="223">
        <v>1.6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189</v>
      </c>
      <c r="AU91" s="217" t="s">
        <v>86</v>
      </c>
      <c r="AV91" s="11" t="s">
        <v>86</v>
      </c>
      <c r="AW91" s="11" t="s">
        <v>40</v>
      </c>
      <c r="AX91" s="11" t="s">
        <v>77</v>
      </c>
      <c r="AY91" s="217" t="s">
        <v>180</v>
      </c>
    </row>
    <row r="92" spans="2:65" s="13" customFormat="1" ht="13.5">
      <c r="B92" s="235"/>
      <c r="C92" s="236"/>
      <c r="D92" s="208" t="s">
        <v>189</v>
      </c>
      <c r="E92" s="237" t="s">
        <v>465</v>
      </c>
      <c r="F92" s="238" t="s">
        <v>275</v>
      </c>
      <c r="G92" s="236"/>
      <c r="H92" s="239">
        <v>73.2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189</v>
      </c>
      <c r="AU92" s="245" t="s">
        <v>86</v>
      </c>
      <c r="AV92" s="13" t="s">
        <v>276</v>
      </c>
      <c r="AW92" s="13" t="s">
        <v>40</v>
      </c>
      <c r="AX92" s="13" t="s">
        <v>25</v>
      </c>
      <c r="AY92" s="245" t="s">
        <v>180</v>
      </c>
    </row>
    <row r="93" spans="2:65" s="1" customFormat="1" ht="22.5" customHeight="1">
      <c r="B93" s="41"/>
      <c r="C93" s="194" t="s">
        <v>276</v>
      </c>
      <c r="D93" s="194" t="s">
        <v>182</v>
      </c>
      <c r="E93" s="195" t="s">
        <v>502</v>
      </c>
      <c r="F93" s="196" t="s">
        <v>503</v>
      </c>
      <c r="G93" s="197" t="s">
        <v>185</v>
      </c>
      <c r="H93" s="198">
        <v>6.508</v>
      </c>
      <c r="I93" s="199"/>
      <c r="J93" s="200">
        <f>ROUND(I93*H93,2)</f>
        <v>0</v>
      </c>
      <c r="K93" s="196" t="s">
        <v>186</v>
      </c>
      <c r="L93" s="61"/>
      <c r="M93" s="201" t="s">
        <v>24</v>
      </c>
      <c r="N93" s="202" t="s">
        <v>48</v>
      </c>
      <c r="O93" s="42"/>
      <c r="P93" s="203">
        <f>O93*H93</f>
        <v>0</v>
      </c>
      <c r="Q93" s="203">
        <v>0</v>
      </c>
      <c r="R93" s="203">
        <f>Q93*H93</f>
        <v>0</v>
      </c>
      <c r="S93" s="203">
        <v>0.16</v>
      </c>
      <c r="T93" s="204">
        <f>S93*H93</f>
        <v>1.04128</v>
      </c>
      <c r="AR93" s="24" t="s">
        <v>187</v>
      </c>
      <c r="AT93" s="24" t="s">
        <v>182</v>
      </c>
      <c r="AU93" s="24" t="s">
        <v>86</v>
      </c>
      <c r="AY93" s="24" t="s">
        <v>180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25</v>
      </c>
      <c r="BK93" s="205">
        <f>ROUND(I93*H93,2)</f>
        <v>0</v>
      </c>
      <c r="BL93" s="24" t="s">
        <v>187</v>
      </c>
      <c r="BM93" s="24" t="s">
        <v>504</v>
      </c>
    </row>
    <row r="94" spans="2:65" s="11" customFormat="1" ht="13.5">
      <c r="B94" s="206"/>
      <c r="C94" s="207"/>
      <c r="D94" s="218" t="s">
        <v>189</v>
      </c>
      <c r="E94" s="221" t="s">
        <v>24</v>
      </c>
      <c r="F94" s="222" t="s">
        <v>505</v>
      </c>
      <c r="G94" s="207"/>
      <c r="H94" s="223">
        <v>2.9279999999999999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189</v>
      </c>
      <c r="AU94" s="217" t="s">
        <v>86</v>
      </c>
      <c r="AV94" s="11" t="s">
        <v>86</v>
      </c>
      <c r="AW94" s="11" t="s">
        <v>40</v>
      </c>
      <c r="AX94" s="11" t="s">
        <v>77</v>
      </c>
      <c r="AY94" s="217" t="s">
        <v>180</v>
      </c>
    </row>
    <row r="95" spans="2:65" s="11" customFormat="1" ht="13.5">
      <c r="B95" s="206"/>
      <c r="C95" s="207"/>
      <c r="D95" s="218" t="s">
        <v>189</v>
      </c>
      <c r="E95" s="221" t="s">
        <v>24</v>
      </c>
      <c r="F95" s="222" t="s">
        <v>506</v>
      </c>
      <c r="G95" s="207"/>
      <c r="H95" s="223">
        <v>3.58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77</v>
      </c>
      <c r="AY95" s="217" t="s">
        <v>180</v>
      </c>
    </row>
    <row r="96" spans="2:65" s="13" customFormat="1" ht="13.5">
      <c r="B96" s="235"/>
      <c r="C96" s="236"/>
      <c r="D96" s="208" t="s">
        <v>189</v>
      </c>
      <c r="E96" s="237" t="s">
        <v>24</v>
      </c>
      <c r="F96" s="238" t="s">
        <v>275</v>
      </c>
      <c r="G96" s="236"/>
      <c r="H96" s="239">
        <v>6.508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189</v>
      </c>
      <c r="AU96" s="245" t="s">
        <v>86</v>
      </c>
      <c r="AV96" s="13" t="s">
        <v>276</v>
      </c>
      <c r="AW96" s="13" t="s">
        <v>40</v>
      </c>
      <c r="AX96" s="13" t="s">
        <v>25</v>
      </c>
      <c r="AY96" s="245" t="s">
        <v>180</v>
      </c>
    </row>
    <row r="97" spans="2:65" s="1" customFormat="1" ht="22.5" customHeight="1">
      <c r="B97" s="41"/>
      <c r="C97" s="194" t="s">
        <v>187</v>
      </c>
      <c r="D97" s="194" t="s">
        <v>182</v>
      </c>
      <c r="E97" s="195" t="s">
        <v>507</v>
      </c>
      <c r="F97" s="196" t="s">
        <v>508</v>
      </c>
      <c r="G97" s="197" t="s">
        <v>200</v>
      </c>
      <c r="H97" s="198">
        <v>71.599999999999994</v>
      </c>
      <c r="I97" s="199"/>
      <c r="J97" s="200">
        <f>ROUND(I97*H97,2)</f>
        <v>0</v>
      </c>
      <c r="K97" s="196" t="s">
        <v>186</v>
      </c>
      <c r="L97" s="61"/>
      <c r="M97" s="201" t="s">
        <v>24</v>
      </c>
      <c r="N97" s="202" t="s">
        <v>48</v>
      </c>
      <c r="O97" s="42"/>
      <c r="P97" s="203">
        <f>O97*H97</f>
        <v>0</v>
      </c>
      <c r="Q97" s="203">
        <v>0</v>
      </c>
      <c r="R97" s="203">
        <f>Q97*H97</f>
        <v>0</v>
      </c>
      <c r="S97" s="203">
        <v>0.20499999999999999</v>
      </c>
      <c r="T97" s="204">
        <f>S97*H97</f>
        <v>14.677999999999997</v>
      </c>
      <c r="AR97" s="24" t="s">
        <v>187</v>
      </c>
      <c r="AT97" s="24" t="s">
        <v>182</v>
      </c>
      <c r="AU97" s="24" t="s">
        <v>86</v>
      </c>
      <c r="AY97" s="24" t="s">
        <v>180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25</v>
      </c>
      <c r="BK97" s="205">
        <f>ROUND(I97*H97,2)</f>
        <v>0</v>
      </c>
      <c r="BL97" s="24" t="s">
        <v>187</v>
      </c>
      <c r="BM97" s="24" t="s">
        <v>509</v>
      </c>
    </row>
    <row r="98" spans="2:65" s="11" customFormat="1" ht="13.5">
      <c r="B98" s="206"/>
      <c r="C98" s="207"/>
      <c r="D98" s="218" t="s">
        <v>189</v>
      </c>
      <c r="E98" s="221" t="s">
        <v>24</v>
      </c>
      <c r="F98" s="222" t="s">
        <v>1056</v>
      </c>
      <c r="G98" s="207"/>
      <c r="H98" s="223">
        <v>35.799999999999997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189</v>
      </c>
      <c r="AU98" s="217" t="s">
        <v>86</v>
      </c>
      <c r="AV98" s="11" t="s">
        <v>86</v>
      </c>
      <c r="AW98" s="11" t="s">
        <v>40</v>
      </c>
      <c r="AX98" s="11" t="s">
        <v>77</v>
      </c>
      <c r="AY98" s="217" t="s">
        <v>180</v>
      </c>
    </row>
    <row r="99" spans="2:65" s="11" customFormat="1" ht="13.5">
      <c r="B99" s="206"/>
      <c r="C99" s="207"/>
      <c r="D99" s="218" t="s">
        <v>189</v>
      </c>
      <c r="E99" s="221" t="s">
        <v>24</v>
      </c>
      <c r="F99" s="222" t="s">
        <v>1057</v>
      </c>
      <c r="G99" s="207"/>
      <c r="H99" s="223">
        <v>35.799999999999997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189</v>
      </c>
      <c r="AU99" s="217" t="s">
        <v>86</v>
      </c>
      <c r="AV99" s="11" t="s">
        <v>86</v>
      </c>
      <c r="AW99" s="11" t="s">
        <v>40</v>
      </c>
      <c r="AX99" s="11" t="s">
        <v>77</v>
      </c>
      <c r="AY99" s="217" t="s">
        <v>180</v>
      </c>
    </row>
    <row r="100" spans="2:65" s="12" customFormat="1" ht="13.5">
      <c r="B100" s="224"/>
      <c r="C100" s="225"/>
      <c r="D100" s="208" t="s">
        <v>189</v>
      </c>
      <c r="E100" s="226" t="s">
        <v>24</v>
      </c>
      <c r="F100" s="227" t="s">
        <v>204</v>
      </c>
      <c r="G100" s="225"/>
      <c r="H100" s="228">
        <v>71.599999999999994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189</v>
      </c>
      <c r="AU100" s="234" t="s">
        <v>86</v>
      </c>
      <c r="AV100" s="12" t="s">
        <v>187</v>
      </c>
      <c r="AW100" s="12" t="s">
        <v>40</v>
      </c>
      <c r="AX100" s="12" t="s">
        <v>25</v>
      </c>
      <c r="AY100" s="234" t="s">
        <v>180</v>
      </c>
    </row>
    <row r="101" spans="2:65" s="1" customFormat="1" ht="22.5" customHeight="1">
      <c r="B101" s="41"/>
      <c r="C101" s="194" t="s">
        <v>692</v>
      </c>
      <c r="D101" s="194" t="s">
        <v>182</v>
      </c>
      <c r="E101" s="195" t="s">
        <v>206</v>
      </c>
      <c r="F101" s="196" t="s">
        <v>207</v>
      </c>
      <c r="G101" s="197" t="s">
        <v>208</v>
      </c>
      <c r="H101" s="198">
        <v>114.72199999999999</v>
      </c>
      <c r="I101" s="199"/>
      <c r="J101" s="200">
        <f>ROUND(I101*H101,2)</f>
        <v>0</v>
      </c>
      <c r="K101" s="196" t="s">
        <v>186</v>
      </c>
      <c r="L101" s="61"/>
      <c r="M101" s="201" t="s">
        <v>24</v>
      </c>
      <c r="N101" s="202" t="s">
        <v>48</v>
      </c>
      <c r="O101" s="4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25</v>
      </c>
      <c r="BK101" s="205">
        <f>ROUND(I101*H101,2)</f>
        <v>0</v>
      </c>
      <c r="BL101" s="24" t="s">
        <v>187</v>
      </c>
      <c r="BM101" s="24" t="s">
        <v>1058</v>
      </c>
    </row>
    <row r="102" spans="2:65" s="11" customFormat="1" ht="13.5">
      <c r="B102" s="206"/>
      <c r="C102" s="207"/>
      <c r="D102" s="218" t="s">
        <v>189</v>
      </c>
      <c r="E102" s="221" t="s">
        <v>24</v>
      </c>
      <c r="F102" s="222" t="s">
        <v>1059</v>
      </c>
      <c r="G102" s="207"/>
      <c r="H102" s="223">
        <v>107.64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189</v>
      </c>
      <c r="AU102" s="217" t="s">
        <v>86</v>
      </c>
      <c r="AV102" s="11" t="s">
        <v>86</v>
      </c>
      <c r="AW102" s="11" t="s">
        <v>40</v>
      </c>
      <c r="AX102" s="11" t="s">
        <v>77</v>
      </c>
      <c r="AY102" s="217" t="s">
        <v>180</v>
      </c>
    </row>
    <row r="103" spans="2:65" s="11" customFormat="1" ht="13.5">
      <c r="B103" s="206"/>
      <c r="C103" s="207"/>
      <c r="D103" s="218" t="s">
        <v>189</v>
      </c>
      <c r="E103" s="221" t="s">
        <v>24</v>
      </c>
      <c r="F103" s="222" t="s">
        <v>1060</v>
      </c>
      <c r="G103" s="207"/>
      <c r="H103" s="223">
        <v>1.31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189</v>
      </c>
      <c r="AU103" s="217" t="s">
        <v>86</v>
      </c>
      <c r="AV103" s="11" t="s">
        <v>86</v>
      </c>
      <c r="AW103" s="11" t="s">
        <v>40</v>
      </c>
      <c r="AX103" s="11" t="s">
        <v>77</v>
      </c>
      <c r="AY103" s="217" t="s">
        <v>180</v>
      </c>
    </row>
    <row r="104" spans="2:65" s="11" customFormat="1" ht="13.5">
      <c r="B104" s="206"/>
      <c r="C104" s="207"/>
      <c r="D104" s="218" t="s">
        <v>189</v>
      </c>
      <c r="E104" s="221" t="s">
        <v>24</v>
      </c>
      <c r="F104" s="222" t="s">
        <v>1061</v>
      </c>
      <c r="G104" s="207"/>
      <c r="H104" s="223">
        <v>5.7720000000000002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189</v>
      </c>
      <c r="AU104" s="217" t="s">
        <v>86</v>
      </c>
      <c r="AV104" s="11" t="s">
        <v>86</v>
      </c>
      <c r="AW104" s="11" t="s">
        <v>40</v>
      </c>
      <c r="AX104" s="11" t="s">
        <v>77</v>
      </c>
      <c r="AY104" s="217" t="s">
        <v>180</v>
      </c>
    </row>
    <row r="105" spans="2:65" s="13" customFormat="1" ht="13.5">
      <c r="B105" s="235"/>
      <c r="C105" s="236"/>
      <c r="D105" s="208" t="s">
        <v>189</v>
      </c>
      <c r="E105" s="237" t="s">
        <v>24</v>
      </c>
      <c r="F105" s="238" t="s">
        <v>275</v>
      </c>
      <c r="G105" s="236"/>
      <c r="H105" s="239">
        <v>114.72199999999999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189</v>
      </c>
      <c r="AU105" s="245" t="s">
        <v>86</v>
      </c>
      <c r="AV105" s="13" t="s">
        <v>276</v>
      </c>
      <c r="AW105" s="13" t="s">
        <v>40</v>
      </c>
      <c r="AX105" s="13" t="s">
        <v>25</v>
      </c>
      <c r="AY105" s="245" t="s">
        <v>180</v>
      </c>
    </row>
    <row r="106" spans="2:65" s="1" customFormat="1" ht="22.5" customHeight="1">
      <c r="B106" s="41"/>
      <c r="C106" s="194" t="s">
        <v>723</v>
      </c>
      <c r="D106" s="194" t="s">
        <v>182</v>
      </c>
      <c r="E106" s="195" t="s">
        <v>212</v>
      </c>
      <c r="F106" s="196" t="s">
        <v>213</v>
      </c>
      <c r="G106" s="197" t="s">
        <v>208</v>
      </c>
      <c r="H106" s="198">
        <v>9.1</v>
      </c>
      <c r="I106" s="199"/>
      <c r="J106" s="200">
        <f>ROUND(I106*H106,2)</f>
        <v>0</v>
      </c>
      <c r="K106" s="196" t="s">
        <v>186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1062</v>
      </c>
    </row>
    <row r="107" spans="2:65" s="1" customFormat="1" ht="13.5">
      <c r="B107" s="41"/>
      <c r="C107" s="63"/>
      <c r="D107" s="218" t="s">
        <v>195</v>
      </c>
      <c r="E107" s="63"/>
      <c r="F107" s="219" t="s">
        <v>213</v>
      </c>
      <c r="G107" s="63"/>
      <c r="H107" s="63"/>
      <c r="I107" s="164"/>
      <c r="J107" s="63"/>
      <c r="K107" s="63"/>
      <c r="L107" s="61"/>
      <c r="M107" s="220"/>
      <c r="N107" s="42"/>
      <c r="O107" s="42"/>
      <c r="P107" s="42"/>
      <c r="Q107" s="42"/>
      <c r="R107" s="42"/>
      <c r="S107" s="42"/>
      <c r="T107" s="78"/>
      <c r="AT107" s="24" t="s">
        <v>195</v>
      </c>
      <c r="AU107" s="24" t="s">
        <v>86</v>
      </c>
    </row>
    <row r="108" spans="2:65" s="11" customFormat="1" ht="13.5">
      <c r="B108" s="206"/>
      <c r="C108" s="207"/>
      <c r="D108" s="218" t="s">
        <v>189</v>
      </c>
      <c r="E108" s="221" t="s">
        <v>24</v>
      </c>
      <c r="F108" s="222" t="s">
        <v>1063</v>
      </c>
      <c r="G108" s="207"/>
      <c r="H108" s="223">
        <v>4.8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189</v>
      </c>
      <c r="AU108" s="217" t="s">
        <v>86</v>
      </c>
      <c r="AV108" s="11" t="s">
        <v>86</v>
      </c>
      <c r="AW108" s="11" t="s">
        <v>40</v>
      </c>
      <c r="AX108" s="11" t="s">
        <v>77</v>
      </c>
      <c r="AY108" s="217" t="s">
        <v>180</v>
      </c>
    </row>
    <row r="109" spans="2:65" s="11" customFormat="1" ht="13.5">
      <c r="B109" s="206"/>
      <c r="C109" s="207"/>
      <c r="D109" s="218" t="s">
        <v>189</v>
      </c>
      <c r="E109" s="221" t="s">
        <v>24</v>
      </c>
      <c r="F109" s="222" t="s">
        <v>1064</v>
      </c>
      <c r="G109" s="207"/>
      <c r="H109" s="223">
        <v>2.8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189</v>
      </c>
      <c r="AU109" s="217" t="s">
        <v>86</v>
      </c>
      <c r="AV109" s="11" t="s">
        <v>86</v>
      </c>
      <c r="AW109" s="11" t="s">
        <v>40</v>
      </c>
      <c r="AX109" s="11" t="s">
        <v>77</v>
      </c>
      <c r="AY109" s="217" t="s">
        <v>180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1065</v>
      </c>
      <c r="G110" s="207"/>
      <c r="H110" s="223">
        <v>1.5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2" customFormat="1" ht="13.5">
      <c r="B111" s="224"/>
      <c r="C111" s="225"/>
      <c r="D111" s="208" t="s">
        <v>189</v>
      </c>
      <c r="E111" s="226" t="s">
        <v>134</v>
      </c>
      <c r="F111" s="227" t="s">
        <v>204</v>
      </c>
      <c r="G111" s="225"/>
      <c r="H111" s="228">
        <v>9.1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189</v>
      </c>
      <c r="AU111" s="234" t="s">
        <v>86</v>
      </c>
      <c r="AV111" s="12" t="s">
        <v>187</v>
      </c>
      <c r="AW111" s="12" t="s">
        <v>40</v>
      </c>
      <c r="AX111" s="12" t="s">
        <v>25</v>
      </c>
      <c r="AY111" s="234" t="s">
        <v>180</v>
      </c>
    </row>
    <row r="112" spans="2:65" s="1" customFormat="1" ht="22.5" customHeight="1">
      <c r="B112" s="41"/>
      <c r="C112" s="194" t="s">
        <v>367</v>
      </c>
      <c r="D112" s="194" t="s">
        <v>182</v>
      </c>
      <c r="E112" s="195" t="s">
        <v>218</v>
      </c>
      <c r="F112" s="196" t="s">
        <v>219</v>
      </c>
      <c r="G112" s="197" t="s">
        <v>208</v>
      </c>
      <c r="H112" s="198">
        <v>9.1</v>
      </c>
      <c r="I112" s="199"/>
      <c r="J112" s="200">
        <f>ROUND(I112*H112,2)</f>
        <v>0</v>
      </c>
      <c r="K112" s="196" t="s">
        <v>186</v>
      </c>
      <c r="L112" s="61"/>
      <c r="M112" s="201" t="s">
        <v>24</v>
      </c>
      <c r="N112" s="202" t="s">
        <v>48</v>
      </c>
      <c r="O112" s="4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187</v>
      </c>
      <c r="AT112" s="24" t="s">
        <v>182</v>
      </c>
      <c r="AU112" s="24" t="s">
        <v>86</v>
      </c>
      <c r="AY112" s="24" t="s">
        <v>180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25</v>
      </c>
      <c r="BK112" s="205">
        <f>ROUND(I112*H112,2)</f>
        <v>0</v>
      </c>
      <c r="BL112" s="24" t="s">
        <v>187</v>
      </c>
      <c r="BM112" s="24" t="s">
        <v>520</v>
      </c>
    </row>
    <row r="113" spans="2:65" s="1" customFormat="1" ht="13.5">
      <c r="B113" s="41"/>
      <c r="C113" s="63"/>
      <c r="D113" s="218" t="s">
        <v>195</v>
      </c>
      <c r="E113" s="63"/>
      <c r="F113" s="219" t="s">
        <v>219</v>
      </c>
      <c r="G113" s="63"/>
      <c r="H113" s="63"/>
      <c r="I113" s="164"/>
      <c r="J113" s="63"/>
      <c r="K113" s="63"/>
      <c r="L113" s="61"/>
      <c r="M113" s="220"/>
      <c r="N113" s="42"/>
      <c r="O113" s="42"/>
      <c r="P113" s="42"/>
      <c r="Q113" s="42"/>
      <c r="R113" s="42"/>
      <c r="S113" s="42"/>
      <c r="T113" s="78"/>
      <c r="AT113" s="24" t="s">
        <v>195</v>
      </c>
      <c r="AU113" s="24" t="s">
        <v>86</v>
      </c>
    </row>
    <row r="114" spans="2:65" s="11" customFormat="1" ht="13.5">
      <c r="B114" s="206"/>
      <c r="C114" s="207"/>
      <c r="D114" s="208" t="s">
        <v>189</v>
      </c>
      <c r="E114" s="209" t="s">
        <v>24</v>
      </c>
      <c r="F114" s="210" t="s">
        <v>134</v>
      </c>
      <c r="G114" s="207"/>
      <c r="H114" s="211">
        <v>9.1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189</v>
      </c>
      <c r="AU114" s="217" t="s">
        <v>86</v>
      </c>
      <c r="AV114" s="11" t="s">
        <v>86</v>
      </c>
      <c r="AW114" s="11" t="s">
        <v>40</v>
      </c>
      <c r="AX114" s="11" t="s">
        <v>25</v>
      </c>
      <c r="AY114" s="217" t="s">
        <v>180</v>
      </c>
    </row>
    <row r="115" spans="2:65" s="1" customFormat="1" ht="31.5" customHeight="1">
      <c r="B115" s="41"/>
      <c r="C115" s="194" t="s">
        <v>344</v>
      </c>
      <c r="D115" s="194" t="s">
        <v>182</v>
      </c>
      <c r="E115" s="195" t="s">
        <v>524</v>
      </c>
      <c r="F115" s="196" t="s">
        <v>525</v>
      </c>
      <c r="G115" s="197" t="s">
        <v>208</v>
      </c>
      <c r="H115" s="198">
        <v>1.2</v>
      </c>
      <c r="I115" s="199"/>
      <c r="J115" s="200">
        <f>ROUND(I115*H115,2)</f>
        <v>0</v>
      </c>
      <c r="K115" s="196" t="s">
        <v>186</v>
      </c>
      <c r="L115" s="61"/>
      <c r="M115" s="201" t="s">
        <v>24</v>
      </c>
      <c r="N115" s="202" t="s">
        <v>48</v>
      </c>
      <c r="O115" s="4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187</v>
      </c>
      <c r="AT115" s="24" t="s">
        <v>182</v>
      </c>
      <c r="AU115" s="24" t="s">
        <v>86</v>
      </c>
      <c r="AY115" s="24" t="s">
        <v>180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25</v>
      </c>
      <c r="BK115" s="205">
        <f>ROUND(I115*H115,2)</f>
        <v>0</v>
      </c>
      <c r="BL115" s="24" t="s">
        <v>187</v>
      </c>
      <c r="BM115" s="24" t="s">
        <v>526</v>
      </c>
    </row>
    <row r="116" spans="2:65" s="11" customFormat="1" ht="13.5">
      <c r="B116" s="206"/>
      <c r="C116" s="207"/>
      <c r="D116" s="208" t="s">
        <v>189</v>
      </c>
      <c r="E116" s="209" t="s">
        <v>473</v>
      </c>
      <c r="F116" s="210" t="s">
        <v>1066</v>
      </c>
      <c r="G116" s="207"/>
      <c r="H116" s="211">
        <v>1.2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189</v>
      </c>
      <c r="AU116" s="217" t="s">
        <v>86</v>
      </c>
      <c r="AV116" s="11" t="s">
        <v>86</v>
      </c>
      <c r="AW116" s="11" t="s">
        <v>40</v>
      </c>
      <c r="AX116" s="11" t="s">
        <v>25</v>
      </c>
      <c r="AY116" s="217" t="s">
        <v>180</v>
      </c>
    </row>
    <row r="117" spans="2:65" s="1" customFormat="1" ht="22.5" customHeight="1">
      <c r="B117" s="41"/>
      <c r="C117" s="194" t="s">
        <v>411</v>
      </c>
      <c r="D117" s="194" t="s">
        <v>182</v>
      </c>
      <c r="E117" s="195" t="s">
        <v>528</v>
      </c>
      <c r="F117" s="196" t="s">
        <v>529</v>
      </c>
      <c r="G117" s="197" t="s">
        <v>319</v>
      </c>
      <c r="H117" s="198">
        <v>2</v>
      </c>
      <c r="I117" s="199"/>
      <c r="J117" s="200">
        <f>ROUND(I117*H117,2)</f>
        <v>0</v>
      </c>
      <c r="K117" s="196" t="s">
        <v>186</v>
      </c>
      <c r="L117" s="61"/>
      <c r="M117" s="201" t="s">
        <v>24</v>
      </c>
      <c r="N117" s="202" t="s">
        <v>48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187</v>
      </c>
      <c r="AT117" s="24" t="s">
        <v>182</v>
      </c>
      <c r="AU117" s="24" t="s">
        <v>86</v>
      </c>
      <c r="AY117" s="24" t="s">
        <v>180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25</v>
      </c>
      <c r="BK117" s="205">
        <f>ROUND(I117*H117,2)</f>
        <v>0</v>
      </c>
      <c r="BL117" s="24" t="s">
        <v>187</v>
      </c>
      <c r="BM117" s="24" t="s">
        <v>530</v>
      </c>
    </row>
    <row r="118" spans="2:65" s="1" customFormat="1" ht="22.5" customHeight="1">
      <c r="B118" s="41"/>
      <c r="C118" s="194" t="s">
        <v>415</v>
      </c>
      <c r="D118" s="194" t="s">
        <v>182</v>
      </c>
      <c r="E118" s="195" t="s">
        <v>531</v>
      </c>
      <c r="F118" s="196" t="s">
        <v>532</v>
      </c>
      <c r="G118" s="197" t="s">
        <v>319</v>
      </c>
      <c r="H118" s="198">
        <v>2</v>
      </c>
      <c r="I118" s="199"/>
      <c r="J118" s="200">
        <f>ROUND(I118*H118,2)</f>
        <v>0</v>
      </c>
      <c r="K118" s="196" t="s">
        <v>186</v>
      </c>
      <c r="L118" s="61"/>
      <c r="M118" s="201" t="s">
        <v>24</v>
      </c>
      <c r="N118" s="202" t="s">
        <v>48</v>
      </c>
      <c r="O118" s="42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4" t="s">
        <v>187</v>
      </c>
      <c r="AT118" s="24" t="s">
        <v>182</v>
      </c>
      <c r="AU118" s="24" t="s">
        <v>86</v>
      </c>
      <c r="AY118" s="24" t="s">
        <v>180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25</v>
      </c>
      <c r="BK118" s="205">
        <f>ROUND(I118*H118,2)</f>
        <v>0</v>
      </c>
      <c r="BL118" s="24" t="s">
        <v>187</v>
      </c>
      <c r="BM118" s="24" t="s">
        <v>533</v>
      </c>
    </row>
    <row r="119" spans="2:65" s="1" customFormat="1" ht="22.5" customHeight="1">
      <c r="B119" s="41"/>
      <c r="C119" s="194" t="s">
        <v>420</v>
      </c>
      <c r="D119" s="194" t="s">
        <v>182</v>
      </c>
      <c r="E119" s="195" t="s">
        <v>534</v>
      </c>
      <c r="F119" s="196" t="s">
        <v>535</v>
      </c>
      <c r="G119" s="197" t="s">
        <v>319</v>
      </c>
      <c r="H119" s="198">
        <v>2</v>
      </c>
      <c r="I119" s="199"/>
      <c r="J119" s="200">
        <f>ROUND(I119*H119,2)</f>
        <v>0</v>
      </c>
      <c r="K119" s="196" t="s">
        <v>186</v>
      </c>
      <c r="L119" s="61"/>
      <c r="M119" s="201" t="s">
        <v>24</v>
      </c>
      <c r="N119" s="202" t="s">
        <v>48</v>
      </c>
      <c r="O119" s="4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4" t="s">
        <v>187</v>
      </c>
      <c r="AT119" s="24" t="s">
        <v>182</v>
      </c>
      <c r="AU119" s="24" t="s">
        <v>86</v>
      </c>
      <c r="AY119" s="24" t="s">
        <v>180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25</v>
      </c>
      <c r="BK119" s="205">
        <f>ROUND(I119*H119,2)</f>
        <v>0</v>
      </c>
      <c r="BL119" s="24" t="s">
        <v>187</v>
      </c>
      <c r="BM119" s="24" t="s">
        <v>536</v>
      </c>
    </row>
    <row r="120" spans="2:65" s="1" customFormat="1" ht="22.5" customHeight="1">
      <c r="B120" s="41"/>
      <c r="C120" s="194" t="s">
        <v>372</v>
      </c>
      <c r="D120" s="194" t="s">
        <v>182</v>
      </c>
      <c r="E120" s="195" t="s">
        <v>222</v>
      </c>
      <c r="F120" s="196" t="s">
        <v>223</v>
      </c>
      <c r="G120" s="197" t="s">
        <v>208</v>
      </c>
      <c r="H120" s="198">
        <v>10.3</v>
      </c>
      <c r="I120" s="199"/>
      <c r="J120" s="200">
        <f>ROUND(I120*H120,2)</f>
        <v>0</v>
      </c>
      <c r="K120" s="196" t="s">
        <v>186</v>
      </c>
      <c r="L120" s="61"/>
      <c r="M120" s="201" t="s">
        <v>24</v>
      </c>
      <c r="N120" s="202" t="s">
        <v>48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25</v>
      </c>
      <c r="BK120" s="205">
        <f>ROUND(I120*H120,2)</f>
        <v>0</v>
      </c>
      <c r="BL120" s="24" t="s">
        <v>187</v>
      </c>
      <c r="BM120" s="24" t="s">
        <v>537</v>
      </c>
    </row>
    <row r="121" spans="2:65" s="1" customFormat="1" ht="13.5">
      <c r="B121" s="41"/>
      <c r="C121" s="63"/>
      <c r="D121" s="218" t="s">
        <v>195</v>
      </c>
      <c r="E121" s="63"/>
      <c r="F121" s="219" t="s">
        <v>223</v>
      </c>
      <c r="G121" s="63"/>
      <c r="H121" s="63"/>
      <c r="I121" s="164"/>
      <c r="J121" s="63"/>
      <c r="K121" s="63"/>
      <c r="L121" s="61"/>
      <c r="M121" s="220"/>
      <c r="N121" s="42"/>
      <c r="O121" s="42"/>
      <c r="P121" s="42"/>
      <c r="Q121" s="42"/>
      <c r="R121" s="42"/>
      <c r="S121" s="42"/>
      <c r="T121" s="78"/>
      <c r="AT121" s="24" t="s">
        <v>195</v>
      </c>
      <c r="AU121" s="24" t="s">
        <v>86</v>
      </c>
    </row>
    <row r="122" spans="2:65" s="11" customFormat="1" ht="13.5">
      <c r="B122" s="206"/>
      <c r="C122" s="207"/>
      <c r="D122" s="208" t="s">
        <v>189</v>
      </c>
      <c r="E122" s="209" t="s">
        <v>476</v>
      </c>
      <c r="F122" s="210" t="s">
        <v>538</v>
      </c>
      <c r="G122" s="207"/>
      <c r="H122" s="211">
        <v>10.3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189</v>
      </c>
      <c r="AU122" s="217" t="s">
        <v>86</v>
      </c>
      <c r="AV122" s="11" t="s">
        <v>86</v>
      </c>
      <c r="AW122" s="11" t="s">
        <v>40</v>
      </c>
      <c r="AX122" s="11" t="s">
        <v>25</v>
      </c>
      <c r="AY122" s="217" t="s">
        <v>180</v>
      </c>
    </row>
    <row r="123" spans="2:65" s="1" customFormat="1" ht="22.5" customHeight="1">
      <c r="B123" s="41"/>
      <c r="C123" s="194" t="s">
        <v>250</v>
      </c>
      <c r="D123" s="194" t="s">
        <v>182</v>
      </c>
      <c r="E123" s="195" t="s">
        <v>226</v>
      </c>
      <c r="F123" s="196" t="s">
        <v>227</v>
      </c>
      <c r="G123" s="197" t="s">
        <v>208</v>
      </c>
      <c r="H123" s="198">
        <v>10.3</v>
      </c>
      <c r="I123" s="199"/>
      <c r="J123" s="200">
        <f>ROUND(I123*H123,2)</f>
        <v>0</v>
      </c>
      <c r="K123" s="196" t="s">
        <v>186</v>
      </c>
      <c r="L123" s="61"/>
      <c r="M123" s="201" t="s">
        <v>24</v>
      </c>
      <c r="N123" s="202" t="s">
        <v>48</v>
      </c>
      <c r="O123" s="4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4" t="s">
        <v>187</v>
      </c>
      <c r="AT123" s="24" t="s">
        <v>182</v>
      </c>
      <c r="AU123" s="24" t="s">
        <v>86</v>
      </c>
      <c r="AY123" s="24" t="s">
        <v>180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4" t="s">
        <v>25</v>
      </c>
      <c r="BK123" s="205">
        <f>ROUND(I123*H123,2)</f>
        <v>0</v>
      </c>
      <c r="BL123" s="24" t="s">
        <v>187</v>
      </c>
      <c r="BM123" s="24" t="s">
        <v>539</v>
      </c>
    </row>
    <row r="124" spans="2:65" s="1" customFormat="1" ht="13.5">
      <c r="B124" s="41"/>
      <c r="C124" s="63"/>
      <c r="D124" s="218" t="s">
        <v>195</v>
      </c>
      <c r="E124" s="63"/>
      <c r="F124" s="219" t="s">
        <v>227</v>
      </c>
      <c r="G124" s="63"/>
      <c r="H124" s="63"/>
      <c r="I124" s="164"/>
      <c r="J124" s="63"/>
      <c r="K124" s="63"/>
      <c r="L124" s="61"/>
      <c r="M124" s="220"/>
      <c r="N124" s="42"/>
      <c r="O124" s="42"/>
      <c r="P124" s="42"/>
      <c r="Q124" s="42"/>
      <c r="R124" s="42"/>
      <c r="S124" s="42"/>
      <c r="T124" s="78"/>
      <c r="AT124" s="24" t="s">
        <v>195</v>
      </c>
      <c r="AU124" s="24" t="s">
        <v>86</v>
      </c>
    </row>
    <row r="125" spans="2:65" s="11" customFormat="1" ht="13.5">
      <c r="B125" s="206"/>
      <c r="C125" s="207"/>
      <c r="D125" s="208" t="s">
        <v>189</v>
      </c>
      <c r="E125" s="209" t="s">
        <v>24</v>
      </c>
      <c r="F125" s="210" t="s">
        <v>476</v>
      </c>
      <c r="G125" s="207"/>
      <c r="H125" s="211">
        <v>10.3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189</v>
      </c>
      <c r="AU125" s="217" t="s">
        <v>86</v>
      </c>
      <c r="AV125" s="11" t="s">
        <v>86</v>
      </c>
      <c r="AW125" s="11" t="s">
        <v>40</v>
      </c>
      <c r="AX125" s="11" t="s">
        <v>25</v>
      </c>
      <c r="AY125" s="217" t="s">
        <v>180</v>
      </c>
    </row>
    <row r="126" spans="2:65" s="1" customFormat="1" ht="31.5" customHeight="1">
      <c r="B126" s="41"/>
      <c r="C126" s="194" t="s">
        <v>329</v>
      </c>
      <c r="D126" s="194" t="s">
        <v>182</v>
      </c>
      <c r="E126" s="195" t="s">
        <v>540</v>
      </c>
      <c r="F126" s="196" t="s">
        <v>541</v>
      </c>
      <c r="G126" s="197" t="s">
        <v>208</v>
      </c>
      <c r="H126" s="198">
        <v>192</v>
      </c>
      <c r="I126" s="199"/>
      <c r="J126" s="200">
        <f>ROUND(I126*H126,2)</f>
        <v>0</v>
      </c>
      <c r="K126" s="196" t="s">
        <v>186</v>
      </c>
      <c r="L126" s="61"/>
      <c r="M126" s="201" t="s">
        <v>24</v>
      </c>
      <c r="N126" s="202" t="s">
        <v>48</v>
      </c>
      <c r="O126" s="4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187</v>
      </c>
      <c r="AT126" s="24" t="s">
        <v>182</v>
      </c>
      <c r="AU126" s="24" t="s">
        <v>86</v>
      </c>
      <c r="AY126" s="24" t="s">
        <v>180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25</v>
      </c>
      <c r="BK126" s="205">
        <f>ROUND(I126*H126,2)</f>
        <v>0</v>
      </c>
      <c r="BL126" s="24" t="s">
        <v>187</v>
      </c>
      <c r="BM126" s="24" t="s">
        <v>542</v>
      </c>
    </row>
    <row r="127" spans="2:65" s="11" customFormat="1" ht="27">
      <c r="B127" s="206"/>
      <c r="C127" s="207"/>
      <c r="D127" s="208" t="s">
        <v>189</v>
      </c>
      <c r="E127" s="209" t="s">
        <v>24</v>
      </c>
      <c r="F127" s="210" t="s">
        <v>1067</v>
      </c>
      <c r="G127" s="207"/>
      <c r="H127" s="211">
        <v>192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189</v>
      </c>
      <c r="AU127" s="217" t="s">
        <v>86</v>
      </c>
      <c r="AV127" s="11" t="s">
        <v>86</v>
      </c>
      <c r="AW127" s="11" t="s">
        <v>40</v>
      </c>
      <c r="AX127" s="11" t="s">
        <v>25</v>
      </c>
      <c r="AY127" s="217" t="s">
        <v>180</v>
      </c>
    </row>
    <row r="128" spans="2:65" s="1" customFormat="1" ht="22.5" customHeight="1">
      <c r="B128" s="41"/>
      <c r="C128" s="194" t="s">
        <v>264</v>
      </c>
      <c r="D128" s="194" t="s">
        <v>182</v>
      </c>
      <c r="E128" s="195" t="s">
        <v>230</v>
      </c>
      <c r="F128" s="196" t="s">
        <v>231</v>
      </c>
      <c r="G128" s="197" t="s">
        <v>232</v>
      </c>
      <c r="H128" s="198">
        <v>20.6</v>
      </c>
      <c r="I128" s="199"/>
      <c r="J128" s="200">
        <f>ROUND(I128*H128,2)</f>
        <v>0</v>
      </c>
      <c r="K128" s="196" t="s">
        <v>186</v>
      </c>
      <c r="L128" s="61"/>
      <c r="M128" s="201" t="s">
        <v>24</v>
      </c>
      <c r="N128" s="202" t="s">
        <v>48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4" t="s">
        <v>187</v>
      </c>
      <c r="AT128" s="24" t="s">
        <v>182</v>
      </c>
      <c r="AU128" s="24" t="s">
        <v>86</v>
      </c>
      <c r="AY128" s="24" t="s">
        <v>180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25</v>
      </c>
      <c r="BK128" s="205">
        <f>ROUND(I128*H128,2)</f>
        <v>0</v>
      </c>
      <c r="BL128" s="24" t="s">
        <v>187</v>
      </c>
      <c r="BM128" s="24" t="s">
        <v>544</v>
      </c>
    </row>
    <row r="129" spans="2:65" s="1" customFormat="1" ht="13.5">
      <c r="B129" s="41"/>
      <c r="C129" s="63"/>
      <c r="D129" s="218" t="s">
        <v>195</v>
      </c>
      <c r="E129" s="63"/>
      <c r="F129" s="219" t="s">
        <v>231</v>
      </c>
      <c r="G129" s="63"/>
      <c r="H129" s="63"/>
      <c r="I129" s="164"/>
      <c r="J129" s="63"/>
      <c r="K129" s="63"/>
      <c r="L129" s="61"/>
      <c r="M129" s="220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86</v>
      </c>
    </row>
    <row r="130" spans="2:65" s="11" customFormat="1" ht="13.5">
      <c r="B130" s="206"/>
      <c r="C130" s="207"/>
      <c r="D130" s="208" t="s">
        <v>189</v>
      </c>
      <c r="E130" s="209" t="s">
        <v>24</v>
      </c>
      <c r="F130" s="210" t="s">
        <v>545</v>
      </c>
      <c r="G130" s="207"/>
      <c r="H130" s="211">
        <v>20.6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189</v>
      </c>
      <c r="AU130" s="217" t="s">
        <v>86</v>
      </c>
      <c r="AV130" s="11" t="s">
        <v>86</v>
      </c>
      <c r="AW130" s="11" t="s">
        <v>40</v>
      </c>
      <c r="AX130" s="11" t="s">
        <v>25</v>
      </c>
      <c r="AY130" s="217" t="s">
        <v>180</v>
      </c>
    </row>
    <row r="131" spans="2:65" s="1" customFormat="1" ht="22.5" customHeight="1">
      <c r="B131" s="41"/>
      <c r="C131" s="194" t="s">
        <v>381</v>
      </c>
      <c r="D131" s="194" t="s">
        <v>182</v>
      </c>
      <c r="E131" s="195" t="s">
        <v>546</v>
      </c>
      <c r="F131" s="196" t="s">
        <v>547</v>
      </c>
      <c r="G131" s="197" t="s">
        <v>185</v>
      </c>
      <c r="H131" s="198">
        <v>80</v>
      </c>
      <c r="I131" s="199"/>
      <c r="J131" s="200">
        <f t="shared" ref="J131:J136" si="0">ROUND(I131*H131,2)</f>
        <v>0</v>
      </c>
      <c r="K131" s="196" t="s">
        <v>186</v>
      </c>
      <c r="L131" s="61"/>
      <c r="M131" s="201" t="s">
        <v>24</v>
      </c>
      <c r="N131" s="202" t="s">
        <v>48</v>
      </c>
      <c r="O131" s="42"/>
      <c r="P131" s="203">
        <f t="shared" ref="P131:P136" si="1">O131*H131</f>
        <v>0</v>
      </c>
      <c r="Q131" s="203">
        <v>0</v>
      </c>
      <c r="R131" s="203">
        <f t="shared" ref="R131:R136" si="2">Q131*H131</f>
        <v>0</v>
      </c>
      <c r="S131" s="203">
        <v>0</v>
      </c>
      <c r="T131" s="204">
        <f t="shared" ref="T131:T136" si="3">S131*H131</f>
        <v>0</v>
      </c>
      <c r="AR131" s="24" t="s">
        <v>187</v>
      </c>
      <c r="AT131" s="24" t="s">
        <v>182</v>
      </c>
      <c r="AU131" s="24" t="s">
        <v>86</v>
      </c>
      <c r="AY131" s="24" t="s">
        <v>180</v>
      </c>
      <c r="BE131" s="205">
        <f t="shared" ref="BE131:BE136" si="4">IF(N131="základní",J131,0)</f>
        <v>0</v>
      </c>
      <c r="BF131" s="205">
        <f t="shared" ref="BF131:BF136" si="5">IF(N131="snížená",J131,0)</f>
        <v>0</v>
      </c>
      <c r="BG131" s="205">
        <f t="shared" ref="BG131:BG136" si="6">IF(N131="zákl. přenesená",J131,0)</f>
        <v>0</v>
      </c>
      <c r="BH131" s="205">
        <f t="shared" ref="BH131:BH136" si="7">IF(N131="sníž. přenesená",J131,0)</f>
        <v>0</v>
      </c>
      <c r="BI131" s="205">
        <f t="shared" ref="BI131:BI136" si="8">IF(N131="nulová",J131,0)</f>
        <v>0</v>
      </c>
      <c r="BJ131" s="24" t="s">
        <v>25</v>
      </c>
      <c r="BK131" s="205">
        <f t="shared" ref="BK131:BK136" si="9">ROUND(I131*H131,2)</f>
        <v>0</v>
      </c>
      <c r="BL131" s="24" t="s">
        <v>187</v>
      </c>
      <c r="BM131" s="24" t="s">
        <v>548</v>
      </c>
    </row>
    <row r="132" spans="2:65" s="1" customFormat="1" ht="22.5" customHeight="1">
      <c r="B132" s="41"/>
      <c r="C132" s="194" t="s">
        <v>549</v>
      </c>
      <c r="D132" s="194" t="s">
        <v>182</v>
      </c>
      <c r="E132" s="195" t="s">
        <v>550</v>
      </c>
      <c r="F132" s="196" t="s">
        <v>551</v>
      </c>
      <c r="G132" s="197" t="s">
        <v>185</v>
      </c>
      <c r="H132" s="198">
        <v>80</v>
      </c>
      <c r="I132" s="199"/>
      <c r="J132" s="200">
        <f t="shared" si="0"/>
        <v>0</v>
      </c>
      <c r="K132" s="196" t="s">
        <v>186</v>
      </c>
      <c r="L132" s="61"/>
      <c r="M132" s="201" t="s">
        <v>24</v>
      </c>
      <c r="N132" s="202" t="s">
        <v>48</v>
      </c>
      <c r="O132" s="42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AR132" s="24" t="s">
        <v>187</v>
      </c>
      <c r="AT132" s="24" t="s">
        <v>182</v>
      </c>
      <c r="AU132" s="24" t="s">
        <v>86</v>
      </c>
      <c r="AY132" s="24" t="s">
        <v>180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24" t="s">
        <v>25</v>
      </c>
      <c r="BK132" s="205">
        <f t="shared" si="9"/>
        <v>0</v>
      </c>
      <c r="BL132" s="24" t="s">
        <v>187</v>
      </c>
      <c r="BM132" s="24" t="s">
        <v>552</v>
      </c>
    </row>
    <row r="133" spans="2:65" s="1" customFormat="1" ht="22.5" customHeight="1">
      <c r="B133" s="41"/>
      <c r="C133" s="194" t="s">
        <v>553</v>
      </c>
      <c r="D133" s="194" t="s">
        <v>182</v>
      </c>
      <c r="E133" s="195" t="s">
        <v>554</v>
      </c>
      <c r="F133" s="196" t="s">
        <v>555</v>
      </c>
      <c r="G133" s="197" t="s">
        <v>185</v>
      </c>
      <c r="H133" s="198">
        <v>128.80000000000001</v>
      </c>
      <c r="I133" s="199"/>
      <c r="J133" s="200">
        <f t="shared" si="0"/>
        <v>0</v>
      </c>
      <c r="K133" s="196" t="s">
        <v>186</v>
      </c>
      <c r="L133" s="61"/>
      <c r="M133" s="201" t="s">
        <v>24</v>
      </c>
      <c r="N133" s="202" t="s">
        <v>48</v>
      </c>
      <c r="O133" s="42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AR133" s="24" t="s">
        <v>187</v>
      </c>
      <c r="AT133" s="24" t="s">
        <v>182</v>
      </c>
      <c r="AU133" s="24" t="s">
        <v>86</v>
      </c>
      <c r="AY133" s="24" t="s">
        <v>180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24" t="s">
        <v>25</v>
      </c>
      <c r="BK133" s="205">
        <f t="shared" si="9"/>
        <v>0</v>
      </c>
      <c r="BL133" s="24" t="s">
        <v>187</v>
      </c>
      <c r="BM133" s="24" t="s">
        <v>556</v>
      </c>
    </row>
    <row r="134" spans="2:65" s="1" customFormat="1" ht="22.5" customHeight="1">
      <c r="B134" s="41"/>
      <c r="C134" s="194" t="s">
        <v>260</v>
      </c>
      <c r="D134" s="194" t="s">
        <v>182</v>
      </c>
      <c r="E134" s="195" t="s">
        <v>557</v>
      </c>
      <c r="F134" s="196" t="s">
        <v>558</v>
      </c>
      <c r="G134" s="197" t="s">
        <v>185</v>
      </c>
      <c r="H134" s="198">
        <v>128.80000000000001</v>
      </c>
      <c r="I134" s="199"/>
      <c r="J134" s="200">
        <f t="shared" si="0"/>
        <v>0</v>
      </c>
      <c r="K134" s="196" t="s">
        <v>186</v>
      </c>
      <c r="L134" s="61"/>
      <c r="M134" s="201" t="s">
        <v>24</v>
      </c>
      <c r="N134" s="202" t="s">
        <v>48</v>
      </c>
      <c r="O134" s="42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4" t="s">
        <v>187</v>
      </c>
      <c r="AT134" s="24" t="s">
        <v>182</v>
      </c>
      <c r="AU134" s="24" t="s">
        <v>86</v>
      </c>
      <c r="AY134" s="24" t="s">
        <v>180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24" t="s">
        <v>25</v>
      </c>
      <c r="BK134" s="205">
        <f t="shared" si="9"/>
        <v>0</v>
      </c>
      <c r="BL134" s="24" t="s">
        <v>187</v>
      </c>
      <c r="BM134" s="24" t="s">
        <v>559</v>
      </c>
    </row>
    <row r="135" spans="2:65" s="1" customFormat="1" ht="22.5" customHeight="1">
      <c r="B135" s="41"/>
      <c r="C135" s="194" t="s">
        <v>288</v>
      </c>
      <c r="D135" s="194" t="s">
        <v>182</v>
      </c>
      <c r="E135" s="195" t="s">
        <v>560</v>
      </c>
      <c r="F135" s="196" t="s">
        <v>561</v>
      </c>
      <c r="G135" s="197" t="s">
        <v>185</v>
      </c>
      <c r="H135" s="198">
        <v>128.80000000000001</v>
      </c>
      <c r="I135" s="199"/>
      <c r="J135" s="200">
        <f t="shared" si="0"/>
        <v>0</v>
      </c>
      <c r="K135" s="196" t="s">
        <v>186</v>
      </c>
      <c r="L135" s="61"/>
      <c r="M135" s="201" t="s">
        <v>24</v>
      </c>
      <c r="N135" s="202" t="s">
        <v>48</v>
      </c>
      <c r="O135" s="42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AR135" s="24" t="s">
        <v>187</v>
      </c>
      <c r="AT135" s="24" t="s">
        <v>182</v>
      </c>
      <c r="AU135" s="24" t="s">
        <v>86</v>
      </c>
      <c r="AY135" s="24" t="s">
        <v>180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24" t="s">
        <v>25</v>
      </c>
      <c r="BK135" s="205">
        <f t="shared" si="9"/>
        <v>0</v>
      </c>
      <c r="BL135" s="24" t="s">
        <v>187</v>
      </c>
      <c r="BM135" s="24" t="s">
        <v>562</v>
      </c>
    </row>
    <row r="136" spans="2:65" s="1" customFormat="1" ht="22.5" customHeight="1">
      <c r="B136" s="41"/>
      <c r="C136" s="246" t="s">
        <v>563</v>
      </c>
      <c r="D136" s="246" t="s">
        <v>302</v>
      </c>
      <c r="E136" s="247" t="s">
        <v>564</v>
      </c>
      <c r="F136" s="248" t="s">
        <v>565</v>
      </c>
      <c r="G136" s="249" t="s">
        <v>566</v>
      </c>
      <c r="H136" s="250">
        <v>6.2640000000000002</v>
      </c>
      <c r="I136" s="251"/>
      <c r="J136" s="252">
        <f t="shared" si="0"/>
        <v>0</v>
      </c>
      <c r="K136" s="248" t="s">
        <v>186</v>
      </c>
      <c r="L136" s="253"/>
      <c r="M136" s="254" t="s">
        <v>24</v>
      </c>
      <c r="N136" s="255" t="s">
        <v>48</v>
      </c>
      <c r="O136" s="42"/>
      <c r="P136" s="203">
        <f t="shared" si="1"/>
        <v>0</v>
      </c>
      <c r="Q136" s="203">
        <v>1E-3</v>
      </c>
      <c r="R136" s="203">
        <f t="shared" si="2"/>
        <v>6.2640000000000005E-3</v>
      </c>
      <c r="S136" s="203">
        <v>0</v>
      </c>
      <c r="T136" s="204">
        <f t="shared" si="3"/>
        <v>0</v>
      </c>
      <c r="AR136" s="24" t="s">
        <v>305</v>
      </c>
      <c r="AT136" s="24" t="s">
        <v>302</v>
      </c>
      <c r="AU136" s="24" t="s">
        <v>86</v>
      </c>
      <c r="AY136" s="24" t="s">
        <v>180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24" t="s">
        <v>25</v>
      </c>
      <c r="BK136" s="205">
        <f t="shared" si="9"/>
        <v>0</v>
      </c>
      <c r="BL136" s="24" t="s">
        <v>187</v>
      </c>
      <c r="BM136" s="24" t="s">
        <v>567</v>
      </c>
    </row>
    <row r="137" spans="2:65" s="11" customFormat="1" ht="13.5">
      <c r="B137" s="206"/>
      <c r="C137" s="207"/>
      <c r="D137" s="208" t="s">
        <v>189</v>
      </c>
      <c r="E137" s="209" t="s">
        <v>24</v>
      </c>
      <c r="F137" s="210" t="s">
        <v>1068</v>
      </c>
      <c r="G137" s="207"/>
      <c r="H137" s="211">
        <v>6.2640000000000002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189</v>
      </c>
      <c r="AU137" s="217" t="s">
        <v>86</v>
      </c>
      <c r="AV137" s="11" t="s">
        <v>86</v>
      </c>
      <c r="AW137" s="11" t="s">
        <v>40</v>
      </c>
      <c r="AX137" s="11" t="s">
        <v>25</v>
      </c>
      <c r="AY137" s="217" t="s">
        <v>180</v>
      </c>
    </row>
    <row r="138" spans="2:65" s="1" customFormat="1" ht="31.5" customHeight="1">
      <c r="B138" s="41"/>
      <c r="C138" s="194" t="s">
        <v>338</v>
      </c>
      <c r="D138" s="194" t="s">
        <v>182</v>
      </c>
      <c r="E138" s="195" t="s">
        <v>1069</v>
      </c>
      <c r="F138" s="196" t="s">
        <v>1070</v>
      </c>
      <c r="G138" s="197" t="s">
        <v>319</v>
      </c>
      <c r="H138" s="198">
        <v>9</v>
      </c>
      <c r="I138" s="199"/>
      <c r="J138" s="200">
        <f>ROUND(I138*H138,2)</f>
        <v>0</v>
      </c>
      <c r="K138" s="196" t="s">
        <v>186</v>
      </c>
      <c r="L138" s="61"/>
      <c r="M138" s="201" t="s">
        <v>24</v>
      </c>
      <c r="N138" s="202" t="s">
        <v>48</v>
      </c>
      <c r="O138" s="4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4" t="s">
        <v>187</v>
      </c>
      <c r="AT138" s="24" t="s">
        <v>182</v>
      </c>
      <c r="AU138" s="24" t="s">
        <v>86</v>
      </c>
      <c r="AY138" s="24" t="s">
        <v>180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4" t="s">
        <v>25</v>
      </c>
      <c r="BK138" s="205">
        <f>ROUND(I138*H138,2)</f>
        <v>0</v>
      </c>
      <c r="BL138" s="24" t="s">
        <v>187</v>
      </c>
      <c r="BM138" s="24" t="s">
        <v>1071</v>
      </c>
    </row>
    <row r="139" spans="2:65" s="1" customFormat="1" ht="22.5" customHeight="1">
      <c r="B139" s="41"/>
      <c r="C139" s="194" t="s">
        <v>686</v>
      </c>
      <c r="D139" s="194" t="s">
        <v>182</v>
      </c>
      <c r="E139" s="195" t="s">
        <v>1072</v>
      </c>
      <c r="F139" s="196" t="s">
        <v>1073</v>
      </c>
      <c r="G139" s="197" t="s">
        <v>319</v>
      </c>
      <c r="H139" s="198">
        <v>9</v>
      </c>
      <c r="I139" s="199"/>
      <c r="J139" s="200">
        <f>ROUND(I139*H139,2)</f>
        <v>0</v>
      </c>
      <c r="K139" s="196" t="s">
        <v>186</v>
      </c>
      <c r="L139" s="61"/>
      <c r="M139" s="201" t="s">
        <v>24</v>
      </c>
      <c r="N139" s="202" t="s">
        <v>48</v>
      </c>
      <c r="O139" s="42"/>
      <c r="P139" s="203">
        <f>O139*H139</f>
        <v>0</v>
      </c>
      <c r="Q139" s="203">
        <v>1.2800000000000001E-3</v>
      </c>
      <c r="R139" s="203">
        <f>Q139*H139</f>
        <v>1.1520000000000001E-2</v>
      </c>
      <c r="S139" s="203">
        <v>0</v>
      </c>
      <c r="T139" s="204">
        <f>S139*H139</f>
        <v>0</v>
      </c>
      <c r="AR139" s="24" t="s">
        <v>187</v>
      </c>
      <c r="AT139" s="24" t="s">
        <v>182</v>
      </c>
      <c r="AU139" s="24" t="s">
        <v>86</v>
      </c>
      <c r="AY139" s="24" t="s">
        <v>180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4" t="s">
        <v>25</v>
      </c>
      <c r="BK139" s="205">
        <f>ROUND(I139*H139,2)</f>
        <v>0</v>
      </c>
      <c r="BL139" s="24" t="s">
        <v>187</v>
      </c>
      <c r="BM139" s="24" t="s">
        <v>1074</v>
      </c>
    </row>
    <row r="140" spans="2:65" s="1" customFormat="1" ht="22.5" customHeight="1">
      <c r="B140" s="41"/>
      <c r="C140" s="194" t="s">
        <v>710</v>
      </c>
      <c r="D140" s="194" t="s">
        <v>182</v>
      </c>
      <c r="E140" s="195" t="s">
        <v>1075</v>
      </c>
      <c r="F140" s="196" t="s">
        <v>1076</v>
      </c>
      <c r="G140" s="197" t="s">
        <v>319</v>
      </c>
      <c r="H140" s="198">
        <v>9</v>
      </c>
      <c r="I140" s="199"/>
      <c r="J140" s="200">
        <f>ROUND(I140*H140,2)</f>
        <v>0</v>
      </c>
      <c r="K140" s="196" t="s">
        <v>186</v>
      </c>
      <c r="L140" s="61"/>
      <c r="M140" s="201" t="s">
        <v>24</v>
      </c>
      <c r="N140" s="202" t="s">
        <v>48</v>
      </c>
      <c r="O140" s="4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4" t="s">
        <v>187</v>
      </c>
      <c r="AT140" s="24" t="s">
        <v>182</v>
      </c>
      <c r="AU140" s="24" t="s">
        <v>86</v>
      </c>
      <c r="AY140" s="24" t="s">
        <v>180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25</v>
      </c>
      <c r="BK140" s="205">
        <f>ROUND(I140*H140,2)</f>
        <v>0</v>
      </c>
      <c r="BL140" s="24" t="s">
        <v>187</v>
      </c>
      <c r="BM140" s="24" t="s">
        <v>1077</v>
      </c>
    </row>
    <row r="141" spans="2:65" s="10" customFormat="1" ht="29.85" customHeight="1">
      <c r="B141" s="177"/>
      <c r="C141" s="178"/>
      <c r="D141" s="191" t="s">
        <v>76</v>
      </c>
      <c r="E141" s="192" t="s">
        <v>235</v>
      </c>
      <c r="F141" s="192" t="s">
        <v>236</v>
      </c>
      <c r="G141" s="178"/>
      <c r="H141" s="178"/>
      <c r="I141" s="181"/>
      <c r="J141" s="193">
        <f>BK141</f>
        <v>0</v>
      </c>
      <c r="K141" s="178"/>
      <c r="L141" s="183"/>
      <c r="M141" s="184"/>
      <c r="N141" s="185"/>
      <c r="O141" s="185"/>
      <c r="P141" s="186">
        <f>SUM(P142:P186)</f>
        <v>0</v>
      </c>
      <c r="Q141" s="185"/>
      <c r="R141" s="186">
        <f>SUM(R142:R186)</f>
        <v>221.87778900000001</v>
      </c>
      <c r="S141" s="185"/>
      <c r="T141" s="187">
        <f>SUM(T142:T186)</f>
        <v>0</v>
      </c>
      <c r="AR141" s="188" t="s">
        <v>25</v>
      </c>
      <c r="AT141" s="189" t="s">
        <v>76</v>
      </c>
      <c r="AU141" s="189" t="s">
        <v>25</v>
      </c>
      <c r="AY141" s="188" t="s">
        <v>180</v>
      </c>
      <c r="BK141" s="190">
        <f>SUM(BK142:BK186)</f>
        <v>0</v>
      </c>
    </row>
    <row r="142" spans="2:65" s="1" customFormat="1" ht="22.5" customHeight="1">
      <c r="B142" s="41"/>
      <c r="C142" s="194" t="s">
        <v>268</v>
      </c>
      <c r="D142" s="194" t="s">
        <v>182</v>
      </c>
      <c r="E142" s="195" t="s">
        <v>569</v>
      </c>
      <c r="F142" s="196" t="s">
        <v>570</v>
      </c>
      <c r="G142" s="197" t="s">
        <v>185</v>
      </c>
      <c r="H142" s="198">
        <v>309.64999999999998</v>
      </c>
      <c r="I142" s="199"/>
      <c r="J142" s="200">
        <f>ROUND(I142*H142,2)</f>
        <v>0</v>
      </c>
      <c r="K142" s="196" t="s">
        <v>186</v>
      </c>
      <c r="L142" s="61"/>
      <c r="M142" s="201" t="s">
        <v>24</v>
      </c>
      <c r="N142" s="202" t="s">
        <v>48</v>
      </c>
      <c r="O142" s="42"/>
      <c r="P142" s="203">
        <f>O142*H142</f>
        <v>0</v>
      </c>
      <c r="Q142" s="203">
        <v>0.378</v>
      </c>
      <c r="R142" s="203">
        <f>Q142*H142</f>
        <v>117.04769999999999</v>
      </c>
      <c r="S142" s="203">
        <v>0</v>
      </c>
      <c r="T142" s="204">
        <f>S142*H142</f>
        <v>0</v>
      </c>
      <c r="AR142" s="24" t="s">
        <v>187</v>
      </c>
      <c r="AT142" s="24" t="s">
        <v>182</v>
      </c>
      <c r="AU142" s="24" t="s">
        <v>86</v>
      </c>
      <c r="AY142" s="24" t="s">
        <v>180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25</v>
      </c>
      <c r="BK142" s="205">
        <f>ROUND(I142*H142,2)</f>
        <v>0</v>
      </c>
      <c r="BL142" s="24" t="s">
        <v>187</v>
      </c>
      <c r="BM142" s="24" t="s">
        <v>571</v>
      </c>
    </row>
    <row r="143" spans="2:65" s="11" customFormat="1" ht="13.5">
      <c r="B143" s="206"/>
      <c r="C143" s="207"/>
      <c r="D143" s="218" t="s">
        <v>189</v>
      </c>
      <c r="E143" s="221" t="s">
        <v>24</v>
      </c>
      <c r="F143" s="222" t="s">
        <v>1078</v>
      </c>
      <c r="G143" s="207"/>
      <c r="H143" s="223">
        <v>12.8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189</v>
      </c>
      <c r="AU143" s="217" t="s">
        <v>86</v>
      </c>
      <c r="AV143" s="11" t="s">
        <v>86</v>
      </c>
      <c r="AW143" s="11" t="s">
        <v>40</v>
      </c>
      <c r="AX143" s="11" t="s">
        <v>77</v>
      </c>
      <c r="AY143" s="217" t="s">
        <v>180</v>
      </c>
    </row>
    <row r="144" spans="2:65" s="11" customFormat="1" ht="13.5">
      <c r="B144" s="206"/>
      <c r="C144" s="207"/>
      <c r="D144" s="218" t="s">
        <v>189</v>
      </c>
      <c r="E144" s="221" t="s">
        <v>24</v>
      </c>
      <c r="F144" s="222" t="s">
        <v>1079</v>
      </c>
      <c r="G144" s="207"/>
      <c r="H144" s="223">
        <v>265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189</v>
      </c>
      <c r="AU144" s="217" t="s">
        <v>86</v>
      </c>
      <c r="AV144" s="11" t="s">
        <v>86</v>
      </c>
      <c r="AW144" s="11" t="s">
        <v>40</v>
      </c>
      <c r="AX144" s="11" t="s">
        <v>77</v>
      </c>
      <c r="AY144" s="217" t="s">
        <v>180</v>
      </c>
    </row>
    <row r="145" spans="2:65" s="11" customFormat="1" ht="13.5">
      <c r="B145" s="206"/>
      <c r="C145" s="207"/>
      <c r="D145" s="218" t="s">
        <v>189</v>
      </c>
      <c r="E145" s="221" t="s">
        <v>24</v>
      </c>
      <c r="F145" s="222" t="s">
        <v>1080</v>
      </c>
      <c r="G145" s="207"/>
      <c r="H145" s="223">
        <v>7.05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189</v>
      </c>
      <c r="AU145" s="217" t="s">
        <v>86</v>
      </c>
      <c r="AV145" s="11" t="s">
        <v>86</v>
      </c>
      <c r="AW145" s="11" t="s">
        <v>40</v>
      </c>
      <c r="AX145" s="11" t="s">
        <v>77</v>
      </c>
      <c r="AY145" s="217" t="s">
        <v>180</v>
      </c>
    </row>
    <row r="146" spans="2:65" s="11" customFormat="1" ht="13.5">
      <c r="B146" s="206"/>
      <c r="C146" s="207"/>
      <c r="D146" s="218" t="s">
        <v>189</v>
      </c>
      <c r="E146" s="221" t="s">
        <v>24</v>
      </c>
      <c r="F146" s="222" t="s">
        <v>1081</v>
      </c>
      <c r="G146" s="207"/>
      <c r="H146" s="223">
        <v>24.8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189</v>
      </c>
      <c r="AU146" s="217" t="s">
        <v>86</v>
      </c>
      <c r="AV146" s="11" t="s">
        <v>86</v>
      </c>
      <c r="AW146" s="11" t="s">
        <v>40</v>
      </c>
      <c r="AX146" s="11" t="s">
        <v>77</v>
      </c>
      <c r="AY146" s="217" t="s">
        <v>180</v>
      </c>
    </row>
    <row r="147" spans="2:65" s="13" customFormat="1" ht="13.5">
      <c r="B147" s="235"/>
      <c r="C147" s="236"/>
      <c r="D147" s="208" t="s">
        <v>189</v>
      </c>
      <c r="E147" s="237" t="s">
        <v>24</v>
      </c>
      <c r="F147" s="238" t="s">
        <v>275</v>
      </c>
      <c r="G147" s="236"/>
      <c r="H147" s="239">
        <v>309.64999999999998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189</v>
      </c>
      <c r="AU147" s="245" t="s">
        <v>86</v>
      </c>
      <c r="AV147" s="13" t="s">
        <v>276</v>
      </c>
      <c r="AW147" s="13" t="s">
        <v>40</v>
      </c>
      <c r="AX147" s="13" t="s">
        <v>25</v>
      </c>
      <c r="AY147" s="245" t="s">
        <v>180</v>
      </c>
    </row>
    <row r="148" spans="2:65" s="1" customFormat="1" ht="22.5" customHeight="1">
      <c r="B148" s="41"/>
      <c r="C148" s="194" t="s">
        <v>1015</v>
      </c>
      <c r="D148" s="194" t="s">
        <v>182</v>
      </c>
      <c r="E148" s="195" t="s">
        <v>244</v>
      </c>
      <c r="F148" s="196" t="s">
        <v>245</v>
      </c>
      <c r="G148" s="197" t="s">
        <v>185</v>
      </c>
      <c r="H148" s="198">
        <v>26.96</v>
      </c>
      <c r="I148" s="199"/>
      <c r="J148" s="200">
        <f>ROUND(I148*H148,2)</f>
        <v>0</v>
      </c>
      <c r="K148" s="196" t="s">
        <v>186</v>
      </c>
      <c r="L148" s="61"/>
      <c r="M148" s="201" t="s">
        <v>24</v>
      </c>
      <c r="N148" s="202" t="s">
        <v>48</v>
      </c>
      <c r="O148" s="42"/>
      <c r="P148" s="203">
        <f>O148*H148</f>
        <v>0</v>
      </c>
      <c r="Q148" s="203">
        <v>0.47260000000000002</v>
      </c>
      <c r="R148" s="203">
        <f>Q148*H148</f>
        <v>12.741296</v>
      </c>
      <c r="S148" s="203">
        <v>0</v>
      </c>
      <c r="T148" s="204">
        <f>S148*H148</f>
        <v>0</v>
      </c>
      <c r="AR148" s="24" t="s">
        <v>187</v>
      </c>
      <c r="AT148" s="24" t="s">
        <v>182</v>
      </c>
      <c r="AU148" s="24" t="s">
        <v>86</v>
      </c>
      <c r="AY148" s="24" t="s">
        <v>180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25</v>
      </c>
      <c r="BK148" s="205">
        <f>ROUND(I148*H148,2)</f>
        <v>0</v>
      </c>
      <c r="BL148" s="24" t="s">
        <v>187</v>
      </c>
      <c r="BM148" s="24" t="s">
        <v>1082</v>
      </c>
    </row>
    <row r="149" spans="2:65" s="11" customFormat="1" ht="27">
      <c r="B149" s="206"/>
      <c r="C149" s="207"/>
      <c r="D149" s="208" t="s">
        <v>189</v>
      </c>
      <c r="E149" s="209" t="s">
        <v>24</v>
      </c>
      <c r="F149" s="210" t="s">
        <v>1083</v>
      </c>
      <c r="G149" s="207"/>
      <c r="H149" s="211">
        <v>26.96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189</v>
      </c>
      <c r="AU149" s="217" t="s">
        <v>86</v>
      </c>
      <c r="AV149" s="11" t="s">
        <v>86</v>
      </c>
      <c r="AW149" s="11" t="s">
        <v>40</v>
      </c>
      <c r="AX149" s="11" t="s">
        <v>25</v>
      </c>
      <c r="AY149" s="217" t="s">
        <v>180</v>
      </c>
    </row>
    <row r="150" spans="2:65" s="1" customFormat="1" ht="22.5" customHeight="1">
      <c r="B150" s="41"/>
      <c r="C150" s="194" t="s">
        <v>576</v>
      </c>
      <c r="D150" s="194" t="s">
        <v>182</v>
      </c>
      <c r="E150" s="195" t="s">
        <v>577</v>
      </c>
      <c r="F150" s="196" t="s">
        <v>578</v>
      </c>
      <c r="G150" s="197" t="s">
        <v>185</v>
      </c>
      <c r="H150" s="198">
        <v>71.900000000000006</v>
      </c>
      <c r="I150" s="199"/>
      <c r="J150" s="200">
        <f>ROUND(I150*H150,2)</f>
        <v>0</v>
      </c>
      <c r="K150" s="196" t="s">
        <v>186</v>
      </c>
      <c r="L150" s="61"/>
      <c r="M150" s="201" t="s">
        <v>24</v>
      </c>
      <c r="N150" s="202" t="s">
        <v>48</v>
      </c>
      <c r="O150" s="42"/>
      <c r="P150" s="203">
        <f>O150*H150</f>
        <v>0</v>
      </c>
      <c r="Q150" s="203">
        <v>8.4250000000000005E-2</v>
      </c>
      <c r="R150" s="203">
        <f>Q150*H150</f>
        <v>6.0575750000000008</v>
      </c>
      <c r="S150" s="203">
        <v>0</v>
      </c>
      <c r="T150" s="204">
        <f>S150*H150</f>
        <v>0</v>
      </c>
      <c r="AR150" s="24" t="s">
        <v>187</v>
      </c>
      <c r="AT150" s="24" t="s">
        <v>182</v>
      </c>
      <c r="AU150" s="24" t="s">
        <v>86</v>
      </c>
      <c r="AY150" s="24" t="s">
        <v>180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24" t="s">
        <v>25</v>
      </c>
      <c r="BK150" s="205">
        <f>ROUND(I150*H150,2)</f>
        <v>0</v>
      </c>
      <c r="BL150" s="24" t="s">
        <v>187</v>
      </c>
      <c r="BM150" s="24" t="s">
        <v>579</v>
      </c>
    </row>
    <row r="151" spans="2:65" s="11" customFormat="1" ht="13.5">
      <c r="B151" s="206"/>
      <c r="C151" s="207"/>
      <c r="D151" s="218" t="s">
        <v>189</v>
      </c>
      <c r="E151" s="221" t="s">
        <v>24</v>
      </c>
      <c r="F151" s="222" t="s">
        <v>1084</v>
      </c>
      <c r="G151" s="207"/>
      <c r="H151" s="223">
        <v>71.900000000000006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189</v>
      </c>
      <c r="AU151" s="217" t="s">
        <v>86</v>
      </c>
      <c r="AV151" s="11" t="s">
        <v>86</v>
      </c>
      <c r="AW151" s="11" t="s">
        <v>40</v>
      </c>
      <c r="AX151" s="11" t="s">
        <v>77</v>
      </c>
      <c r="AY151" s="217" t="s">
        <v>180</v>
      </c>
    </row>
    <row r="152" spans="2:65" s="13" customFormat="1" ht="13.5">
      <c r="B152" s="235"/>
      <c r="C152" s="236"/>
      <c r="D152" s="208" t="s">
        <v>189</v>
      </c>
      <c r="E152" s="237" t="s">
        <v>24</v>
      </c>
      <c r="F152" s="238" t="s">
        <v>275</v>
      </c>
      <c r="G152" s="236"/>
      <c r="H152" s="239">
        <v>71.900000000000006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189</v>
      </c>
      <c r="AU152" s="245" t="s">
        <v>86</v>
      </c>
      <c r="AV152" s="13" t="s">
        <v>276</v>
      </c>
      <c r="AW152" s="13" t="s">
        <v>40</v>
      </c>
      <c r="AX152" s="13" t="s">
        <v>25</v>
      </c>
      <c r="AY152" s="245" t="s">
        <v>180</v>
      </c>
    </row>
    <row r="153" spans="2:65" s="1" customFormat="1" ht="22.5" customHeight="1">
      <c r="B153" s="41"/>
      <c r="C153" s="246" t="s">
        <v>237</v>
      </c>
      <c r="D153" s="246" t="s">
        <v>302</v>
      </c>
      <c r="E153" s="247" t="s">
        <v>582</v>
      </c>
      <c r="F153" s="248" t="s">
        <v>583</v>
      </c>
      <c r="G153" s="249" t="s">
        <v>185</v>
      </c>
      <c r="H153" s="250">
        <v>27.98</v>
      </c>
      <c r="I153" s="251"/>
      <c r="J153" s="252">
        <f>ROUND(I153*H153,2)</f>
        <v>0</v>
      </c>
      <c r="K153" s="248" t="s">
        <v>186</v>
      </c>
      <c r="L153" s="253"/>
      <c r="M153" s="254" t="s">
        <v>24</v>
      </c>
      <c r="N153" s="255" t="s">
        <v>48</v>
      </c>
      <c r="O153" s="42"/>
      <c r="P153" s="203">
        <f>O153*H153</f>
        <v>0</v>
      </c>
      <c r="Q153" s="203">
        <v>0.14000000000000001</v>
      </c>
      <c r="R153" s="203">
        <f>Q153*H153</f>
        <v>3.9172000000000002</v>
      </c>
      <c r="S153" s="203">
        <v>0</v>
      </c>
      <c r="T153" s="204">
        <f>S153*H153</f>
        <v>0</v>
      </c>
      <c r="AR153" s="24" t="s">
        <v>305</v>
      </c>
      <c r="AT153" s="24" t="s">
        <v>302</v>
      </c>
      <c r="AU153" s="24" t="s">
        <v>86</v>
      </c>
      <c r="AY153" s="24" t="s">
        <v>180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4" t="s">
        <v>25</v>
      </c>
      <c r="BK153" s="205">
        <f>ROUND(I153*H153,2)</f>
        <v>0</v>
      </c>
      <c r="BL153" s="24" t="s">
        <v>187</v>
      </c>
      <c r="BM153" s="24" t="s">
        <v>584</v>
      </c>
    </row>
    <row r="154" spans="2:65" s="11" customFormat="1" ht="13.5">
      <c r="B154" s="206"/>
      <c r="C154" s="207"/>
      <c r="D154" s="218" t="s">
        <v>189</v>
      </c>
      <c r="E154" s="221" t="s">
        <v>24</v>
      </c>
      <c r="F154" s="222" t="s">
        <v>1085</v>
      </c>
      <c r="G154" s="207"/>
      <c r="H154" s="223">
        <v>71.900000000000006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189</v>
      </c>
      <c r="AU154" s="217" t="s">
        <v>86</v>
      </c>
      <c r="AV154" s="11" t="s">
        <v>86</v>
      </c>
      <c r="AW154" s="11" t="s">
        <v>40</v>
      </c>
      <c r="AX154" s="11" t="s">
        <v>77</v>
      </c>
      <c r="AY154" s="217" t="s">
        <v>180</v>
      </c>
    </row>
    <row r="155" spans="2:65" s="11" customFormat="1" ht="13.5">
      <c r="B155" s="206"/>
      <c r="C155" s="207"/>
      <c r="D155" s="218" t="s">
        <v>189</v>
      </c>
      <c r="E155" s="221" t="s">
        <v>24</v>
      </c>
      <c r="F155" s="222" t="s">
        <v>1086</v>
      </c>
      <c r="G155" s="207"/>
      <c r="H155" s="223">
        <v>-43.92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189</v>
      </c>
      <c r="AU155" s="217" t="s">
        <v>86</v>
      </c>
      <c r="AV155" s="11" t="s">
        <v>86</v>
      </c>
      <c r="AW155" s="11" t="s">
        <v>40</v>
      </c>
      <c r="AX155" s="11" t="s">
        <v>77</v>
      </c>
      <c r="AY155" s="217" t="s">
        <v>180</v>
      </c>
    </row>
    <row r="156" spans="2:65" s="13" customFormat="1" ht="13.5">
      <c r="B156" s="235"/>
      <c r="C156" s="236"/>
      <c r="D156" s="208" t="s">
        <v>189</v>
      </c>
      <c r="E156" s="237" t="s">
        <v>24</v>
      </c>
      <c r="F156" s="238" t="s">
        <v>275</v>
      </c>
      <c r="G156" s="236"/>
      <c r="H156" s="239">
        <v>27.98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189</v>
      </c>
      <c r="AU156" s="245" t="s">
        <v>86</v>
      </c>
      <c r="AV156" s="13" t="s">
        <v>276</v>
      </c>
      <c r="AW156" s="13" t="s">
        <v>40</v>
      </c>
      <c r="AX156" s="13" t="s">
        <v>25</v>
      </c>
      <c r="AY156" s="245" t="s">
        <v>180</v>
      </c>
    </row>
    <row r="157" spans="2:65" s="1" customFormat="1" ht="31.5" customHeight="1">
      <c r="B157" s="41"/>
      <c r="C157" s="194" t="s">
        <v>587</v>
      </c>
      <c r="D157" s="194" t="s">
        <v>182</v>
      </c>
      <c r="E157" s="195" t="s">
        <v>588</v>
      </c>
      <c r="F157" s="196" t="s">
        <v>589</v>
      </c>
      <c r="G157" s="197" t="s">
        <v>185</v>
      </c>
      <c r="H157" s="198">
        <v>380.57</v>
      </c>
      <c r="I157" s="199"/>
      <c r="J157" s="200">
        <f>ROUND(I157*H157,2)</f>
        <v>0</v>
      </c>
      <c r="K157" s="196" t="s">
        <v>186</v>
      </c>
      <c r="L157" s="61"/>
      <c r="M157" s="201" t="s">
        <v>24</v>
      </c>
      <c r="N157" s="202" t="s">
        <v>48</v>
      </c>
      <c r="O157" s="42"/>
      <c r="P157" s="203">
        <f>O157*H157</f>
        <v>0</v>
      </c>
      <c r="Q157" s="203">
        <v>0.10100000000000001</v>
      </c>
      <c r="R157" s="203">
        <f>Q157*H157</f>
        <v>38.437570000000001</v>
      </c>
      <c r="S157" s="203">
        <v>0</v>
      </c>
      <c r="T157" s="204">
        <f>S157*H157</f>
        <v>0</v>
      </c>
      <c r="AR157" s="24" t="s">
        <v>187</v>
      </c>
      <c r="AT157" s="24" t="s">
        <v>182</v>
      </c>
      <c r="AU157" s="24" t="s">
        <v>86</v>
      </c>
      <c r="AY157" s="24" t="s">
        <v>180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4" t="s">
        <v>25</v>
      </c>
      <c r="BK157" s="205">
        <f>ROUND(I157*H157,2)</f>
        <v>0</v>
      </c>
      <c r="BL157" s="24" t="s">
        <v>187</v>
      </c>
      <c r="BM157" s="24" t="s">
        <v>590</v>
      </c>
    </row>
    <row r="158" spans="2:65" s="11" customFormat="1" ht="13.5">
      <c r="B158" s="206"/>
      <c r="C158" s="207"/>
      <c r="D158" s="218" t="s">
        <v>189</v>
      </c>
      <c r="E158" s="221" t="s">
        <v>24</v>
      </c>
      <c r="F158" s="222" t="s">
        <v>1087</v>
      </c>
      <c r="G158" s="207"/>
      <c r="H158" s="223">
        <v>1.44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189</v>
      </c>
      <c r="AU158" s="217" t="s">
        <v>86</v>
      </c>
      <c r="AV158" s="11" t="s">
        <v>86</v>
      </c>
      <c r="AW158" s="11" t="s">
        <v>40</v>
      </c>
      <c r="AX158" s="11" t="s">
        <v>77</v>
      </c>
      <c r="AY158" s="217" t="s">
        <v>180</v>
      </c>
    </row>
    <row r="159" spans="2:65" s="11" customFormat="1" ht="13.5">
      <c r="B159" s="206"/>
      <c r="C159" s="207"/>
      <c r="D159" s="218" t="s">
        <v>189</v>
      </c>
      <c r="E159" s="221" t="s">
        <v>24</v>
      </c>
      <c r="F159" s="222" t="s">
        <v>1088</v>
      </c>
      <c r="G159" s="207"/>
      <c r="H159" s="223">
        <v>1.6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189</v>
      </c>
      <c r="AU159" s="217" t="s">
        <v>86</v>
      </c>
      <c r="AV159" s="11" t="s">
        <v>86</v>
      </c>
      <c r="AW159" s="11" t="s">
        <v>40</v>
      </c>
      <c r="AX159" s="11" t="s">
        <v>77</v>
      </c>
      <c r="AY159" s="217" t="s">
        <v>180</v>
      </c>
    </row>
    <row r="160" spans="2:65" s="11" customFormat="1" ht="13.5">
      <c r="B160" s="206"/>
      <c r="C160" s="207"/>
      <c r="D160" s="218" t="s">
        <v>189</v>
      </c>
      <c r="E160" s="221" t="s">
        <v>24</v>
      </c>
      <c r="F160" s="222" t="s">
        <v>1089</v>
      </c>
      <c r="G160" s="207"/>
      <c r="H160" s="223">
        <v>5.5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189</v>
      </c>
      <c r="AU160" s="217" t="s">
        <v>86</v>
      </c>
      <c r="AV160" s="11" t="s">
        <v>86</v>
      </c>
      <c r="AW160" s="11" t="s">
        <v>40</v>
      </c>
      <c r="AX160" s="11" t="s">
        <v>77</v>
      </c>
      <c r="AY160" s="217" t="s">
        <v>180</v>
      </c>
    </row>
    <row r="161" spans="2:65" s="11" customFormat="1" ht="13.5">
      <c r="B161" s="206"/>
      <c r="C161" s="207"/>
      <c r="D161" s="218" t="s">
        <v>189</v>
      </c>
      <c r="E161" s="221" t="s">
        <v>24</v>
      </c>
      <c r="F161" s="222" t="s">
        <v>1090</v>
      </c>
      <c r="G161" s="207"/>
      <c r="H161" s="223">
        <v>6.1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189</v>
      </c>
      <c r="AU161" s="217" t="s">
        <v>86</v>
      </c>
      <c r="AV161" s="11" t="s">
        <v>86</v>
      </c>
      <c r="AW161" s="11" t="s">
        <v>40</v>
      </c>
      <c r="AX161" s="11" t="s">
        <v>77</v>
      </c>
      <c r="AY161" s="217" t="s">
        <v>180</v>
      </c>
    </row>
    <row r="162" spans="2:65" s="11" customFormat="1" ht="13.5">
      <c r="B162" s="206"/>
      <c r="C162" s="207"/>
      <c r="D162" s="218" t="s">
        <v>189</v>
      </c>
      <c r="E162" s="221" t="s">
        <v>24</v>
      </c>
      <c r="F162" s="222" t="s">
        <v>1091</v>
      </c>
      <c r="G162" s="207"/>
      <c r="H162" s="223">
        <v>90.83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189</v>
      </c>
      <c r="AU162" s="217" t="s">
        <v>86</v>
      </c>
      <c r="AV162" s="11" t="s">
        <v>86</v>
      </c>
      <c r="AW162" s="11" t="s">
        <v>40</v>
      </c>
      <c r="AX162" s="11" t="s">
        <v>77</v>
      </c>
      <c r="AY162" s="217" t="s">
        <v>180</v>
      </c>
    </row>
    <row r="163" spans="2:65" s="11" customFormat="1" ht="13.5">
      <c r="B163" s="206"/>
      <c r="C163" s="207"/>
      <c r="D163" s="218" t="s">
        <v>189</v>
      </c>
      <c r="E163" s="221" t="s">
        <v>24</v>
      </c>
      <c r="F163" s="222" t="s">
        <v>596</v>
      </c>
      <c r="G163" s="207"/>
      <c r="H163" s="223">
        <v>18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189</v>
      </c>
      <c r="AU163" s="217" t="s">
        <v>86</v>
      </c>
      <c r="AV163" s="11" t="s">
        <v>86</v>
      </c>
      <c r="AW163" s="11" t="s">
        <v>40</v>
      </c>
      <c r="AX163" s="11" t="s">
        <v>77</v>
      </c>
      <c r="AY163" s="217" t="s">
        <v>180</v>
      </c>
    </row>
    <row r="164" spans="2:65" s="11" customFormat="1" ht="13.5">
      <c r="B164" s="206"/>
      <c r="C164" s="207"/>
      <c r="D164" s="218" t="s">
        <v>189</v>
      </c>
      <c r="E164" s="221" t="s">
        <v>24</v>
      </c>
      <c r="F164" s="222" t="s">
        <v>1092</v>
      </c>
      <c r="G164" s="207"/>
      <c r="H164" s="223">
        <v>8.8000000000000007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189</v>
      </c>
      <c r="AU164" s="217" t="s">
        <v>86</v>
      </c>
      <c r="AV164" s="11" t="s">
        <v>86</v>
      </c>
      <c r="AW164" s="11" t="s">
        <v>40</v>
      </c>
      <c r="AX164" s="11" t="s">
        <v>77</v>
      </c>
      <c r="AY164" s="217" t="s">
        <v>180</v>
      </c>
    </row>
    <row r="165" spans="2:65" s="11" customFormat="1" ht="13.5">
      <c r="B165" s="206"/>
      <c r="C165" s="207"/>
      <c r="D165" s="218" t="s">
        <v>189</v>
      </c>
      <c r="E165" s="221" t="s">
        <v>24</v>
      </c>
      <c r="F165" s="222" t="s">
        <v>1093</v>
      </c>
      <c r="G165" s="207"/>
      <c r="H165" s="223">
        <v>248.3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189</v>
      </c>
      <c r="AU165" s="217" t="s">
        <v>86</v>
      </c>
      <c r="AV165" s="11" t="s">
        <v>86</v>
      </c>
      <c r="AW165" s="11" t="s">
        <v>40</v>
      </c>
      <c r="AX165" s="11" t="s">
        <v>77</v>
      </c>
      <c r="AY165" s="217" t="s">
        <v>180</v>
      </c>
    </row>
    <row r="166" spans="2:65" s="13" customFormat="1" ht="13.5">
      <c r="B166" s="235"/>
      <c r="C166" s="236"/>
      <c r="D166" s="208" t="s">
        <v>189</v>
      </c>
      <c r="E166" s="237" t="s">
        <v>24</v>
      </c>
      <c r="F166" s="238" t="s">
        <v>275</v>
      </c>
      <c r="G166" s="236"/>
      <c r="H166" s="239">
        <v>380.57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189</v>
      </c>
      <c r="AU166" s="245" t="s">
        <v>86</v>
      </c>
      <c r="AV166" s="13" t="s">
        <v>276</v>
      </c>
      <c r="AW166" s="13" t="s">
        <v>40</v>
      </c>
      <c r="AX166" s="13" t="s">
        <v>25</v>
      </c>
      <c r="AY166" s="245" t="s">
        <v>180</v>
      </c>
    </row>
    <row r="167" spans="2:65" s="1" customFormat="1" ht="22.5" customHeight="1">
      <c r="B167" s="41"/>
      <c r="C167" s="246" t="s">
        <v>9</v>
      </c>
      <c r="D167" s="246" t="s">
        <v>302</v>
      </c>
      <c r="E167" s="247" t="s">
        <v>598</v>
      </c>
      <c r="F167" s="248" t="s">
        <v>599</v>
      </c>
      <c r="G167" s="249" t="s">
        <v>185</v>
      </c>
      <c r="H167" s="250">
        <v>14.933</v>
      </c>
      <c r="I167" s="251"/>
      <c r="J167" s="252">
        <f>ROUND(I167*H167,2)</f>
        <v>0</v>
      </c>
      <c r="K167" s="248" t="s">
        <v>186</v>
      </c>
      <c r="L167" s="253"/>
      <c r="M167" s="254" t="s">
        <v>24</v>
      </c>
      <c r="N167" s="255" t="s">
        <v>48</v>
      </c>
      <c r="O167" s="42"/>
      <c r="P167" s="203">
        <f>O167*H167</f>
        <v>0</v>
      </c>
      <c r="Q167" s="203">
        <v>0.13100000000000001</v>
      </c>
      <c r="R167" s="203">
        <f>Q167*H167</f>
        <v>1.956223</v>
      </c>
      <c r="S167" s="203">
        <v>0</v>
      </c>
      <c r="T167" s="204">
        <f>S167*H167</f>
        <v>0</v>
      </c>
      <c r="AR167" s="24" t="s">
        <v>305</v>
      </c>
      <c r="AT167" s="24" t="s">
        <v>302</v>
      </c>
      <c r="AU167" s="24" t="s">
        <v>86</v>
      </c>
      <c r="AY167" s="24" t="s">
        <v>180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4" t="s">
        <v>25</v>
      </c>
      <c r="BK167" s="205">
        <f>ROUND(I167*H167,2)</f>
        <v>0</v>
      </c>
      <c r="BL167" s="24" t="s">
        <v>187</v>
      </c>
      <c r="BM167" s="24" t="s">
        <v>600</v>
      </c>
    </row>
    <row r="168" spans="2:65" s="11" customFormat="1" ht="13.5">
      <c r="B168" s="206"/>
      <c r="C168" s="207"/>
      <c r="D168" s="218" t="s">
        <v>189</v>
      </c>
      <c r="E168" s="221" t="s">
        <v>24</v>
      </c>
      <c r="F168" s="222" t="s">
        <v>1087</v>
      </c>
      <c r="G168" s="207"/>
      <c r="H168" s="223">
        <v>1.44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189</v>
      </c>
      <c r="AU168" s="217" t="s">
        <v>86</v>
      </c>
      <c r="AV168" s="11" t="s">
        <v>86</v>
      </c>
      <c r="AW168" s="11" t="s">
        <v>40</v>
      </c>
      <c r="AX168" s="11" t="s">
        <v>77</v>
      </c>
      <c r="AY168" s="217" t="s">
        <v>180</v>
      </c>
    </row>
    <row r="169" spans="2:65" s="11" customFormat="1" ht="13.5">
      <c r="B169" s="206"/>
      <c r="C169" s="207"/>
      <c r="D169" s="218" t="s">
        <v>189</v>
      </c>
      <c r="E169" s="221" t="s">
        <v>24</v>
      </c>
      <c r="F169" s="222" t="s">
        <v>1088</v>
      </c>
      <c r="G169" s="207"/>
      <c r="H169" s="223">
        <v>1.6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189</v>
      </c>
      <c r="AU169" s="217" t="s">
        <v>86</v>
      </c>
      <c r="AV169" s="11" t="s">
        <v>86</v>
      </c>
      <c r="AW169" s="11" t="s">
        <v>40</v>
      </c>
      <c r="AX169" s="11" t="s">
        <v>77</v>
      </c>
      <c r="AY169" s="217" t="s">
        <v>180</v>
      </c>
    </row>
    <row r="170" spans="2:65" s="11" customFormat="1" ht="13.5">
      <c r="B170" s="206"/>
      <c r="C170" s="207"/>
      <c r="D170" s="218" t="s">
        <v>189</v>
      </c>
      <c r="E170" s="221" t="s">
        <v>24</v>
      </c>
      <c r="F170" s="222" t="s">
        <v>1089</v>
      </c>
      <c r="G170" s="207"/>
      <c r="H170" s="223">
        <v>5.5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189</v>
      </c>
      <c r="AU170" s="217" t="s">
        <v>86</v>
      </c>
      <c r="AV170" s="11" t="s">
        <v>86</v>
      </c>
      <c r="AW170" s="11" t="s">
        <v>40</v>
      </c>
      <c r="AX170" s="11" t="s">
        <v>77</v>
      </c>
      <c r="AY170" s="217" t="s">
        <v>180</v>
      </c>
    </row>
    <row r="171" spans="2:65" s="11" customFormat="1" ht="13.5">
      <c r="B171" s="206"/>
      <c r="C171" s="207"/>
      <c r="D171" s="218" t="s">
        <v>189</v>
      </c>
      <c r="E171" s="221" t="s">
        <v>24</v>
      </c>
      <c r="F171" s="222" t="s">
        <v>1090</v>
      </c>
      <c r="G171" s="207"/>
      <c r="H171" s="223">
        <v>6.1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189</v>
      </c>
      <c r="AU171" s="217" t="s">
        <v>86</v>
      </c>
      <c r="AV171" s="11" t="s">
        <v>86</v>
      </c>
      <c r="AW171" s="11" t="s">
        <v>40</v>
      </c>
      <c r="AX171" s="11" t="s">
        <v>77</v>
      </c>
      <c r="AY171" s="217" t="s">
        <v>180</v>
      </c>
    </row>
    <row r="172" spans="2:65" s="13" customFormat="1" ht="13.5">
      <c r="B172" s="235"/>
      <c r="C172" s="236"/>
      <c r="D172" s="218" t="s">
        <v>189</v>
      </c>
      <c r="E172" s="263" t="s">
        <v>24</v>
      </c>
      <c r="F172" s="264" t="s">
        <v>275</v>
      </c>
      <c r="G172" s="236"/>
      <c r="H172" s="265">
        <v>14.64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189</v>
      </c>
      <c r="AU172" s="245" t="s">
        <v>86</v>
      </c>
      <c r="AV172" s="13" t="s">
        <v>276</v>
      </c>
      <c r="AW172" s="13" t="s">
        <v>40</v>
      </c>
      <c r="AX172" s="13" t="s">
        <v>25</v>
      </c>
      <c r="AY172" s="245" t="s">
        <v>180</v>
      </c>
    </row>
    <row r="173" spans="2:65" s="11" customFormat="1" ht="13.5">
      <c r="B173" s="206"/>
      <c r="C173" s="207"/>
      <c r="D173" s="208" t="s">
        <v>189</v>
      </c>
      <c r="E173" s="207"/>
      <c r="F173" s="210" t="s">
        <v>1094</v>
      </c>
      <c r="G173" s="207"/>
      <c r="H173" s="211">
        <v>14.933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189</v>
      </c>
      <c r="AU173" s="217" t="s">
        <v>86</v>
      </c>
      <c r="AV173" s="11" t="s">
        <v>86</v>
      </c>
      <c r="AW173" s="11" t="s">
        <v>6</v>
      </c>
      <c r="AX173" s="11" t="s">
        <v>25</v>
      </c>
      <c r="AY173" s="217" t="s">
        <v>180</v>
      </c>
    </row>
    <row r="174" spans="2:65" s="1" customFormat="1" ht="22.5" customHeight="1">
      <c r="B174" s="41"/>
      <c r="C174" s="246" t="s">
        <v>393</v>
      </c>
      <c r="D174" s="246" t="s">
        <v>302</v>
      </c>
      <c r="E174" s="247" t="s">
        <v>602</v>
      </c>
      <c r="F174" s="248" t="s">
        <v>603</v>
      </c>
      <c r="G174" s="249" t="s">
        <v>185</v>
      </c>
      <c r="H174" s="250">
        <v>262.24200000000002</v>
      </c>
      <c r="I174" s="251"/>
      <c r="J174" s="252">
        <f>ROUND(I174*H174,2)</f>
        <v>0</v>
      </c>
      <c r="K174" s="248" t="s">
        <v>186</v>
      </c>
      <c r="L174" s="253"/>
      <c r="M174" s="254" t="s">
        <v>24</v>
      </c>
      <c r="N174" s="255" t="s">
        <v>48</v>
      </c>
      <c r="O174" s="42"/>
      <c r="P174" s="203">
        <f>O174*H174</f>
        <v>0</v>
      </c>
      <c r="Q174" s="203">
        <v>0.13100000000000001</v>
      </c>
      <c r="R174" s="203">
        <f>Q174*H174</f>
        <v>34.353702000000006</v>
      </c>
      <c r="S174" s="203">
        <v>0</v>
      </c>
      <c r="T174" s="204">
        <f>S174*H174</f>
        <v>0</v>
      </c>
      <c r="AR174" s="24" t="s">
        <v>305</v>
      </c>
      <c r="AT174" s="24" t="s">
        <v>302</v>
      </c>
      <c r="AU174" s="24" t="s">
        <v>86</v>
      </c>
      <c r="AY174" s="24" t="s">
        <v>180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24" t="s">
        <v>25</v>
      </c>
      <c r="BK174" s="205">
        <f>ROUND(I174*H174,2)</f>
        <v>0</v>
      </c>
      <c r="BL174" s="24" t="s">
        <v>187</v>
      </c>
      <c r="BM174" s="24" t="s">
        <v>604</v>
      </c>
    </row>
    <row r="175" spans="2:65" s="11" customFormat="1" ht="13.5">
      <c r="B175" s="206"/>
      <c r="C175" s="207"/>
      <c r="D175" s="218" t="s">
        <v>189</v>
      </c>
      <c r="E175" s="221" t="s">
        <v>24</v>
      </c>
      <c r="F175" s="222" t="s">
        <v>1093</v>
      </c>
      <c r="G175" s="207"/>
      <c r="H175" s="223">
        <v>248.3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189</v>
      </c>
      <c r="AU175" s="217" t="s">
        <v>86</v>
      </c>
      <c r="AV175" s="11" t="s">
        <v>86</v>
      </c>
      <c r="AW175" s="11" t="s">
        <v>40</v>
      </c>
      <c r="AX175" s="11" t="s">
        <v>77</v>
      </c>
      <c r="AY175" s="217" t="s">
        <v>180</v>
      </c>
    </row>
    <row r="176" spans="2:65" s="11" customFormat="1" ht="13.5">
      <c r="B176" s="206"/>
      <c r="C176" s="207"/>
      <c r="D176" s="218" t="s">
        <v>189</v>
      </c>
      <c r="E176" s="221" t="s">
        <v>24</v>
      </c>
      <c r="F176" s="222" t="s">
        <v>1092</v>
      </c>
      <c r="G176" s="207"/>
      <c r="H176" s="223">
        <v>8.8000000000000007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189</v>
      </c>
      <c r="AU176" s="217" t="s">
        <v>86</v>
      </c>
      <c r="AV176" s="11" t="s">
        <v>86</v>
      </c>
      <c r="AW176" s="11" t="s">
        <v>40</v>
      </c>
      <c r="AX176" s="11" t="s">
        <v>77</v>
      </c>
      <c r="AY176" s="217" t="s">
        <v>180</v>
      </c>
    </row>
    <row r="177" spans="2:65" s="13" customFormat="1" ht="13.5">
      <c r="B177" s="235"/>
      <c r="C177" s="236"/>
      <c r="D177" s="218" t="s">
        <v>189</v>
      </c>
      <c r="E177" s="263" t="s">
        <v>24</v>
      </c>
      <c r="F177" s="264" t="s">
        <v>275</v>
      </c>
      <c r="G177" s="236"/>
      <c r="H177" s="265">
        <v>257.10000000000002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189</v>
      </c>
      <c r="AU177" s="245" t="s">
        <v>86</v>
      </c>
      <c r="AV177" s="13" t="s">
        <v>276</v>
      </c>
      <c r="AW177" s="13" t="s">
        <v>40</v>
      </c>
      <c r="AX177" s="13" t="s">
        <v>25</v>
      </c>
      <c r="AY177" s="245" t="s">
        <v>180</v>
      </c>
    </row>
    <row r="178" spans="2:65" s="11" customFormat="1" ht="13.5">
      <c r="B178" s="206"/>
      <c r="C178" s="207"/>
      <c r="D178" s="208" t="s">
        <v>189</v>
      </c>
      <c r="E178" s="207"/>
      <c r="F178" s="210" t="s">
        <v>1095</v>
      </c>
      <c r="G178" s="207"/>
      <c r="H178" s="211">
        <v>262.24200000000002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189</v>
      </c>
      <c r="AU178" s="217" t="s">
        <v>86</v>
      </c>
      <c r="AV178" s="11" t="s">
        <v>86</v>
      </c>
      <c r="AW178" s="11" t="s">
        <v>6</v>
      </c>
      <c r="AX178" s="11" t="s">
        <v>25</v>
      </c>
      <c r="AY178" s="217" t="s">
        <v>180</v>
      </c>
    </row>
    <row r="179" spans="2:65" s="1" customFormat="1" ht="22.5" customHeight="1">
      <c r="B179" s="41"/>
      <c r="C179" s="246" t="s">
        <v>191</v>
      </c>
      <c r="D179" s="246" t="s">
        <v>302</v>
      </c>
      <c r="E179" s="247" t="s">
        <v>606</v>
      </c>
      <c r="F179" s="248" t="s">
        <v>607</v>
      </c>
      <c r="G179" s="249" t="s">
        <v>185</v>
      </c>
      <c r="H179" s="250">
        <v>18.36</v>
      </c>
      <c r="I179" s="251"/>
      <c r="J179" s="252">
        <f>ROUND(I179*H179,2)</f>
        <v>0</v>
      </c>
      <c r="K179" s="248" t="s">
        <v>24</v>
      </c>
      <c r="L179" s="253"/>
      <c r="M179" s="254" t="s">
        <v>24</v>
      </c>
      <c r="N179" s="255" t="s">
        <v>48</v>
      </c>
      <c r="O179" s="42"/>
      <c r="P179" s="203">
        <f>O179*H179</f>
        <v>0</v>
      </c>
      <c r="Q179" s="203">
        <v>0.13100000000000001</v>
      </c>
      <c r="R179" s="203">
        <f>Q179*H179</f>
        <v>2.40516</v>
      </c>
      <c r="S179" s="203">
        <v>0</v>
      </c>
      <c r="T179" s="204">
        <f>S179*H179</f>
        <v>0</v>
      </c>
      <c r="AR179" s="24" t="s">
        <v>305</v>
      </c>
      <c r="AT179" s="24" t="s">
        <v>302</v>
      </c>
      <c r="AU179" s="24" t="s">
        <v>86</v>
      </c>
      <c r="AY179" s="24" t="s">
        <v>180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4" t="s">
        <v>25</v>
      </c>
      <c r="BK179" s="205">
        <f>ROUND(I179*H179,2)</f>
        <v>0</v>
      </c>
      <c r="BL179" s="24" t="s">
        <v>187</v>
      </c>
      <c r="BM179" s="24" t="s">
        <v>608</v>
      </c>
    </row>
    <row r="180" spans="2:65" s="11" customFormat="1" ht="13.5">
      <c r="B180" s="206"/>
      <c r="C180" s="207"/>
      <c r="D180" s="218" t="s">
        <v>189</v>
      </c>
      <c r="E180" s="221" t="s">
        <v>24</v>
      </c>
      <c r="F180" s="222" t="s">
        <v>596</v>
      </c>
      <c r="G180" s="207"/>
      <c r="H180" s="223">
        <v>18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189</v>
      </c>
      <c r="AU180" s="217" t="s">
        <v>86</v>
      </c>
      <c r="AV180" s="11" t="s">
        <v>86</v>
      </c>
      <c r="AW180" s="11" t="s">
        <v>40</v>
      </c>
      <c r="AX180" s="11" t="s">
        <v>25</v>
      </c>
      <c r="AY180" s="217" t="s">
        <v>180</v>
      </c>
    </row>
    <row r="181" spans="2:65" s="11" customFormat="1" ht="13.5">
      <c r="B181" s="206"/>
      <c r="C181" s="207"/>
      <c r="D181" s="208" t="s">
        <v>189</v>
      </c>
      <c r="E181" s="207"/>
      <c r="F181" s="210" t="s">
        <v>609</v>
      </c>
      <c r="G181" s="207"/>
      <c r="H181" s="211">
        <v>18.36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189</v>
      </c>
      <c r="AU181" s="217" t="s">
        <v>86</v>
      </c>
      <c r="AV181" s="11" t="s">
        <v>86</v>
      </c>
      <c r="AW181" s="11" t="s">
        <v>6</v>
      </c>
      <c r="AX181" s="11" t="s">
        <v>25</v>
      </c>
      <c r="AY181" s="217" t="s">
        <v>180</v>
      </c>
    </row>
    <row r="182" spans="2:65" s="1" customFormat="1" ht="22.5" customHeight="1">
      <c r="B182" s="41"/>
      <c r="C182" s="246" t="s">
        <v>277</v>
      </c>
      <c r="D182" s="246" t="s">
        <v>302</v>
      </c>
      <c r="E182" s="247" t="s">
        <v>610</v>
      </c>
      <c r="F182" s="248" t="s">
        <v>611</v>
      </c>
      <c r="G182" s="249" t="s">
        <v>185</v>
      </c>
      <c r="H182" s="250">
        <v>37.872999999999998</v>
      </c>
      <c r="I182" s="251"/>
      <c r="J182" s="252">
        <f>ROUND(I182*H182,2)</f>
        <v>0</v>
      </c>
      <c r="K182" s="248" t="s">
        <v>24</v>
      </c>
      <c r="L182" s="253"/>
      <c r="M182" s="254" t="s">
        <v>24</v>
      </c>
      <c r="N182" s="255" t="s">
        <v>48</v>
      </c>
      <c r="O182" s="42"/>
      <c r="P182" s="203">
        <f>O182*H182</f>
        <v>0</v>
      </c>
      <c r="Q182" s="203">
        <v>0.13100000000000001</v>
      </c>
      <c r="R182" s="203">
        <f>Q182*H182</f>
        <v>4.9613629999999995</v>
      </c>
      <c r="S182" s="203">
        <v>0</v>
      </c>
      <c r="T182" s="204">
        <f>S182*H182</f>
        <v>0</v>
      </c>
      <c r="AR182" s="24" t="s">
        <v>305</v>
      </c>
      <c r="AT182" s="24" t="s">
        <v>302</v>
      </c>
      <c r="AU182" s="24" t="s">
        <v>86</v>
      </c>
      <c r="AY182" s="24" t="s">
        <v>180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4" t="s">
        <v>25</v>
      </c>
      <c r="BK182" s="205">
        <f>ROUND(I182*H182,2)</f>
        <v>0</v>
      </c>
      <c r="BL182" s="24" t="s">
        <v>187</v>
      </c>
      <c r="BM182" s="24" t="s">
        <v>612</v>
      </c>
    </row>
    <row r="183" spans="2:65" s="11" customFormat="1" ht="13.5">
      <c r="B183" s="206"/>
      <c r="C183" s="207"/>
      <c r="D183" s="218" t="s">
        <v>189</v>
      </c>
      <c r="E183" s="221" t="s">
        <v>24</v>
      </c>
      <c r="F183" s="222" t="s">
        <v>1091</v>
      </c>
      <c r="G183" s="207"/>
      <c r="H183" s="223">
        <v>90.83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189</v>
      </c>
      <c r="AU183" s="217" t="s">
        <v>86</v>
      </c>
      <c r="AV183" s="11" t="s">
        <v>86</v>
      </c>
      <c r="AW183" s="11" t="s">
        <v>40</v>
      </c>
      <c r="AX183" s="11" t="s">
        <v>77</v>
      </c>
      <c r="AY183" s="217" t="s">
        <v>180</v>
      </c>
    </row>
    <row r="184" spans="2:65" s="11" customFormat="1" ht="13.5">
      <c r="B184" s="206"/>
      <c r="C184" s="207"/>
      <c r="D184" s="218" t="s">
        <v>189</v>
      </c>
      <c r="E184" s="221" t="s">
        <v>24</v>
      </c>
      <c r="F184" s="222" t="s">
        <v>1096</v>
      </c>
      <c r="G184" s="207"/>
      <c r="H184" s="223">
        <v>-53.7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189</v>
      </c>
      <c r="AU184" s="217" t="s">
        <v>86</v>
      </c>
      <c r="AV184" s="11" t="s">
        <v>86</v>
      </c>
      <c r="AW184" s="11" t="s">
        <v>40</v>
      </c>
      <c r="AX184" s="11" t="s">
        <v>77</v>
      </c>
      <c r="AY184" s="217" t="s">
        <v>180</v>
      </c>
    </row>
    <row r="185" spans="2:65" s="13" customFormat="1" ht="13.5">
      <c r="B185" s="235"/>
      <c r="C185" s="236"/>
      <c r="D185" s="218" t="s">
        <v>189</v>
      </c>
      <c r="E185" s="263" t="s">
        <v>24</v>
      </c>
      <c r="F185" s="264" t="s">
        <v>275</v>
      </c>
      <c r="G185" s="236"/>
      <c r="H185" s="265">
        <v>37.130000000000003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189</v>
      </c>
      <c r="AU185" s="245" t="s">
        <v>86</v>
      </c>
      <c r="AV185" s="13" t="s">
        <v>276</v>
      </c>
      <c r="AW185" s="13" t="s">
        <v>40</v>
      </c>
      <c r="AX185" s="13" t="s">
        <v>25</v>
      </c>
      <c r="AY185" s="245" t="s">
        <v>180</v>
      </c>
    </row>
    <row r="186" spans="2:65" s="11" customFormat="1" ht="13.5">
      <c r="B186" s="206"/>
      <c r="C186" s="207"/>
      <c r="D186" s="218" t="s">
        <v>189</v>
      </c>
      <c r="E186" s="207"/>
      <c r="F186" s="222" t="s">
        <v>1097</v>
      </c>
      <c r="G186" s="207"/>
      <c r="H186" s="223">
        <v>37.872999999999998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189</v>
      </c>
      <c r="AU186" s="217" t="s">
        <v>86</v>
      </c>
      <c r="AV186" s="11" t="s">
        <v>86</v>
      </c>
      <c r="AW186" s="11" t="s">
        <v>6</v>
      </c>
      <c r="AX186" s="11" t="s">
        <v>25</v>
      </c>
      <c r="AY186" s="217" t="s">
        <v>180</v>
      </c>
    </row>
    <row r="187" spans="2:65" s="10" customFormat="1" ht="29.85" customHeight="1">
      <c r="B187" s="177"/>
      <c r="C187" s="178"/>
      <c r="D187" s="191" t="s">
        <v>76</v>
      </c>
      <c r="E187" s="192" t="s">
        <v>292</v>
      </c>
      <c r="F187" s="192" t="s">
        <v>293</v>
      </c>
      <c r="G187" s="178"/>
      <c r="H187" s="178"/>
      <c r="I187" s="181"/>
      <c r="J187" s="193">
        <f>BK187</f>
        <v>0</v>
      </c>
      <c r="K187" s="178"/>
      <c r="L187" s="183"/>
      <c r="M187" s="184"/>
      <c r="N187" s="185"/>
      <c r="O187" s="185"/>
      <c r="P187" s="186">
        <f>SUM(P188:P208)</f>
        <v>0</v>
      </c>
      <c r="Q187" s="185"/>
      <c r="R187" s="186">
        <f>SUM(R188:R208)</f>
        <v>25.626843999999998</v>
      </c>
      <c r="S187" s="185"/>
      <c r="T187" s="187">
        <f>SUM(T188:T208)</f>
        <v>0</v>
      </c>
      <c r="AR187" s="188" t="s">
        <v>25</v>
      </c>
      <c r="AT187" s="189" t="s">
        <v>76</v>
      </c>
      <c r="AU187" s="189" t="s">
        <v>25</v>
      </c>
      <c r="AY187" s="188" t="s">
        <v>180</v>
      </c>
      <c r="BK187" s="190">
        <f>SUM(BK188:BK208)</f>
        <v>0</v>
      </c>
    </row>
    <row r="188" spans="2:65" s="1" customFormat="1" ht="22.5" customHeight="1">
      <c r="B188" s="41"/>
      <c r="C188" s="194" t="s">
        <v>424</v>
      </c>
      <c r="D188" s="194" t="s">
        <v>182</v>
      </c>
      <c r="E188" s="195" t="s">
        <v>615</v>
      </c>
      <c r="F188" s="196" t="s">
        <v>616</v>
      </c>
      <c r="G188" s="197" t="s">
        <v>208</v>
      </c>
      <c r="H188" s="198">
        <v>0.93600000000000005</v>
      </c>
      <c r="I188" s="199"/>
      <c r="J188" s="200">
        <f>ROUND(I188*H188,2)</f>
        <v>0</v>
      </c>
      <c r="K188" s="196" t="s">
        <v>24</v>
      </c>
      <c r="L188" s="61"/>
      <c r="M188" s="201" t="s">
        <v>24</v>
      </c>
      <c r="N188" s="202" t="s">
        <v>48</v>
      </c>
      <c r="O188" s="42"/>
      <c r="P188" s="203">
        <f>O188*H188</f>
        <v>0</v>
      </c>
      <c r="Q188" s="203">
        <v>2.8</v>
      </c>
      <c r="R188" s="203">
        <f>Q188*H188</f>
        <v>2.6208</v>
      </c>
      <c r="S188" s="203">
        <v>0</v>
      </c>
      <c r="T188" s="204">
        <f>S188*H188</f>
        <v>0</v>
      </c>
      <c r="AR188" s="24" t="s">
        <v>187</v>
      </c>
      <c r="AT188" s="24" t="s">
        <v>182</v>
      </c>
      <c r="AU188" s="24" t="s">
        <v>86</v>
      </c>
      <c r="AY188" s="24" t="s">
        <v>180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25</v>
      </c>
      <c r="BK188" s="205">
        <f>ROUND(I188*H188,2)</f>
        <v>0</v>
      </c>
      <c r="BL188" s="24" t="s">
        <v>187</v>
      </c>
      <c r="BM188" s="24" t="s">
        <v>617</v>
      </c>
    </row>
    <row r="189" spans="2:65" s="11" customFormat="1" ht="13.5">
      <c r="B189" s="206"/>
      <c r="C189" s="207"/>
      <c r="D189" s="208" t="s">
        <v>189</v>
      </c>
      <c r="E189" s="209" t="s">
        <v>24</v>
      </c>
      <c r="F189" s="210" t="s">
        <v>1098</v>
      </c>
      <c r="G189" s="207"/>
      <c r="H189" s="211">
        <v>0.93600000000000005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189</v>
      </c>
      <c r="AU189" s="217" t="s">
        <v>86</v>
      </c>
      <c r="AV189" s="11" t="s">
        <v>86</v>
      </c>
      <c r="AW189" s="11" t="s">
        <v>40</v>
      </c>
      <c r="AX189" s="11" t="s">
        <v>25</v>
      </c>
      <c r="AY189" s="217" t="s">
        <v>180</v>
      </c>
    </row>
    <row r="190" spans="2:65" s="1" customFormat="1" ht="22.5" customHeight="1">
      <c r="B190" s="41"/>
      <c r="C190" s="194" t="s">
        <v>444</v>
      </c>
      <c r="D190" s="194" t="s">
        <v>182</v>
      </c>
      <c r="E190" s="195" t="s">
        <v>619</v>
      </c>
      <c r="F190" s="196" t="s">
        <v>620</v>
      </c>
      <c r="G190" s="197" t="s">
        <v>621</v>
      </c>
      <c r="H190" s="198">
        <v>12</v>
      </c>
      <c r="I190" s="199"/>
      <c r="J190" s="200">
        <f>ROUND(I190*H190,2)</f>
        <v>0</v>
      </c>
      <c r="K190" s="196" t="s">
        <v>24</v>
      </c>
      <c r="L190" s="61"/>
      <c r="M190" s="201" t="s">
        <v>24</v>
      </c>
      <c r="N190" s="202" t="s">
        <v>48</v>
      </c>
      <c r="O190" s="42"/>
      <c r="P190" s="203">
        <f>O190*H190</f>
        <v>0</v>
      </c>
      <c r="Q190" s="203">
        <v>5.0000000000000001E-3</v>
      </c>
      <c r="R190" s="203">
        <f>Q190*H190</f>
        <v>0.06</v>
      </c>
      <c r="S190" s="203">
        <v>0</v>
      </c>
      <c r="T190" s="204">
        <f>S190*H190</f>
        <v>0</v>
      </c>
      <c r="AR190" s="24" t="s">
        <v>187</v>
      </c>
      <c r="AT190" s="24" t="s">
        <v>182</v>
      </c>
      <c r="AU190" s="24" t="s">
        <v>86</v>
      </c>
      <c r="AY190" s="24" t="s">
        <v>180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24" t="s">
        <v>25</v>
      </c>
      <c r="BK190" s="205">
        <f>ROUND(I190*H190,2)</f>
        <v>0</v>
      </c>
      <c r="BL190" s="24" t="s">
        <v>187</v>
      </c>
      <c r="BM190" s="24" t="s">
        <v>622</v>
      </c>
    </row>
    <row r="191" spans="2:65" s="1" customFormat="1" ht="22.5" customHeight="1">
      <c r="B191" s="41"/>
      <c r="C191" s="194" t="s">
        <v>229</v>
      </c>
      <c r="D191" s="194" t="s">
        <v>182</v>
      </c>
      <c r="E191" s="195" t="s">
        <v>623</v>
      </c>
      <c r="F191" s="196" t="s">
        <v>624</v>
      </c>
      <c r="G191" s="197" t="s">
        <v>200</v>
      </c>
      <c r="H191" s="198">
        <v>26.6</v>
      </c>
      <c r="I191" s="199"/>
      <c r="J191" s="200">
        <f>ROUND(I191*H191,2)</f>
        <v>0</v>
      </c>
      <c r="K191" s="196" t="s">
        <v>186</v>
      </c>
      <c r="L191" s="61"/>
      <c r="M191" s="201" t="s">
        <v>24</v>
      </c>
      <c r="N191" s="202" t="s">
        <v>48</v>
      </c>
      <c r="O191" s="42"/>
      <c r="P191" s="203">
        <f>O191*H191</f>
        <v>0</v>
      </c>
      <c r="Q191" s="203">
        <v>8.4000000000000003E-4</v>
      </c>
      <c r="R191" s="203">
        <f>Q191*H191</f>
        <v>2.2344000000000003E-2</v>
      </c>
      <c r="S191" s="203">
        <v>0</v>
      </c>
      <c r="T191" s="204">
        <f>S191*H191</f>
        <v>0</v>
      </c>
      <c r="AR191" s="24" t="s">
        <v>187</v>
      </c>
      <c r="AT191" s="24" t="s">
        <v>182</v>
      </c>
      <c r="AU191" s="24" t="s">
        <v>86</v>
      </c>
      <c r="AY191" s="24" t="s">
        <v>180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4" t="s">
        <v>25</v>
      </c>
      <c r="BK191" s="205">
        <f>ROUND(I191*H191,2)</f>
        <v>0</v>
      </c>
      <c r="BL191" s="24" t="s">
        <v>187</v>
      </c>
      <c r="BM191" s="24" t="s">
        <v>625</v>
      </c>
    </row>
    <row r="192" spans="2:65" s="1" customFormat="1" ht="31.5" customHeight="1">
      <c r="B192" s="41"/>
      <c r="C192" s="194" t="s">
        <v>10</v>
      </c>
      <c r="D192" s="194" t="s">
        <v>182</v>
      </c>
      <c r="E192" s="195" t="s">
        <v>626</v>
      </c>
      <c r="F192" s="196" t="s">
        <v>627</v>
      </c>
      <c r="G192" s="197" t="s">
        <v>200</v>
      </c>
      <c r="H192" s="198">
        <v>140.6</v>
      </c>
      <c r="I192" s="199"/>
      <c r="J192" s="200">
        <f>ROUND(I192*H192,2)</f>
        <v>0</v>
      </c>
      <c r="K192" s="196" t="s">
        <v>186</v>
      </c>
      <c r="L192" s="61"/>
      <c r="M192" s="201" t="s">
        <v>24</v>
      </c>
      <c r="N192" s="202" t="s">
        <v>48</v>
      </c>
      <c r="O192" s="42"/>
      <c r="P192" s="203">
        <f>O192*H192</f>
        <v>0</v>
      </c>
      <c r="Q192" s="203">
        <v>0.1295</v>
      </c>
      <c r="R192" s="203">
        <f>Q192*H192</f>
        <v>18.207699999999999</v>
      </c>
      <c r="S192" s="203">
        <v>0</v>
      </c>
      <c r="T192" s="204">
        <f>S192*H192</f>
        <v>0</v>
      </c>
      <c r="AR192" s="24" t="s">
        <v>187</v>
      </c>
      <c r="AT192" s="24" t="s">
        <v>182</v>
      </c>
      <c r="AU192" s="24" t="s">
        <v>86</v>
      </c>
      <c r="AY192" s="24" t="s">
        <v>180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24" t="s">
        <v>25</v>
      </c>
      <c r="BK192" s="205">
        <f>ROUND(I192*H192,2)</f>
        <v>0</v>
      </c>
      <c r="BL192" s="24" t="s">
        <v>187</v>
      </c>
      <c r="BM192" s="24" t="s">
        <v>628</v>
      </c>
    </row>
    <row r="193" spans="2:65" s="11" customFormat="1" ht="13.5">
      <c r="B193" s="206"/>
      <c r="C193" s="207"/>
      <c r="D193" s="218" t="s">
        <v>189</v>
      </c>
      <c r="E193" s="221" t="s">
        <v>24</v>
      </c>
      <c r="F193" s="222" t="s">
        <v>1099</v>
      </c>
      <c r="G193" s="207"/>
      <c r="H193" s="223">
        <v>35.9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189</v>
      </c>
      <c r="AU193" s="217" t="s">
        <v>86</v>
      </c>
      <c r="AV193" s="11" t="s">
        <v>86</v>
      </c>
      <c r="AW193" s="11" t="s">
        <v>40</v>
      </c>
      <c r="AX193" s="11" t="s">
        <v>77</v>
      </c>
      <c r="AY193" s="217" t="s">
        <v>180</v>
      </c>
    </row>
    <row r="194" spans="2:65" s="11" customFormat="1" ht="27">
      <c r="B194" s="206"/>
      <c r="C194" s="207"/>
      <c r="D194" s="218" t="s">
        <v>189</v>
      </c>
      <c r="E194" s="221" t="s">
        <v>24</v>
      </c>
      <c r="F194" s="222" t="s">
        <v>1100</v>
      </c>
      <c r="G194" s="207"/>
      <c r="H194" s="223">
        <v>67.3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189</v>
      </c>
      <c r="AU194" s="217" t="s">
        <v>86</v>
      </c>
      <c r="AV194" s="11" t="s">
        <v>86</v>
      </c>
      <c r="AW194" s="11" t="s">
        <v>40</v>
      </c>
      <c r="AX194" s="11" t="s">
        <v>77</v>
      </c>
      <c r="AY194" s="217" t="s">
        <v>180</v>
      </c>
    </row>
    <row r="195" spans="2:65" s="11" customFormat="1" ht="13.5">
      <c r="B195" s="206"/>
      <c r="C195" s="207"/>
      <c r="D195" s="218" t="s">
        <v>189</v>
      </c>
      <c r="E195" s="221" t="s">
        <v>24</v>
      </c>
      <c r="F195" s="222" t="s">
        <v>1101</v>
      </c>
      <c r="G195" s="207"/>
      <c r="H195" s="223">
        <v>28.9</v>
      </c>
      <c r="I195" s="212"/>
      <c r="J195" s="207"/>
      <c r="K195" s="207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189</v>
      </c>
      <c r="AU195" s="217" t="s">
        <v>86</v>
      </c>
      <c r="AV195" s="11" t="s">
        <v>86</v>
      </c>
      <c r="AW195" s="11" t="s">
        <v>40</v>
      </c>
      <c r="AX195" s="11" t="s">
        <v>77</v>
      </c>
      <c r="AY195" s="217" t="s">
        <v>180</v>
      </c>
    </row>
    <row r="196" spans="2:65" s="11" customFormat="1" ht="13.5">
      <c r="B196" s="206"/>
      <c r="C196" s="207"/>
      <c r="D196" s="218" t="s">
        <v>189</v>
      </c>
      <c r="E196" s="221" t="s">
        <v>24</v>
      </c>
      <c r="F196" s="222" t="s">
        <v>1102</v>
      </c>
      <c r="G196" s="207"/>
      <c r="H196" s="223">
        <v>6.4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189</v>
      </c>
      <c r="AU196" s="217" t="s">
        <v>86</v>
      </c>
      <c r="AV196" s="11" t="s">
        <v>86</v>
      </c>
      <c r="AW196" s="11" t="s">
        <v>40</v>
      </c>
      <c r="AX196" s="11" t="s">
        <v>77</v>
      </c>
      <c r="AY196" s="217" t="s">
        <v>180</v>
      </c>
    </row>
    <row r="197" spans="2:65" s="11" customFormat="1" ht="13.5">
      <c r="B197" s="206"/>
      <c r="C197" s="207"/>
      <c r="D197" s="218" t="s">
        <v>189</v>
      </c>
      <c r="E197" s="221" t="s">
        <v>24</v>
      </c>
      <c r="F197" s="222" t="s">
        <v>1103</v>
      </c>
      <c r="G197" s="207"/>
      <c r="H197" s="223">
        <v>2.1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189</v>
      </c>
      <c r="AU197" s="217" t="s">
        <v>86</v>
      </c>
      <c r="AV197" s="11" t="s">
        <v>86</v>
      </c>
      <c r="AW197" s="11" t="s">
        <v>40</v>
      </c>
      <c r="AX197" s="11" t="s">
        <v>77</v>
      </c>
      <c r="AY197" s="217" t="s">
        <v>180</v>
      </c>
    </row>
    <row r="198" spans="2:65" s="12" customFormat="1" ht="13.5">
      <c r="B198" s="224"/>
      <c r="C198" s="225"/>
      <c r="D198" s="208" t="s">
        <v>189</v>
      </c>
      <c r="E198" s="226" t="s">
        <v>24</v>
      </c>
      <c r="F198" s="227" t="s">
        <v>204</v>
      </c>
      <c r="G198" s="225"/>
      <c r="H198" s="228">
        <v>140.6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189</v>
      </c>
      <c r="AU198" s="234" t="s">
        <v>86</v>
      </c>
      <c r="AV198" s="12" t="s">
        <v>187</v>
      </c>
      <c r="AW198" s="12" t="s">
        <v>40</v>
      </c>
      <c r="AX198" s="12" t="s">
        <v>25</v>
      </c>
      <c r="AY198" s="234" t="s">
        <v>180</v>
      </c>
    </row>
    <row r="199" spans="2:65" s="1" customFormat="1" ht="22.5" customHeight="1">
      <c r="B199" s="41"/>
      <c r="C199" s="246" t="s">
        <v>631</v>
      </c>
      <c r="D199" s="246" t="s">
        <v>302</v>
      </c>
      <c r="E199" s="247" t="s">
        <v>632</v>
      </c>
      <c r="F199" s="248" t="s">
        <v>633</v>
      </c>
      <c r="G199" s="249" t="s">
        <v>319</v>
      </c>
      <c r="H199" s="250">
        <v>104.8</v>
      </c>
      <c r="I199" s="251"/>
      <c r="J199" s="252">
        <f>ROUND(I199*H199,2)</f>
        <v>0</v>
      </c>
      <c r="K199" s="248" t="s">
        <v>186</v>
      </c>
      <c r="L199" s="253"/>
      <c r="M199" s="254" t="s">
        <v>24</v>
      </c>
      <c r="N199" s="255" t="s">
        <v>48</v>
      </c>
      <c r="O199" s="42"/>
      <c r="P199" s="203">
        <f>O199*H199</f>
        <v>0</v>
      </c>
      <c r="Q199" s="203">
        <v>4.4999999999999998E-2</v>
      </c>
      <c r="R199" s="203">
        <f>Q199*H199</f>
        <v>4.7159999999999993</v>
      </c>
      <c r="S199" s="203">
        <v>0</v>
      </c>
      <c r="T199" s="204">
        <f>S199*H199</f>
        <v>0</v>
      </c>
      <c r="AR199" s="24" t="s">
        <v>305</v>
      </c>
      <c r="AT199" s="24" t="s">
        <v>302</v>
      </c>
      <c r="AU199" s="24" t="s">
        <v>86</v>
      </c>
      <c r="AY199" s="24" t="s">
        <v>180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4" t="s">
        <v>25</v>
      </c>
      <c r="BK199" s="205">
        <f>ROUND(I199*H199,2)</f>
        <v>0</v>
      </c>
      <c r="BL199" s="24" t="s">
        <v>187</v>
      </c>
      <c r="BM199" s="24" t="s">
        <v>634</v>
      </c>
    </row>
    <row r="200" spans="2:65" s="11" customFormat="1" ht="13.5">
      <c r="B200" s="206"/>
      <c r="C200" s="207"/>
      <c r="D200" s="218" t="s">
        <v>189</v>
      </c>
      <c r="E200" s="221" t="s">
        <v>24</v>
      </c>
      <c r="F200" s="222" t="s">
        <v>1104</v>
      </c>
      <c r="G200" s="207"/>
      <c r="H200" s="223">
        <v>140.6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189</v>
      </c>
      <c r="AU200" s="217" t="s">
        <v>86</v>
      </c>
      <c r="AV200" s="11" t="s">
        <v>86</v>
      </c>
      <c r="AW200" s="11" t="s">
        <v>40</v>
      </c>
      <c r="AX200" s="11" t="s">
        <v>77</v>
      </c>
      <c r="AY200" s="217" t="s">
        <v>180</v>
      </c>
    </row>
    <row r="201" spans="2:65" s="11" customFormat="1" ht="13.5">
      <c r="B201" s="206"/>
      <c r="C201" s="207"/>
      <c r="D201" s="218" t="s">
        <v>189</v>
      </c>
      <c r="E201" s="221" t="s">
        <v>24</v>
      </c>
      <c r="F201" s="222" t="s">
        <v>1105</v>
      </c>
      <c r="G201" s="207"/>
      <c r="H201" s="223">
        <v>-35.799999999999997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189</v>
      </c>
      <c r="AU201" s="217" t="s">
        <v>86</v>
      </c>
      <c r="AV201" s="11" t="s">
        <v>86</v>
      </c>
      <c r="AW201" s="11" t="s">
        <v>40</v>
      </c>
      <c r="AX201" s="11" t="s">
        <v>77</v>
      </c>
      <c r="AY201" s="217" t="s">
        <v>180</v>
      </c>
    </row>
    <row r="202" spans="2:65" s="12" customFormat="1" ht="13.5">
      <c r="B202" s="224"/>
      <c r="C202" s="225"/>
      <c r="D202" s="208" t="s">
        <v>189</v>
      </c>
      <c r="E202" s="226" t="s">
        <v>24</v>
      </c>
      <c r="F202" s="227" t="s">
        <v>204</v>
      </c>
      <c r="G202" s="225"/>
      <c r="H202" s="228">
        <v>104.8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189</v>
      </c>
      <c r="AU202" s="234" t="s">
        <v>86</v>
      </c>
      <c r="AV202" s="12" t="s">
        <v>187</v>
      </c>
      <c r="AW202" s="12" t="s">
        <v>40</v>
      </c>
      <c r="AX202" s="12" t="s">
        <v>25</v>
      </c>
      <c r="AY202" s="234" t="s">
        <v>180</v>
      </c>
    </row>
    <row r="203" spans="2:65" s="1" customFormat="1" ht="22.5" customHeight="1">
      <c r="B203" s="41"/>
      <c r="C203" s="194" t="s">
        <v>235</v>
      </c>
      <c r="D203" s="194" t="s">
        <v>182</v>
      </c>
      <c r="E203" s="195" t="s">
        <v>637</v>
      </c>
      <c r="F203" s="196" t="s">
        <v>638</v>
      </c>
      <c r="G203" s="197" t="s">
        <v>200</v>
      </c>
      <c r="H203" s="198">
        <v>35.799999999999997</v>
      </c>
      <c r="I203" s="199"/>
      <c r="J203" s="200">
        <f>ROUND(I203*H203,2)</f>
        <v>0</v>
      </c>
      <c r="K203" s="196" t="s">
        <v>186</v>
      </c>
      <c r="L203" s="61"/>
      <c r="M203" s="201" t="s">
        <v>24</v>
      </c>
      <c r="N203" s="202" t="s">
        <v>48</v>
      </c>
      <c r="O203" s="4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AR203" s="24" t="s">
        <v>187</v>
      </c>
      <c r="AT203" s="24" t="s">
        <v>182</v>
      </c>
      <c r="AU203" s="24" t="s">
        <v>86</v>
      </c>
      <c r="AY203" s="24" t="s">
        <v>180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4" t="s">
        <v>25</v>
      </c>
      <c r="BK203" s="205">
        <f>ROUND(I203*H203,2)</f>
        <v>0</v>
      </c>
      <c r="BL203" s="24" t="s">
        <v>187</v>
      </c>
      <c r="BM203" s="24" t="s">
        <v>639</v>
      </c>
    </row>
    <row r="204" spans="2:65" s="11" customFormat="1" ht="13.5">
      <c r="B204" s="206"/>
      <c r="C204" s="207"/>
      <c r="D204" s="208" t="s">
        <v>189</v>
      </c>
      <c r="E204" s="209" t="s">
        <v>24</v>
      </c>
      <c r="F204" s="210" t="s">
        <v>1106</v>
      </c>
      <c r="G204" s="207"/>
      <c r="H204" s="211">
        <v>35.799999999999997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189</v>
      </c>
      <c r="AU204" s="217" t="s">
        <v>86</v>
      </c>
      <c r="AV204" s="11" t="s">
        <v>86</v>
      </c>
      <c r="AW204" s="11" t="s">
        <v>40</v>
      </c>
      <c r="AX204" s="11" t="s">
        <v>25</v>
      </c>
      <c r="AY204" s="217" t="s">
        <v>180</v>
      </c>
    </row>
    <row r="205" spans="2:65" s="1" customFormat="1" ht="22.5" customHeight="1">
      <c r="B205" s="41"/>
      <c r="C205" s="194" t="s">
        <v>283</v>
      </c>
      <c r="D205" s="194" t="s">
        <v>182</v>
      </c>
      <c r="E205" s="195" t="s">
        <v>641</v>
      </c>
      <c r="F205" s="196" t="s">
        <v>642</v>
      </c>
      <c r="G205" s="197" t="s">
        <v>185</v>
      </c>
      <c r="H205" s="198">
        <v>53.7</v>
      </c>
      <c r="I205" s="199"/>
      <c r="J205" s="200">
        <f>ROUND(I205*H205,2)</f>
        <v>0</v>
      </c>
      <c r="K205" s="196" t="s">
        <v>186</v>
      </c>
      <c r="L205" s="61"/>
      <c r="M205" s="201" t="s">
        <v>24</v>
      </c>
      <c r="N205" s="202" t="s">
        <v>48</v>
      </c>
      <c r="O205" s="42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4" t="s">
        <v>187</v>
      </c>
      <c r="AT205" s="24" t="s">
        <v>182</v>
      </c>
      <c r="AU205" s="24" t="s">
        <v>86</v>
      </c>
      <c r="AY205" s="24" t="s">
        <v>180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4" t="s">
        <v>25</v>
      </c>
      <c r="BK205" s="205">
        <f>ROUND(I205*H205,2)</f>
        <v>0</v>
      </c>
      <c r="BL205" s="24" t="s">
        <v>187</v>
      </c>
      <c r="BM205" s="24" t="s">
        <v>643</v>
      </c>
    </row>
    <row r="206" spans="2:65" s="11" customFormat="1" ht="13.5">
      <c r="B206" s="206"/>
      <c r="C206" s="207"/>
      <c r="D206" s="208" t="s">
        <v>189</v>
      </c>
      <c r="E206" s="209" t="s">
        <v>24</v>
      </c>
      <c r="F206" s="210" t="s">
        <v>1107</v>
      </c>
      <c r="G206" s="207"/>
      <c r="H206" s="211">
        <v>53.7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189</v>
      </c>
      <c r="AU206" s="217" t="s">
        <v>86</v>
      </c>
      <c r="AV206" s="11" t="s">
        <v>86</v>
      </c>
      <c r="AW206" s="11" t="s">
        <v>40</v>
      </c>
      <c r="AX206" s="11" t="s">
        <v>25</v>
      </c>
      <c r="AY206" s="217" t="s">
        <v>180</v>
      </c>
    </row>
    <row r="207" spans="2:65" s="1" customFormat="1" ht="22.5" customHeight="1">
      <c r="B207" s="41"/>
      <c r="C207" s="194" t="s">
        <v>243</v>
      </c>
      <c r="D207" s="194" t="s">
        <v>182</v>
      </c>
      <c r="E207" s="195" t="s">
        <v>645</v>
      </c>
      <c r="F207" s="196" t="s">
        <v>646</v>
      </c>
      <c r="G207" s="197" t="s">
        <v>185</v>
      </c>
      <c r="H207" s="198">
        <v>43.92</v>
      </c>
      <c r="I207" s="199"/>
      <c r="J207" s="200">
        <f>ROUND(I207*H207,2)</f>
        <v>0</v>
      </c>
      <c r="K207" s="196" t="s">
        <v>186</v>
      </c>
      <c r="L207" s="61"/>
      <c r="M207" s="201" t="s">
        <v>24</v>
      </c>
      <c r="N207" s="202" t="s">
        <v>48</v>
      </c>
      <c r="O207" s="42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4" t="s">
        <v>187</v>
      </c>
      <c r="AT207" s="24" t="s">
        <v>182</v>
      </c>
      <c r="AU207" s="24" t="s">
        <v>86</v>
      </c>
      <c r="AY207" s="24" t="s">
        <v>180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4" t="s">
        <v>25</v>
      </c>
      <c r="BK207" s="205">
        <f>ROUND(I207*H207,2)</f>
        <v>0</v>
      </c>
      <c r="BL207" s="24" t="s">
        <v>187</v>
      </c>
      <c r="BM207" s="24" t="s">
        <v>647</v>
      </c>
    </row>
    <row r="208" spans="2:65" s="11" customFormat="1" ht="27">
      <c r="B208" s="206"/>
      <c r="C208" s="207"/>
      <c r="D208" s="218" t="s">
        <v>189</v>
      </c>
      <c r="E208" s="221" t="s">
        <v>24</v>
      </c>
      <c r="F208" s="222" t="s">
        <v>1108</v>
      </c>
      <c r="G208" s="207"/>
      <c r="H208" s="223">
        <v>43.92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189</v>
      </c>
      <c r="AU208" s="217" t="s">
        <v>86</v>
      </c>
      <c r="AV208" s="11" t="s">
        <v>86</v>
      </c>
      <c r="AW208" s="11" t="s">
        <v>40</v>
      </c>
      <c r="AX208" s="11" t="s">
        <v>25</v>
      </c>
      <c r="AY208" s="217" t="s">
        <v>180</v>
      </c>
    </row>
    <row r="209" spans="2:65" s="10" customFormat="1" ht="29.85" customHeight="1">
      <c r="B209" s="177"/>
      <c r="C209" s="178"/>
      <c r="D209" s="191" t="s">
        <v>76</v>
      </c>
      <c r="E209" s="192" t="s">
        <v>409</v>
      </c>
      <c r="F209" s="192" t="s">
        <v>410</v>
      </c>
      <c r="G209" s="178"/>
      <c r="H209" s="178"/>
      <c r="I209" s="181"/>
      <c r="J209" s="193">
        <f>BK209</f>
        <v>0</v>
      </c>
      <c r="K209" s="178"/>
      <c r="L209" s="183"/>
      <c r="M209" s="184"/>
      <c r="N209" s="185"/>
      <c r="O209" s="185"/>
      <c r="P209" s="186">
        <f>SUM(P210:P224)</f>
        <v>0</v>
      </c>
      <c r="Q209" s="185"/>
      <c r="R209" s="186">
        <f>SUM(R210:R224)</f>
        <v>0</v>
      </c>
      <c r="S209" s="185"/>
      <c r="T209" s="187">
        <f>SUM(T210:T224)</f>
        <v>0</v>
      </c>
      <c r="AR209" s="188" t="s">
        <v>25</v>
      </c>
      <c r="AT209" s="189" t="s">
        <v>76</v>
      </c>
      <c r="AU209" s="189" t="s">
        <v>25</v>
      </c>
      <c r="AY209" s="188" t="s">
        <v>180</v>
      </c>
      <c r="BK209" s="190">
        <f>SUM(BK210:BK224)</f>
        <v>0</v>
      </c>
    </row>
    <row r="210" spans="2:65" s="1" customFormat="1" ht="22.5" customHeight="1">
      <c r="B210" s="41"/>
      <c r="C210" s="194" t="s">
        <v>205</v>
      </c>
      <c r="D210" s="194" t="s">
        <v>182</v>
      </c>
      <c r="E210" s="195" t="s">
        <v>421</v>
      </c>
      <c r="F210" s="196" t="s">
        <v>422</v>
      </c>
      <c r="G210" s="197" t="s">
        <v>232</v>
      </c>
      <c r="H210" s="198">
        <v>51.914999999999999</v>
      </c>
      <c r="I210" s="199"/>
      <c r="J210" s="200">
        <f>ROUND(I210*H210,2)</f>
        <v>0</v>
      </c>
      <c r="K210" s="196" t="s">
        <v>186</v>
      </c>
      <c r="L210" s="61"/>
      <c r="M210" s="201" t="s">
        <v>24</v>
      </c>
      <c r="N210" s="202" t="s">
        <v>48</v>
      </c>
      <c r="O210" s="42"/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AR210" s="24" t="s">
        <v>187</v>
      </c>
      <c r="AT210" s="24" t="s">
        <v>182</v>
      </c>
      <c r="AU210" s="24" t="s">
        <v>86</v>
      </c>
      <c r="AY210" s="24" t="s">
        <v>180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24" t="s">
        <v>25</v>
      </c>
      <c r="BK210" s="205">
        <f>ROUND(I210*H210,2)</f>
        <v>0</v>
      </c>
      <c r="BL210" s="24" t="s">
        <v>187</v>
      </c>
      <c r="BM210" s="24" t="s">
        <v>649</v>
      </c>
    </row>
    <row r="211" spans="2:65" s="1" customFormat="1" ht="13.5">
      <c r="B211" s="41"/>
      <c r="C211" s="63"/>
      <c r="D211" s="218" t="s">
        <v>195</v>
      </c>
      <c r="E211" s="63"/>
      <c r="F211" s="219" t="s">
        <v>422</v>
      </c>
      <c r="G211" s="63"/>
      <c r="H211" s="63"/>
      <c r="I211" s="164"/>
      <c r="J211" s="63"/>
      <c r="K211" s="63"/>
      <c r="L211" s="61"/>
      <c r="M211" s="220"/>
      <c r="N211" s="42"/>
      <c r="O211" s="42"/>
      <c r="P211" s="42"/>
      <c r="Q211" s="42"/>
      <c r="R211" s="42"/>
      <c r="S211" s="42"/>
      <c r="T211" s="78"/>
      <c r="AT211" s="24" t="s">
        <v>195</v>
      </c>
      <c r="AU211" s="24" t="s">
        <v>86</v>
      </c>
    </row>
    <row r="212" spans="2:65" s="11" customFormat="1" ht="13.5">
      <c r="B212" s="206"/>
      <c r="C212" s="207"/>
      <c r="D212" s="208" t="s">
        <v>189</v>
      </c>
      <c r="E212" s="209" t="s">
        <v>24</v>
      </c>
      <c r="F212" s="210" t="s">
        <v>470</v>
      </c>
      <c r="G212" s="207"/>
      <c r="H212" s="211">
        <v>51.914999999999999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189</v>
      </c>
      <c r="AU212" s="217" t="s">
        <v>86</v>
      </c>
      <c r="AV212" s="11" t="s">
        <v>86</v>
      </c>
      <c r="AW212" s="11" t="s">
        <v>40</v>
      </c>
      <c r="AX212" s="11" t="s">
        <v>25</v>
      </c>
      <c r="AY212" s="217" t="s">
        <v>180</v>
      </c>
    </row>
    <row r="213" spans="2:65" s="1" customFormat="1" ht="22.5" customHeight="1">
      <c r="B213" s="41"/>
      <c r="C213" s="194" t="s">
        <v>211</v>
      </c>
      <c r="D213" s="194" t="s">
        <v>182</v>
      </c>
      <c r="E213" s="195" t="s">
        <v>425</v>
      </c>
      <c r="F213" s="196" t="s">
        <v>426</v>
      </c>
      <c r="G213" s="197" t="s">
        <v>232</v>
      </c>
      <c r="H213" s="198">
        <v>467.23500000000001</v>
      </c>
      <c r="I213" s="199"/>
      <c r="J213" s="200">
        <f>ROUND(I213*H213,2)</f>
        <v>0</v>
      </c>
      <c r="K213" s="196" t="s">
        <v>186</v>
      </c>
      <c r="L213" s="61"/>
      <c r="M213" s="201" t="s">
        <v>24</v>
      </c>
      <c r="N213" s="202" t="s">
        <v>48</v>
      </c>
      <c r="O213" s="42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24" t="s">
        <v>187</v>
      </c>
      <c r="AT213" s="24" t="s">
        <v>182</v>
      </c>
      <c r="AU213" s="24" t="s">
        <v>86</v>
      </c>
      <c r="AY213" s="24" t="s">
        <v>180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24" t="s">
        <v>25</v>
      </c>
      <c r="BK213" s="205">
        <f>ROUND(I213*H213,2)</f>
        <v>0</v>
      </c>
      <c r="BL213" s="24" t="s">
        <v>187</v>
      </c>
      <c r="BM213" s="24" t="s">
        <v>650</v>
      </c>
    </row>
    <row r="214" spans="2:65" s="1" customFormat="1" ht="13.5">
      <c r="B214" s="41"/>
      <c r="C214" s="63"/>
      <c r="D214" s="218" t="s">
        <v>195</v>
      </c>
      <c r="E214" s="63"/>
      <c r="F214" s="219" t="s">
        <v>426</v>
      </c>
      <c r="G214" s="63"/>
      <c r="H214" s="63"/>
      <c r="I214" s="164"/>
      <c r="J214" s="63"/>
      <c r="K214" s="63"/>
      <c r="L214" s="61"/>
      <c r="M214" s="220"/>
      <c r="N214" s="42"/>
      <c r="O214" s="42"/>
      <c r="P214" s="42"/>
      <c r="Q214" s="42"/>
      <c r="R214" s="42"/>
      <c r="S214" s="42"/>
      <c r="T214" s="78"/>
      <c r="AT214" s="24" t="s">
        <v>195</v>
      </c>
      <c r="AU214" s="24" t="s">
        <v>86</v>
      </c>
    </row>
    <row r="215" spans="2:65" s="11" customFormat="1" ht="13.5">
      <c r="B215" s="206"/>
      <c r="C215" s="207"/>
      <c r="D215" s="208" t="s">
        <v>189</v>
      </c>
      <c r="E215" s="209" t="s">
        <v>24</v>
      </c>
      <c r="F215" s="210" t="s">
        <v>651</v>
      </c>
      <c r="G215" s="207"/>
      <c r="H215" s="211">
        <v>467.23500000000001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189</v>
      </c>
      <c r="AU215" s="217" t="s">
        <v>86</v>
      </c>
      <c r="AV215" s="11" t="s">
        <v>86</v>
      </c>
      <c r="AW215" s="11" t="s">
        <v>40</v>
      </c>
      <c r="AX215" s="11" t="s">
        <v>25</v>
      </c>
      <c r="AY215" s="217" t="s">
        <v>180</v>
      </c>
    </row>
    <row r="216" spans="2:65" s="1" customFormat="1" ht="22.5" customHeight="1">
      <c r="B216" s="41"/>
      <c r="C216" s="194" t="s">
        <v>217</v>
      </c>
      <c r="D216" s="194" t="s">
        <v>182</v>
      </c>
      <c r="E216" s="195" t="s">
        <v>435</v>
      </c>
      <c r="F216" s="196" t="s">
        <v>436</v>
      </c>
      <c r="G216" s="197" t="s">
        <v>232</v>
      </c>
      <c r="H216" s="198">
        <v>51.914999999999999</v>
      </c>
      <c r="I216" s="199"/>
      <c r="J216" s="200">
        <f>ROUND(I216*H216,2)</f>
        <v>0</v>
      </c>
      <c r="K216" s="196" t="s">
        <v>186</v>
      </c>
      <c r="L216" s="61"/>
      <c r="M216" s="201" t="s">
        <v>24</v>
      </c>
      <c r="N216" s="202" t="s">
        <v>48</v>
      </c>
      <c r="O216" s="42"/>
      <c r="P216" s="203">
        <f>O216*H216</f>
        <v>0</v>
      </c>
      <c r="Q216" s="203">
        <v>0</v>
      </c>
      <c r="R216" s="203">
        <f>Q216*H216</f>
        <v>0</v>
      </c>
      <c r="S216" s="203">
        <v>0</v>
      </c>
      <c r="T216" s="204">
        <f>S216*H216</f>
        <v>0</v>
      </c>
      <c r="AR216" s="24" t="s">
        <v>187</v>
      </c>
      <c r="AT216" s="24" t="s">
        <v>182</v>
      </c>
      <c r="AU216" s="24" t="s">
        <v>86</v>
      </c>
      <c r="AY216" s="24" t="s">
        <v>180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4" t="s">
        <v>25</v>
      </c>
      <c r="BK216" s="205">
        <f>ROUND(I216*H216,2)</f>
        <v>0</v>
      </c>
      <c r="BL216" s="24" t="s">
        <v>187</v>
      </c>
      <c r="BM216" s="24" t="s">
        <v>652</v>
      </c>
    </row>
    <row r="217" spans="2:65" s="1" customFormat="1" ht="13.5">
      <c r="B217" s="41"/>
      <c r="C217" s="63"/>
      <c r="D217" s="218" t="s">
        <v>195</v>
      </c>
      <c r="E217" s="63"/>
      <c r="F217" s="219" t="s">
        <v>436</v>
      </c>
      <c r="G217" s="63"/>
      <c r="H217" s="63"/>
      <c r="I217" s="164"/>
      <c r="J217" s="63"/>
      <c r="K217" s="63"/>
      <c r="L217" s="61"/>
      <c r="M217" s="220"/>
      <c r="N217" s="42"/>
      <c r="O217" s="42"/>
      <c r="P217" s="42"/>
      <c r="Q217" s="42"/>
      <c r="R217" s="42"/>
      <c r="S217" s="42"/>
      <c r="T217" s="78"/>
      <c r="AT217" s="24" t="s">
        <v>195</v>
      </c>
      <c r="AU217" s="24" t="s">
        <v>86</v>
      </c>
    </row>
    <row r="218" spans="2:65" s="11" customFormat="1" ht="27">
      <c r="B218" s="206"/>
      <c r="C218" s="207"/>
      <c r="D218" s="218" t="s">
        <v>189</v>
      </c>
      <c r="E218" s="221" t="s">
        <v>24</v>
      </c>
      <c r="F218" s="222" t="s">
        <v>1109</v>
      </c>
      <c r="G218" s="207"/>
      <c r="H218" s="223">
        <v>7.3940000000000001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189</v>
      </c>
      <c r="AU218" s="217" t="s">
        <v>86</v>
      </c>
      <c r="AV218" s="11" t="s">
        <v>86</v>
      </c>
      <c r="AW218" s="11" t="s">
        <v>40</v>
      </c>
      <c r="AX218" s="11" t="s">
        <v>77</v>
      </c>
      <c r="AY218" s="217" t="s">
        <v>180</v>
      </c>
    </row>
    <row r="219" spans="2:65" s="11" customFormat="1" ht="27">
      <c r="B219" s="206"/>
      <c r="C219" s="207"/>
      <c r="D219" s="218" t="s">
        <v>189</v>
      </c>
      <c r="E219" s="221" t="s">
        <v>24</v>
      </c>
      <c r="F219" s="222" t="s">
        <v>654</v>
      </c>
      <c r="G219" s="207"/>
      <c r="H219" s="223">
        <v>8.7210000000000001</v>
      </c>
      <c r="I219" s="212"/>
      <c r="J219" s="207"/>
      <c r="K219" s="207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189</v>
      </c>
      <c r="AU219" s="217" t="s">
        <v>86</v>
      </c>
      <c r="AV219" s="11" t="s">
        <v>86</v>
      </c>
      <c r="AW219" s="11" t="s">
        <v>40</v>
      </c>
      <c r="AX219" s="11" t="s">
        <v>77</v>
      </c>
      <c r="AY219" s="217" t="s">
        <v>180</v>
      </c>
    </row>
    <row r="220" spans="2:65" s="11" customFormat="1" ht="13.5">
      <c r="B220" s="206"/>
      <c r="C220" s="207"/>
      <c r="D220" s="218" t="s">
        <v>189</v>
      </c>
      <c r="E220" s="221" t="s">
        <v>24</v>
      </c>
      <c r="F220" s="222" t="s">
        <v>1110</v>
      </c>
      <c r="G220" s="207"/>
      <c r="H220" s="223">
        <v>35.799999999999997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189</v>
      </c>
      <c r="AU220" s="217" t="s">
        <v>86</v>
      </c>
      <c r="AV220" s="11" t="s">
        <v>86</v>
      </c>
      <c r="AW220" s="11" t="s">
        <v>40</v>
      </c>
      <c r="AX220" s="11" t="s">
        <v>77</v>
      </c>
      <c r="AY220" s="217" t="s">
        <v>180</v>
      </c>
    </row>
    <row r="221" spans="2:65" s="13" customFormat="1" ht="13.5">
      <c r="B221" s="235"/>
      <c r="C221" s="236"/>
      <c r="D221" s="208" t="s">
        <v>189</v>
      </c>
      <c r="E221" s="237" t="s">
        <v>470</v>
      </c>
      <c r="F221" s="238" t="s">
        <v>275</v>
      </c>
      <c r="G221" s="236"/>
      <c r="H221" s="239">
        <v>51.914999999999999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189</v>
      </c>
      <c r="AU221" s="245" t="s">
        <v>86</v>
      </c>
      <c r="AV221" s="13" t="s">
        <v>276</v>
      </c>
      <c r="AW221" s="13" t="s">
        <v>40</v>
      </c>
      <c r="AX221" s="13" t="s">
        <v>25</v>
      </c>
      <c r="AY221" s="245" t="s">
        <v>180</v>
      </c>
    </row>
    <row r="222" spans="2:65" s="1" customFormat="1" ht="22.5" customHeight="1">
      <c r="B222" s="41"/>
      <c r="C222" s="194" t="s">
        <v>225</v>
      </c>
      <c r="D222" s="194" t="s">
        <v>182</v>
      </c>
      <c r="E222" s="195" t="s">
        <v>441</v>
      </c>
      <c r="F222" s="196" t="s">
        <v>442</v>
      </c>
      <c r="G222" s="197" t="s">
        <v>232</v>
      </c>
      <c r="H222" s="198">
        <v>51.914999999999999</v>
      </c>
      <c r="I222" s="199"/>
      <c r="J222" s="200">
        <f>ROUND(I222*H222,2)</f>
        <v>0</v>
      </c>
      <c r="K222" s="196" t="s">
        <v>186</v>
      </c>
      <c r="L222" s="61"/>
      <c r="M222" s="201" t="s">
        <v>24</v>
      </c>
      <c r="N222" s="202" t="s">
        <v>48</v>
      </c>
      <c r="O222" s="42"/>
      <c r="P222" s="203">
        <f>O222*H222</f>
        <v>0</v>
      </c>
      <c r="Q222" s="203">
        <v>0</v>
      </c>
      <c r="R222" s="203">
        <f>Q222*H222</f>
        <v>0</v>
      </c>
      <c r="S222" s="203">
        <v>0</v>
      </c>
      <c r="T222" s="204">
        <f>S222*H222</f>
        <v>0</v>
      </c>
      <c r="AR222" s="24" t="s">
        <v>187</v>
      </c>
      <c r="AT222" s="24" t="s">
        <v>182</v>
      </c>
      <c r="AU222" s="24" t="s">
        <v>86</v>
      </c>
      <c r="AY222" s="24" t="s">
        <v>180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24" t="s">
        <v>25</v>
      </c>
      <c r="BK222" s="205">
        <f>ROUND(I222*H222,2)</f>
        <v>0</v>
      </c>
      <c r="BL222" s="24" t="s">
        <v>187</v>
      </c>
      <c r="BM222" s="24" t="s">
        <v>656</v>
      </c>
    </row>
    <row r="223" spans="2:65" s="1" customFormat="1" ht="13.5">
      <c r="B223" s="41"/>
      <c r="C223" s="63"/>
      <c r="D223" s="218" t="s">
        <v>195</v>
      </c>
      <c r="E223" s="63"/>
      <c r="F223" s="219" t="s">
        <v>442</v>
      </c>
      <c r="G223" s="63"/>
      <c r="H223" s="63"/>
      <c r="I223" s="164"/>
      <c r="J223" s="63"/>
      <c r="K223" s="63"/>
      <c r="L223" s="61"/>
      <c r="M223" s="220"/>
      <c r="N223" s="42"/>
      <c r="O223" s="42"/>
      <c r="P223" s="42"/>
      <c r="Q223" s="42"/>
      <c r="R223" s="42"/>
      <c r="S223" s="42"/>
      <c r="T223" s="78"/>
      <c r="AT223" s="24" t="s">
        <v>195</v>
      </c>
      <c r="AU223" s="24" t="s">
        <v>86</v>
      </c>
    </row>
    <row r="224" spans="2:65" s="11" customFormat="1" ht="13.5">
      <c r="B224" s="206"/>
      <c r="C224" s="207"/>
      <c r="D224" s="218" t="s">
        <v>189</v>
      </c>
      <c r="E224" s="221" t="s">
        <v>24</v>
      </c>
      <c r="F224" s="222" t="s">
        <v>470</v>
      </c>
      <c r="G224" s="207"/>
      <c r="H224" s="223">
        <v>51.914999999999999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189</v>
      </c>
      <c r="AU224" s="217" t="s">
        <v>86</v>
      </c>
      <c r="AV224" s="11" t="s">
        <v>86</v>
      </c>
      <c r="AW224" s="11" t="s">
        <v>40</v>
      </c>
      <c r="AX224" s="11" t="s">
        <v>25</v>
      </c>
      <c r="AY224" s="217" t="s">
        <v>180</v>
      </c>
    </row>
    <row r="225" spans="2:65" s="10" customFormat="1" ht="29.85" customHeight="1">
      <c r="B225" s="177"/>
      <c r="C225" s="178"/>
      <c r="D225" s="191" t="s">
        <v>76</v>
      </c>
      <c r="E225" s="192" t="s">
        <v>448</v>
      </c>
      <c r="F225" s="192" t="s">
        <v>449</v>
      </c>
      <c r="G225" s="178"/>
      <c r="H225" s="178"/>
      <c r="I225" s="181"/>
      <c r="J225" s="193">
        <f>BK225</f>
        <v>0</v>
      </c>
      <c r="K225" s="178"/>
      <c r="L225" s="183"/>
      <c r="M225" s="184"/>
      <c r="N225" s="185"/>
      <c r="O225" s="185"/>
      <c r="P225" s="186">
        <f>SUM(P226:P228)</f>
        <v>0</v>
      </c>
      <c r="Q225" s="185"/>
      <c r="R225" s="186">
        <f>SUM(R226:R228)</f>
        <v>0</v>
      </c>
      <c r="S225" s="185"/>
      <c r="T225" s="187">
        <f>SUM(T226:T228)</f>
        <v>0</v>
      </c>
      <c r="AR225" s="188" t="s">
        <v>25</v>
      </c>
      <c r="AT225" s="189" t="s">
        <v>76</v>
      </c>
      <c r="AU225" s="189" t="s">
        <v>25</v>
      </c>
      <c r="AY225" s="188" t="s">
        <v>180</v>
      </c>
      <c r="BK225" s="190">
        <f>SUM(BK226:BK228)</f>
        <v>0</v>
      </c>
    </row>
    <row r="226" spans="2:65" s="1" customFormat="1" ht="22.5" customHeight="1">
      <c r="B226" s="41"/>
      <c r="C226" s="194" t="s">
        <v>221</v>
      </c>
      <c r="D226" s="194" t="s">
        <v>182</v>
      </c>
      <c r="E226" s="195" t="s">
        <v>657</v>
      </c>
      <c r="F226" s="196" t="s">
        <v>658</v>
      </c>
      <c r="G226" s="197" t="s">
        <v>232</v>
      </c>
      <c r="H226" s="198">
        <v>247.89699999999999</v>
      </c>
      <c r="I226" s="199"/>
      <c r="J226" s="200">
        <f>ROUND(I226*H226,2)</f>
        <v>0</v>
      </c>
      <c r="K226" s="196" t="s">
        <v>186</v>
      </c>
      <c r="L226" s="61"/>
      <c r="M226" s="201" t="s">
        <v>24</v>
      </c>
      <c r="N226" s="202" t="s">
        <v>48</v>
      </c>
      <c r="O226" s="42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AR226" s="24" t="s">
        <v>187</v>
      </c>
      <c r="AT226" s="24" t="s">
        <v>182</v>
      </c>
      <c r="AU226" s="24" t="s">
        <v>86</v>
      </c>
      <c r="AY226" s="24" t="s">
        <v>180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24" t="s">
        <v>25</v>
      </c>
      <c r="BK226" s="205">
        <f>ROUND(I226*H226,2)</f>
        <v>0</v>
      </c>
      <c r="BL226" s="24" t="s">
        <v>187</v>
      </c>
      <c r="BM226" s="24" t="s">
        <v>659</v>
      </c>
    </row>
    <row r="227" spans="2:65" s="1" customFormat="1" ht="31.5" customHeight="1">
      <c r="B227" s="41"/>
      <c r="C227" s="194" t="s">
        <v>434</v>
      </c>
      <c r="D227" s="194" t="s">
        <v>182</v>
      </c>
      <c r="E227" s="195" t="s">
        <v>660</v>
      </c>
      <c r="F227" s="196" t="s">
        <v>661</v>
      </c>
      <c r="G227" s="197" t="s">
        <v>232</v>
      </c>
      <c r="H227" s="198">
        <v>247.89699999999999</v>
      </c>
      <c r="I227" s="199"/>
      <c r="J227" s="200">
        <f>ROUND(I227*H227,2)</f>
        <v>0</v>
      </c>
      <c r="K227" s="196" t="s">
        <v>186</v>
      </c>
      <c r="L227" s="61"/>
      <c r="M227" s="201" t="s">
        <v>24</v>
      </c>
      <c r="N227" s="202" t="s">
        <v>48</v>
      </c>
      <c r="O227" s="42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4" t="s">
        <v>187</v>
      </c>
      <c r="AT227" s="24" t="s">
        <v>182</v>
      </c>
      <c r="AU227" s="24" t="s">
        <v>86</v>
      </c>
      <c r="AY227" s="24" t="s">
        <v>180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4" t="s">
        <v>25</v>
      </c>
      <c r="BK227" s="205">
        <f>ROUND(I227*H227,2)</f>
        <v>0</v>
      </c>
      <c r="BL227" s="24" t="s">
        <v>187</v>
      </c>
      <c r="BM227" s="24" t="s">
        <v>662</v>
      </c>
    </row>
    <row r="228" spans="2:65" s="1" customFormat="1" ht="31.5" customHeight="1">
      <c r="B228" s="41"/>
      <c r="C228" s="194" t="s">
        <v>663</v>
      </c>
      <c r="D228" s="194" t="s">
        <v>182</v>
      </c>
      <c r="E228" s="195" t="s">
        <v>664</v>
      </c>
      <c r="F228" s="196" t="s">
        <v>665</v>
      </c>
      <c r="G228" s="197" t="s">
        <v>232</v>
      </c>
      <c r="H228" s="198">
        <v>247.89699999999999</v>
      </c>
      <c r="I228" s="199"/>
      <c r="J228" s="200">
        <f>ROUND(I228*H228,2)</f>
        <v>0</v>
      </c>
      <c r="K228" s="196" t="s">
        <v>186</v>
      </c>
      <c r="L228" s="61"/>
      <c r="M228" s="201" t="s">
        <v>24</v>
      </c>
      <c r="N228" s="202" t="s">
        <v>48</v>
      </c>
      <c r="O228" s="42"/>
      <c r="P228" s="203">
        <f>O228*H228</f>
        <v>0</v>
      </c>
      <c r="Q228" s="203">
        <v>0</v>
      </c>
      <c r="R228" s="203">
        <f>Q228*H228</f>
        <v>0</v>
      </c>
      <c r="S228" s="203">
        <v>0</v>
      </c>
      <c r="T228" s="204">
        <f>S228*H228</f>
        <v>0</v>
      </c>
      <c r="AR228" s="24" t="s">
        <v>187</v>
      </c>
      <c r="AT228" s="24" t="s">
        <v>182</v>
      </c>
      <c r="AU228" s="24" t="s">
        <v>86</v>
      </c>
      <c r="AY228" s="24" t="s">
        <v>180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24" t="s">
        <v>25</v>
      </c>
      <c r="BK228" s="205">
        <f>ROUND(I228*H228,2)</f>
        <v>0</v>
      </c>
      <c r="BL228" s="24" t="s">
        <v>187</v>
      </c>
      <c r="BM228" s="24" t="s">
        <v>666</v>
      </c>
    </row>
    <row r="229" spans="2:65" s="10" customFormat="1" ht="37.35" customHeight="1">
      <c r="B229" s="177"/>
      <c r="C229" s="178"/>
      <c r="D229" s="179" t="s">
        <v>76</v>
      </c>
      <c r="E229" s="180" t="s">
        <v>667</v>
      </c>
      <c r="F229" s="180" t="s">
        <v>668</v>
      </c>
      <c r="G229" s="178"/>
      <c r="H229" s="178"/>
      <c r="I229" s="181"/>
      <c r="J229" s="182">
        <f>BK229</f>
        <v>0</v>
      </c>
      <c r="K229" s="178"/>
      <c r="L229" s="183"/>
      <c r="M229" s="184"/>
      <c r="N229" s="185"/>
      <c r="O229" s="185"/>
      <c r="P229" s="186">
        <f>P230</f>
        <v>0</v>
      </c>
      <c r="Q229" s="185"/>
      <c r="R229" s="186">
        <f>R230</f>
        <v>0.40327572999999994</v>
      </c>
      <c r="S229" s="185"/>
      <c r="T229" s="187">
        <f>T230</f>
        <v>0</v>
      </c>
      <c r="AR229" s="188" t="s">
        <v>86</v>
      </c>
      <c r="AT229" s="189" t="s">
        <v>76</v>
      </c>
      <c r="AU229" s="189" t="s">
        <v>77</v>
      </c>
      <c r="AY229" s="188" t="s">
        <v>180</v>
      </c>
      <c r="BK229" s="190">
        <f>BK230</f>
        <v>0</v>
      </c>
    </row>
    <row r="230" spans="2:65" s="10" customFormat="1" ht="19.899999999999999" customHeight="1">
      <c r="B230" s="177"/>
      <c r="C230" s="178"/>
      <c r="D230" s="191" t="s">
        <v>76</v>
      </c>
      <c r="E230" s="192" t="s">
        <v>669</v>
      </c>
      <c r="F230" s="192" t="s">
        <v>670</v>
      </c>
      <c r="G230" s="178"/>
      <c r="H230" s="178"/>
      <c r="I230" s="181"/>
      <c r="J230" s="193">
        <f>BK230</f>
        <v>0</v>
      </c>
      <c r="K230" s="178"/>
      <c r="L230" s="183"/>
      <c r="M230" s="184"/>
      <c r="N230" s="185"/>
      <c r="O230" s="185"/>
      <c r="P230" s="186">
        <f>SUM(P231:P273)</f>
        <v>0</v>
      </c>
      <c r="Q230" s="185"/>
      <c r="R230" s="186">
        <f>SUM(R231:R273)</f>
        <v>0.40327572999999994</v>
      </c>
      <c r="S230" s="185"/>
      <c r="T230" s="187">
        <f>SUM(T231:T273)</f>
        <v>0</v>
      </c>
      <c r="AR230" s="188" t="s">
        <v>86</v>
      </c>
      <c r="AT230" s="189" t="s">
        <v>76</v>
      </c>
      <c r="AU230" s="189" t="s">
        <v>25</v>
      </c>
      <c r="AY230" s="188" t="s">
        <v>180</v>
      </c>
      <c r="BK230" s="190">
        <f>SUM(BK231:BK273)</f>
        <v>0</v>
      </c>
    </row>
    <row r="231" spans="2:65" s="1" customFormat="1" ht="22.5" customHeight="1">
      <c r="B231" s="41"/>
      <c r="C231" s="194" t="s">
        <v>728</v>
      </c>
      <c r="D231" s="194" t="s">
        <v>182</v>
      </c>
      <c r="E231" s="195" t="s">
        <v>672</v>
      </c>
      <c r="F231" s="196" t="s">
        <v>673</v>
      </c>
      <c r="G231" s="197" t="s">
        <v>200</v>
      </c>
      <c r="H231" s="198">
        <v>26.6</v>
      </c>
      <c r="I231" s="199"/>
      <c r="J231" s="200">
        <f>ROUND(I231*H231,2)</f>
        <v>0</v>
      </c>
      <c r="K231" s="196" t="s">
        <v>186</v>
      </c>
      <c r="L231" s="61"/>
      <c r="M231" s="201" t="s">
        <v>24</v>
      </c>
      <c r="N231" s="202" t="s">
        <v>48</v>
      </c>
      <c r="O231" s="42"/>
      <c r="P231" s="203">
        <f>O231*H231</f>
        <v>0</v>
      </c>
      <c r="Q231" s="203">
        <v>6.0000000000000002E-5</v>
      </c>
      <c r="R231" s="203">
        <f>Q231*H231</f>
        <v>1.5960000000000002E-3</v>
      </c>
      <c r="S231" s="203">
        <v>0</v>
      </c>
      <c r="T231" s="204">
        <f>S231*H231</f>
        <v>0</v>
      </c>
      <c r="AR231" s="24" t="s">
        <v>631</v>
      </c>
      <c r="AT231" s="24" t="s">
        <v>182</v>
      </c>
      <c r="AU231" s="24" t="s">
        <v>86</v>
      </c>
      <c r="AY231" s="24" t="s">
        <v>180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4" t="s">
        <v>25</v>
      </c>
      <c r="BK231" s="205">
        <f>ROUND(I231*H231,2)</f>
        <v>0</v>
      </c>
      <c r="BL231" s="24" t="s">
        <v>631</v>
      </c>
      <c r="BM231" s="24" t="s">
        <v>1111</v>
      </c>
    </row>
    <row r="232" spans="2:65" s="1" customFormat="1" ht="13.5">
      <c r="B232" s="41"/>
      <c r="C232" s="63"/>
      <c r="D232" s="218" t="s">
        <v>195</v>
      </c>
      <c r="E232" s="63"/>
      <c r="F232" s="219" t="s">
        <v>673</v>
      </c>
      <c r="G232" s="63"/>
      <c r="H232" s="63"/>
      <c r="I232" s="164"/>
      <c r="J232" s="63"/>
      <c r="K232" s="63"/>
      <c r="L232" s="61"/>
      <c r="M232" s="220"/>
      <c r="N232" s="42"/>
      <c r="O232" s="42"/>
      <c r="P232" s="42"/>
      <c r="Q232" s="42"/>
      <c r="R232" s="42"/>
      <c r="S232" s="42"/>
      <c r="T232" s="78"/>
      <c r="AT232" s="24" t="s">
        <v>195</v>
      </c>
      <c r="AU232" s="24" t="s">
        <v>86</v>
      </c>
    </row>
    <row r="233" spans="2:65" s="11" customFormat="1" ht="13.5">
      <c r="B233" s="206"/>
      <c r="C233" s="207"/>
      <c r="D233" s="208" t="s">
        <v>189</v>
      </c>
      <c r="E233" s="209" t="s">
        <v>24</v>
      </c>
      <c r="F233" s="210" t="s">
        <v>1112</v>
      </c>
      <c r="G233" s="207"/>
      <c r="H233" s="211">
        <v>26.6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189</v>
      </c>
      <c r="AU233" s="217" t="s">
        <v>86</v>
      </c>
      <c r="AV233" s="11" t="s">
        <v>86</v>
      </c>
      <c r="AW233" s="11" t="s">
        <v>40</v>
      </c>
      <c r="AX233" s="11" t="s">
        <v>25</v>
      </c>
      <c r="AY233" s="217" t="s">
        <v>180</v>
      </c>
    </row>
    <row r="234" spans="2:65" s="1" customFormat="1" ht="22.5" customHeight="1">
      <c r="B234" s="41"/>
      <c r="C234" s="246" t="s">
        <v>733</v>
      </c>
      <c r="D234" s="246" t="s">
        <v>302</v>
      </c>
      <c r="E234" s="247" t="s">
        <v>676</v>
      </c>
      <c r="F234" s="248" t="s">
        <v>677</v>
      </c>
      <c r="G234" s="249" t="s">
        <v>232</v>
      </c>
      <c r="H234" s="250">
        <v>4.1000000000000002E-2</v>
      </c>
      <c r="I234" s="251"/>
      <c r="J234" s="252">
        <f>ROUND(I234*H234,2)</f>
        <v>0</v>
      </c>
      <c r="K234" s="248" t="s">
        <v>186</v>
      </c>
      <c r="L234" s="253"/>
      <c r="M234" s="254" t="s">
        <v>24</v>
      </c>
      <c r="N234" s="255" t="s">
        <v>48</v>
      </c>
      <c r="O234" s="42"/>
      <c r="P234" s="203">
        <f>O234*H234</f>
        <v>0</v>
      </c>
      <c r="Q234" s="203">
        <v>1</v>
      </c>
      <c r="R234" s="203">
        <f>Q234*H234</f>
        <v>4.1000000000000002E-2</v>
      </c>
      <c r="S234" s="203">
        <v>0</v>
      </c>
      <c r="T234" s="204">
        <f>S234*H234</f>
        <v>0</v>
      </c>
      <c r="AR234" s="24" t="s">
        <v>305</v>
      </c>
      <c r="AT234" s="24" t="s">
        <v>302</v>
      </c>
      <c r="AU234" s="24" t="s">
        <v>86</v>
      </c>
      <c r="AY234" s="24" t="s">
        <v>180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4" t="s">
        <v>25</v>
      </c>
      <c r="BK234" s="205">
        <f>ROUND(I234*H234,2)</f>
        <v>0</v>
      </c>
      <c r="BL234" s="24" t="s">
        <v>187</v>
      </c>
      <c r="BM234" s="24" t="s">
        <v>1113</v>
      </c>
    </row>
    <row r="235" spans="2:65" s="11" customFormat="1" ht="13.5">
      <c r="B235" s="206"/>
      <c r="C235" s="207"/>
      <c r="D235" s="218" t="s">
        <v>189</v>
      </c>
      <c r="E235" s="221" t="s">
        <v>24</v>
      </c>
      <c r="F235" s="222" t="s">
        <v>1114</v>
      </c>
      <c r="G235" s="207"/>
      <c r="H235" s="223">
        <v>3.7999999999999999E-2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189</v>
      </c>
      <c r="AU235" s="217" t="s">
        <v>86</v>
      </c>
      <c r="AV235" s="11" t="s">
        <v>86</v>
      </c>
      <c r="AW235" s="11" t="s">
        <v>40</v>
      </c>
      <c r="AX235" s="11" t="s">
        <v>25</v>
      </c>
      <c r="AY235" s="217" t="s">
        <v>180</v>
      </c>
    </row>
    <row r="236" spans="2:65" s="11" customFormat="1" ht="13.5">
      <c r="B236" s="206"/>
      <c r="C236" s="207"/>
      <c r="D236" s="208" t="s">
        <v>189</v>
      </c>
      <c r="E236" s="207"/>
      <c r="F236" s="210" t="s">
        <v>1115</v>
      </c>
      <c r="G236" s="207"/>
      <c r="H236" s="211">
        <v>4.1000000000000002E-2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189</v>
      </c>
      <c r="AU236" s="217" t="s">
        <v>86</v>
      </c>
      <c r="AV236" s="11" t="s">
        <v>86</v>
      </c>
      <c r="AW236" s="11" t="s">
        <v>6</v>
      </c>
      <c r="AX236" s="11" t="s">
        <v>25</v>
      </c>
      <c r="AY236" s="217" t="s">
        <v>180</v>
      </c>
    </row>
    <row r="237" spans="2:65" s="1" customFormat="1" ht="31.5" customHeight="1">
      <c r="B237" s="41"/>
      <c r="C237" s="246" t="s">
        <v>671</v>
      </c>
      <c r="D237" s="246" t="s">
        <v>302</v>
      </c>
      <c r="E237" s="247" t="s">
        <v>681</v>
      </c>
      <c r="F237" s="248" t="s">
        <v>682</v>
      </c>
      <c r="G237" s="249" t="s">
        <v>200</v>
      </c>
      <c r="H237" s="250">
        <v>6.48</v>
      </c>
      <c r="I237" s="251"/>
      <c r="J237" s="252">
        <f>ROUND(I237*H237,2)</f>
        <v>0</v>
      </c>
      <c r="K237" s="248" t="s">
        <v>24</v>
      </c>
      <c r="L237" s="253"/>
      <c r="M237" s="254" t="s">
        <v>24</v>
      </c>
      <c r="N237" s="255" t="s">
        <v>48</v>
      </c>
      <c r="O237" s="42"/>
      <c r="P237" s="203">
        <f>O237*H237</f>
        <v>0</v>
      </c>
      <c r="Q237" s="203">
        <v>1.4400000000000001E-3</v>
      </c>
      <c r="R237" s="203">
        <f>Q237*H237</f>
        <v>9.3312000000000013E-3</v>
      </c>
      <c r="S237" s="203">
        <v>0</v>
      </c>
      <c r="T237" s="204">
        <f>S237*H237</f>
        <v>0</v>
      </c>
      <c r="AR237" s="24" t="s">
        <v>305</v>
      </c>
      <c r="AT237" s="24" t="s">
        <v>302</v>
      </c>
      <c r="AU237" s="24" t="s">
        <v>86</v>
      </c>
      <c r="AY237" s="24" t="s">
        <v>180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24" t="s">
        <v>25</v>
      </c>
      <c r="BK237" s="205">
        <f>ROUND(I237*H237,2)</f>
        <v>0</v>
      </c>
      <c r="BL237" s="24" t="s">
        <v>187</v>
      </c>
      <c r="BM237" s="24" t="s">
        <v>1116</v>
      </c>
    </row>
    <row r="238" spans="2:65" s="11" customFormat="1" ht="13.5">
      <c r="B238" s="206"/>
      <c r="C238" s="207"/>
      <c r="D238" s="218" t="s">
        <v>189</v>
      </c>
      <c r="E238" s="221" t="s">
        <v>24</v>
      </c>
      <c r="F238" s="222" t="s">
        <v>1117</v>
      </c>
      <c r="G238" s="207"/>
      <c r="H238" s="223">
        <v>6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189</v>
      </c>
      <c r="AU238" s="217" t="s">
        <v>86</v>
      </c>
      <c r="AV238" s="11" t="s">
        <v>86</v>
      </c>
      <c r="AW238" s="11" t="s">
        <v>40</v>
      </c>
      <c r="AX238" s="11" t="s">
        <v>25</v>
      </c>
      <c r="AY238" s="217" t="s">
        <v>180</v>
      </c>
    </row>
    <row r="239" spans="2:65" s="11" customFormat="1" ht="13.5">
      <c r="B239" s="206"/>
      <c r="C239" s="207"/>
      <c r="D239" s="208" t="s">
        <v>189</v>
      </c>
      <c r="E239" s="207"/>
      <c r="F239" s="210" t="s">
        <v>1118</v>
      </c>
      <c r="G239" s="207"/>
      <c r="H239" s="211">
        <v>6.48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189</v>
      </c>
      <c r="AU239" s="217" t="s">
        <v>86</v>
      </c>
      <c r="AV239" s="11" t="s">
        <v>86</v>
      </c>
      <c r="AW239" s="11" t="s">
        <v>6</v>
      </c>
      <c r="AX239" s="11" t="s">
        <v>25</v>
      </c>
      <c r="AY239" s="217" t="s">
        <v>180</v>
      </c>
    </row>
    <row r="240" spans="2:65" s="1" customFormat="1" ht="22.5" customHeight="1">
      <c r="B240" s="41"/>
      <c r="C240" s="246" t="s">
        <v>719</v>
      </c>
      <c r="D240" s="246" t="s">
        <v>302</v>
      </c>
      <c r="E240" s="247" t="s">
        <v>687</v>
      </c>
      <c r="F240" s="248" t="s">
        <v>688</v>
      </c>
      <c r="G240" s="249" t="s">
        <v>200</v>
      </c>
      <c r="H240" s="250">
        <v>0.86399999999999999</v>
      </c>
      <c r="I240" s="251"/>
      <c r="J240" s="252">
        <f>ROUND(I240*H240,2)</f>
        <v>0</v>
      </c>
      <c r="K240" s="248" t="s">
        <v>186</v>
      </c>
      <c r="L240" s="253"/>
      <c r="M240" s="254" t="s">
        <v>24</v>
      </c>
      <c r="N240" s="255" t="s">
        <v>48</v>
      </c>
      <c r="O240" s="42"/>
      <c r="P240" s="203">
        <f>O240*H240</f>
        <v>0</v>
      </c>
      <c r="Q240" s="203">
        <v>1.8500000000000001E-3</v>
      </c>
      <c r="R240" s="203">
        <f>Q240*H240</f>
        <v>1.5984E-3</v>
      </c>
      <c r="S240" s="203">
        <v>0</v>
      </c>
      <c r="T240" s="204">
        <f>S240*H240</f>
        <v>0</v>
      </c>
      <c r="AR240" s="24" t="s">
        <v>305</v>
      </c>
      <c r="AT240" s="24" t="s">
        <v>302</v>
      </c>
      <c r="AU240" s="24" t="s">
        <v>86</v>
      </c>
      <c r="AY240" s="24" t="s">
        <v>180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24" t="s">
        <v>25</v>
      </c>
      <c r="BK240" s="205">
        <f>ROUND(I240*H240,2)</f>
        <v>0</v>
      </c>
      <c r="BL240" s="24" t="s">
        <v>187</v>
      </c>
      <c r="BM240" s="24" t="s">
        <v>1119</v>
      </c>
    </row>
    <row r="241" spans="2:65" s="1" customFormat="1" ht="13.5">
      <c r="B241" s="41"/>
      <c r="C241" s="63"/>
      <c r="D241" s="218" t="s">
        <v>195</v>
      </c>
      <c r="E241" s="63"/>
      <c r="F241" s="219" t="s">
        <v>688</v>
      </c>
      <c r="G241" s="63"/>
      <c r="H241" s="63"/>
      <c r="I241" s="164"/>
      <c r="J241" s="63"/>
      <c r="K241" s="63"/>
      <c r="L241" s="61"/>
      <c r="M241" s="220"/>
      <c r="N241" s="42"/>
      <c r="O241" s="42"/>
      <c r="P241" s="42"/>
      <c r="Q241" s="42"/>
      <c r="R241" s="42"/>
      <c r="S241" s="42"/>
      <c r="T241" s="78"/>
      <c r="AT241" s="24" t="s">
        <v>195</v>
      </c>
      <c r="AU241" s="24" t="s">
        <v>86</v>
      </c>
    </row>
    <row r="242" spans="2:65" s="11" customFormat="1" ht="13.5">
      <c r="B242" s="206"/>
      <c r="C242" s="207"/>
      <c r="D242" s="218" t="s">
        <v>189</v>
      </c>
      <c r="E242" s="221" t="s">
        <v>24</v>
      </c>
      <c r="F242" s="222" t="s">
        <v>1120</v>
      </c>
      <c r="G242" s="207"/>
      <c r="H242" s="223">
        <v>0.8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189</v>
      </c>
      <c r="AU242" s="217" t="s">
        <v>86</v>
      </c>
      <c r="AV242" s="11" t="s">
        <v>86</v>
      </c>
      <c r="AW242" s="11" t="s">
        <v>40</v>
      </c>
      <c r="AX242" s="11" t="s">
        <v>25</v>
      </c>
      <c r="AY242" s="217" t="s">
        <v>180</v>
      </c>
    </row>
    <row r="243" spans="2:65" s="11" customFormat="1" ht="13.5">
      <c r="B243" s="206"/>
      <c r="C243" s="207"/>
      <c r="D243" s="208" t="s">
        <v>189</v>
      </c>
      <c r="E243" s="207"/>
      <c r="F243" s="210" t="s">
        <v>1121</v>
      </c>
      <c r="G243" s="207"/>
      <c r="H243" s="211">
        <v>0.86399999999999999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189</v>
      </c>
      <c r="AU243" s="217" t="s">
        <v>86</v>
      </c>
      <c r="AV243" s="11" t="s">
        <v>86</v>
      </c>
      <c r="AW243" s="11" t="s">
        <v>6</v>
      </c>
      <c r="AX243" s="11" t="s">
        <v>25</v>
      </c>
      <c r="AY243" s="217" t="s">
        <v>180</v>
      </c>
    </row>
    <row r="244" spans="2:65" s="1" customFormat="1" ht="22.5" customHeight="1">
      <c r="B244" s="41"/>
      <c r="C244" s="246" t="s">
        <v>1034</v>
      </c>
      <c r="D244" s="246" t="s">
        <v>302</v>
      </c>
      <c r="E244" s="247" t="s">
        <v>693</v>
      </c>
      <c r="F244" s="248" t="s">
        <v>694</v>
      </c>
      <c r="G244" s="249" t="s">
        <v>200</v>
      </c>
      <c r="H244" s="250">
        <v>0.432</v>
      </c>
      <c r="I244" s="251"/>
      <c r="J244" s="252">
        <f>ROUND(I244*H244,2)</f>
        <v>0</v>
      </c>
      <c r="K244" s="248" t="s">
        <v>186</v>
      </c>
      <c r="L244" s="253"/>
      <c r="M244" s="254" t="s">
        <v>24</v>
      </c>
      <c r="N244" s="255" t="s">
        <v>48</v>
      </c>
      <c r="O244" s="42"/>
      <c r="P244" s="203">
        <f>O244*H244</f>
        <v>0</v>
      </c>
      <c r="Q244" s="203">
        <v>2.3700000000000001E-3</v>
      </c>
      <c r="R244" s="203">
        <f>Q244*H244</f>
        <v>1.02384E-3</v>
      </c>
      <c r="S244" s="203">
        <v>0</v>
      </c>
      <c r="T244" s="204">
        <f>S244*H244</f>
        <v>0</v>
      </c>
      <c r="AR244" s="24" t="s">
        <v>695</v>
      </c>
      <c r="AT244" s="24" t="s">
        <v>302</v>
      </c>
      <c r="AU244" s="24" t="s">
        <v>86</v>
      </c>
      <c r="AY244" s="24" t="s">
        <v>180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24" t="s">
        <v>25</v>
      </c>
      <c r="BK244" s="205">
        <f>ROUND(I244*H244,2)</f>
        <v>0</v>
      </c>
      <c r="BL244" s="24" t="s">
        <v>631</v>
      </c>
      <c r="BM244" s="24" t="s">
        <v>1122</v>
      </c>
    </row>
    <row r="245" spans="2:65" s="1" customFormat="1" ht="13.5">
      <c r="B245" s="41"/>
      <c r="C245" s="63"/>
      <c r="D245" s="218" t="s">
        <v>195</v>
      </c>
      <c r="E245" s="63"/>
      <c r="F245" s="219" t="s">
        <v>694</v>
      </c>
      <c r="G245" s="63"/>
      <c r="H245" s="63"/>
      <c r="I245" s="164"/>
      <c r="J245" s="63"/>
      <c r="K245" s="63"/>
      <c r="L245" s="61"/>
      <c r="M245" s="220"/>
      <c r="N245" s="42"/>
      <c r="O245" s="42"/>
      <c r="P245" s="42"/>
      <c r="Q245" s="42"/>
      <c r="R245" s="42"/>
      <c r="S245" s="42"/>
      <c r="T245" s="78"/>
      <c r="AT245" s="24" t="s">
        <v>195</v>
      </c>
      <c r="AU245" s="24" t="s">
        <v>86</v>
      </c>
    </row>
    <row r="246" spans="2:65" s="11" customFormat="1" ht="13.5">
      <c r="B246" s="206"/>
      <c r="C246" s="207"/>
      <c r="D246" s="218" t="s">
        <v>189</v>
      </c>
      <c r="E246" s="221" t="s">
        <v>24</v>
      </c>
      <c r="F246" s="222" t="s">
        <v>1123</v>
      </c>
      <c r="G246" s="207"/>
      <c r="H246" s="223">
        <v>0.4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189</v>
      </c>
      <c r="AU246" s="217" t="s">
        <v>86</v>
      </c>
      <c r="AV246" s="11" t="s">
        <v>86</v>
      </c>
      <c r="AW246" s="11" t="s">
        <v>40</v>
      </c>
      <c r="AX246" s="11" t="s">
        <v>25</v>
      </c>
      <c r="AY246" s="217" t="s">
        <v>180</v>
      </c>
    </row>
    <row r="247" spans="2:65" s="11" customFormat="1" ht="13.5">
      <c r="B247" s="206"/>
      <c r="C247" s="207"/>
      <c r="D247" s="208" t="s">
        <v>189</v>
      </c>
      <c r="E247" s="207"/>
      <c r="F247" s="210" t="s">
        <v>1124</v>
      </c>
      <c r="G247" s="207"/>
      <c r="H247" s="211">
        <v>0.432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189</v>
      </c>
      <c r="AU247" s="217" t="s">
        <v>86</v>
      </c>
      <c r="AV247" s="11" t="s">
        <v>86</v>
      </c>
      <c r="AW247" s="11" t="s">
        <v>6</v>
      </c>
      <c r="AX247" s="11" t="s">
        <v>25</v>
      </c>
      <c r="AY247" s="217" t="s">
        <v>180</v>
      </c>
    </row>
    <row r="248" spans="2:65" s="1" customFormat="1" ht="31.5" customHeight="1">
      <c r="B248" s="41"/>
      <c r="C248" s="246" t="s">
        <v>1035</v>
      </c>
      <c r="D248" s="246" t="s">
        <v>302</v>
      </c>
      <c r="E248" s="247" t="s">
        <v>700</v>
      </c>
      <c r="F248" s="248" t="s">
        <v>701</v>
      </c>
      <c r="G248" s="249" t="s">
        <v>200</v>
      </c>
      <c r="H248" s="250">
        <v>54.551000000000002</v>
      </c>
      <c r="I248" s="251"/>
      <c r="J248" s="252">
        <f>ROUND(I248*H248,2)</f>
        <v>0</v>
      </c>
      <c r="K248" s="248" t="s">
        <v>24</v>
      </c>
      <c r="L248" s="253"/>
      <c r="M248" s="254" t="s">
        <v>24</v>
      </c>
      <c r="N248" s="255" t="s">
        <v>48</v>
      </c>
      <c r="O248" s="42"/>
      <c r="P248" s="203">
        <f>O248*H248</f>
        <v>0</v>
      </c>
      <c r="Q248" s="203">
        <v>2.7499999999999998E-3</v>
      </c>
      <c r="R248" s="203">
        <f>Q248*H248</f>
        <v>0.15001524999999999</v>
      </c>
      <c r="S248" s="203">
        <v>0</v>
      </c>
      <c r="T248" s="204">
        <f>S248*H248</f>
        <v>0</v>
      </c>
      <c r="AR248" s="24" t="s">
        <v>305</v>
      </c>
      <c r="AT248" s="24" t="s">
        <v>302</v>
      </c>
      <c r="AU248" s="24" t="s">
        <v>86</v>
      </c>
      <c r="AY248" s="24" t="s">
        <v>180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24" t="s">
        <v>25</v>
      </c>
      <c r="BK248" s="205">
        <f>ROUND(I248*H248,2)</f>
        <v>0</v>
      </c>
      <c r="BL248" s="24" t="s">
        <v>187</v>
      </c>
      <c r="BM248" s="24" t="s">
        <v>1125</v>
      </c>
    </row>
    <row r="249" spans="2:65" s="11" customFormat="1" ht="13.5">
      <c r="B249" s="206"/>
      <c r="C249" s="207"/>
      <c r="D249" s="218" t="s">
        <v>189</v>
      </c>
      <c r="E249" s="221" t="s">
        <v>24</v>
      </c>
      <c r="F249" s="222" t="s">
        <v>703</v>
      </c>
      <c r="G249" s="207"/>
      <c r="H249" s="223">
        <v>14.73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189</v>
      </c>
      <c r="AU249" s="217" t="s">
        <v>86</v>
      </c>
      <c r="AV249" s="11" t="s">
        <v>86</v>
      </c>
      <c r="AW249" s="11" t="s">
        <v>40</v>
      </c>
      <c r="AX249" s="11" t="s">
        <v>77</v>
      </c>
      <c r="AY249" s="217" t="s">
        <v>180</v>
      </c>
    </row>
    <row r="250" spans="2:65" s="11" customFormat="1" ht="13.5">
      <c r="B250" s="206"/>
      <c r="C250" s="207"/>
      <c r="D250" s="218" t="s">
        <v>189</v>
      </c>
      <c r="E250" s="221" t="s">
        <v>24</v>
      </c>
      <c r="F250" s="222" t="s">
        <v>1126</v>
      </c>
      <c r="G250" s="207"/>
      <c r="H250" s="223">
        <v>0.63200000000000001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189</v>
      </c>
      <c r="AU250" s="217" t="s">
        <v>86</v>
      </c>
      <c r="AV250" s="11" t="s">
        <v>86</v>
      </c>
      <c r="AW250" s="11" t="s">
        <v>40</v>
      </c>
      <c r="AX250" s="11" t="s">
        <v>77</v>
      </c>
      <c r="AY250" s="217" t="s">
        <v>180</v>
      </c>
    </row>
    <row r="251" spans="2:65" s="11" customFormat="1" ht="13.5">
      <c r="B251" s="206"/>
      <c r="C251" s="207"/>
      <c r="D251" s="218" t="s">
        <v>189</v>
      </c>
      <c r="E251" s="221" t="s">
        <v>24</v>
      </c>
      <c r="F251" s="222" t="s">
        <v>1127</v>
      </c>
      <c r="G251" s="207"/>
      <c r="H251" s="223">
        <v>9.1120000000000001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189</v>
      </c>
      <c r="AU251" s="217" t="s">
        <v>86</v>
      </c>
      <c r="AV251" s="11" t="s">
        <v>86</v>
      </c>
      <c r="AW251" s="11" t="s">
        <v>40</v>
      </c>
      <c r="AX251" s="11" t="s">
        <v>77</v>
      </c>
      <c r="AY251" s="217" t="s">
        <v>180</v>
      </c>
    </row>
    <row r="252" spans="2:65" s="11" customFormat="1" ht="13.5">
      <c r="B252" s="206"/>
      <c r="C252" s="207"/>
      <c r="D252" s="218" t="s">
        <v>189</v>
      </c>
      <c r="E252" s="221" t="s">
        <v>24</v>
      </c>
      <c r="F252" s="222" t="s">
        <v>1128</v>
      </c>
      <c r="G252" s="207"/>
      <c r="H252" s="223">
        <v>6.1159999999999997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189</v>
      </c>
      <c r="AU252" s="217" t="s">
        <v>86</v>
      </c>
      <c r="AV252" s="11" t="s">
        <v>86</v>
      </c>
      <c r="AW252" s="11" t="s">
        <v>40</v>
      </c>
      <c r="AX252" s="11" t="s">
        <v>77</v>
      </c>
      <c r="AY252" s="217" t="s">
        <v>180</v>
      </c>
    </row>
    <row r="253" spans="2:65" s="11" customFormat="1" ht="13.5">
      <c r="B253" s="206"/>
      <c r="C253" s="207"/>
      <c r="D253" s="218" t="s">
        <v>189</v>
      </c>
      <c r="E253" s="221" t="s">
        <v>24</v>
      </c>
      <c r="F253" s="222" t="s">
        <v>1129</v>
      </c>
      <c r="G253" s="207"/>
      <c r="H253" s="223">
        <v>19.920000000000002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189</v>
      </c>
      <c r="AU253" s="217" t="s">
        <v>86</v>
      </c>
      <c r="AV253" s="11" t="s">
        <v>86</v>
      </c>
      <c r="AW253" s="11" t="s">
        <v>40</v>
      </c>
      <c r="AX253" s="11" t="s">
        <v>77</v>
      </c>
      <c r="AY253" s="217" t="s">
        <v>180</v>
      </c>
    </row>
    <row r="254" spans="2:65" s="12" customFormat="1" ht="13.5">
      <c r="B254" s="224"/>
      <c r="C254" s="225"/>
      <c r="D254" s="218" t="s">
        <v>189</v>
      </c>
      <c r="E254" s="256" t="s">
        <v>24</v>
      </c>
      <c r="F254" s="257" t="s">
        <v>204</v>
      </c>
      <c r="G254" s="225"/>
      <c r="H254" s="258">
        <v>50.51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189</v>
      </c>
      <c r="AU254" s="234" t="s">
        <v>86</v>
      </c>
      <c r="AV254" s="12" t="s">
        <v>187</v>
      </c>
      <c r="AW254" s="12" t="s">
        <v>40</v>
      </c>
      <c r="AX254" s="12" t="s">
        <v>25</v>
      </c>
      <c r="AY254" s="234" t="s">
        <v>180</v>
      </c>
    </row>
    <row r="255" spans="2:65" s="11" customFormat="1" ht="13.5">
      <c r="B255" s="206"/>
      <c r="C255" s="207"/>
      <c r="D255" s="208" t="s">
        <v>189</v>
      </c>
      <c r="E255" s="207"/>
      <c r="F255" s="210" t="s">
        <v>1130</v>
      </c>
      <c r="G255" s="207"/>
      <c r="H255" s="211">
        <v>54.551000000000002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189</v>
      </c>
      <c r="AU255" s="217" t="s">
        <v>86</v>
      </c>
      <c r="AV255" s="11" t="s">
        <v>86</v>
      </c>
      <c r="AW255" s="11" t="s">
        <v>6</v>
      </c>
      <c r="AX255" s="11" t="s">
        <v>25</v>
      </c>
      <c r="AY255" s="217" t="s">
        <v>180</v>
      </c>
    </row>
    <row r="256" spans="2:65" s="1" customFormat="1" ht="22.5" customHeight="1">
      <c r="B256" s="41"/>
      <c r="C256" s="246" t="s">
        <v>1036</v>
      </c>
      <c r="D256" s="246" t="s">
        <v>302</v>
      </c>
      <c r="E256" s="247" t="s">
        <v>711</v>
      </c>
      <c r="F256" s="248" t="s">
        <v>712</v>
      </c>
      <c r="G256" s="249" t="s">
        <v>200</v>
      </c>
      <c r="H256" s="250">
        <v>50.198</v>
      </c>
      <c r="I256" s="251"/>
      <c r="J256" s="252">
        <f>ROUND(I256*H256,2)</f>
        <v>0</v>
      </c>
      <c r="K256" s="248" t="s">
        <v>186</v>
      </c>
      <c r="L256" s="253"/>
      <c r="M256" s="254" t="s">
        <v>24</v>
      </c>
      <c r="N256" s="255" t="s">
        <v>48</v>
      </c>
      <c r="O256" s="42"/>
      <c r="P256" s="203">
        <f>O256*H256</f>
        <v>0</v>
      </c>
      <c r="Q256" s="203">
        <v>3.4299999999999999E-3</v>
      </c>
      <c r="R256" s="203">
        <f>Q256*H256</f>
        <v>0.17217914000000001</v>
      </c>
      <c r="S256" s="203">
        <v>0</v>
      </c>
      <c r="T256" s="204">
        <f>S256*H256</f>
        <v>0</v>
      </c>
      <c r="AR256" s="24" t="s">
        <v>305</v>
      </c>
      <c r="AT256" s="24" t="s">
        <v>302</v>
      </c>
      <c r="AU256" s="24" t="s">
        <v>86</v>
      </c>
      <c r="AY256" s="24" t="s">
        <v>180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4" t="s">
        <v>25</v>
      </c>
      <c r="BK256" s="205">
        <f>ROUND(I256*H256,2)</f>
        <v>0</v>
      </c>
      <c r="BL256" s="24" t="s">
        <v>187</v>
      </c>
      <c r="BM256" s="24" t="s">
        <v>1131</v>
      </c>
    </row>
    <row r="257" spans="2:65" s="1" customFormat="1" ht="13.5">
      <c r="B257" s="41"/>
      <c r="C257" s="63"/>
      <c r="D257" s="218" t="s">
        <v>195</v>
      </c>
      <c r="E257" s="63"/>
      <c r="F257" s="219" t="s">
        <v>712</v>
      </c>
      <c r="G257" s="63"/>
      <c r="H257" s="63"/>
      <c r="I257" s="164"/>
      <c r="J257" s="63"/>
      <c r="K257" s="63"/>
      <c r="L257" s="61"/>
      <c r="M257" s="220"/>
      <c r="N257" s="42"/>
      <c r="O257" s="42"/>
      <c r="P257" s="42"/>
      <c r="Q257" s="42"/>
      <c r="R257" s="42"/>
      <c r="S257" s="42"/>
      <c r="T257" s="78"/>
      <c r="AT257" s="24" t="s">
        <v>195</v>
      </c>
      <c r="AU257" s="24" t="s">
        <v>86</v>
      </c>
    </row>
    <row r="258" spans="2:65" s="11" customFormat="1" ht="13.5">
      <c r="B258" s="206"/>
      <c r="C258" s="207"/>
      <c r="D258" s="218" t="s">
        <v>189</v>
      </c>
      <c r="E258" s="221" t="s">
        <v>24</v>
      </c>
      <c r="F258" s="222" t="s">
        <v>1132</v>
      </c>
      <c r="G258" s="207"/>
      <c r="H258" s="223">
        <v>16.559999999999999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189</v>
      </c>
      <c r="AU258" s="217" t="s">
        <v>86</v>
      </c>
      <c r="AV258" s="11" t="s">
        <v>86</v>
      </c>
      <c r="AW258" s="11" t="s">
        <v>40</v>
      </c>
      <c r="AX258" s="11" t="s">
        <v>77</v>
      </c>
      <c r="AY258" s="217" t="s">
        <v>180</v>
      </c>
    </row>
    <row r="259" spans="2:65" s="11" customFormat="1" ht="13.5">
      <c r="B259" s="206"/>
      <c r="C259" s="207"/>
      <c r="D259" s="218" t="s">
        <v>189</v>
      </c>
      <c r="E259" s="221" t="s">
        <v>24</v>
      </c>
      <c r="F259" s="222" t="s">
        <v>1133</v>
      </c>
      <c r="G259" s="207"/>
      <c r="H259" s="223">
        <v>12.1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189</v>
      </c>
      <c r="AU259" s="217" t="s">
        <v>86</v>
      </c>
      <c r="AV259" s="11" t="s">
        <v>86</v>
      </c>
      <c r="AW259" s="11" t="s">
        <v>40</v>
      </c>
      <c r="AX259" s="11" t="s">
        <v>77</v>
      </c>
      <c r="AY259" s="217" t="s">
        <v>180</v>
      </c>
    </row>
    <row r="260" spans="2:65" s="11" customFormat="1" ht="13.5">
      <c r="B260" s="206"/>
      <c r="C260" s="207"/>
      <c r="D260" s="218" t="s">
        <v>189</v>
      </c>
      <c r="E260" s="221" t="s">
        <v>24</v>
      </c>
      <c r="F260" s="222" t="s">
        <v>1134</v>
      </c>
      <c r="G260" s="207"/>
      <c r="H260" s="223">
        <v>9.9600000000000009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189</v>
      </c>
      <c r="AU260" s="217" t="s">
        <v>86</v>
      </c>
      <c r="AV260" s="11" t="s">
        <v>86</v>
      </c>
      <c r="AW260" s="11" t="s">
        <v>40</v>
      </c>
      <c r="AX260" s="11" t="s">
        <v>77</v>
      </c>
      <c r="AY260" s="217" t="s">
        <v>180</v>
      </c>
    </row>
    <row r="261" spans="2:65" s="11" customFormat="1" ht="13.5">
      <c r="B261" s="206"/>
      <c r="C261" s="207"/>
      <c r="D261" s="218" t="s">
        <v>189</v>
      </c>
      <c r="E261" s="221" t="s">
        <v>24</v>
      </c>
      <c r="F261" s="222" t="s">
        <v>1135</v>
      </c>
      <c r="G261" s="207"/>
      <c r="H261" s="223">
        <v>7.86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189</v>
      </c>
      <c r="AU261" s="217" t="s">
        <v>86</v>
      </c>
      <c r="AV261" s="11" t="s">
        <v>86</v>
      </c>
      <c r="AW261" s="11" t="s">
        <v>40</v>
      </c>
      <c r="AX261" s="11" t="s">
        <v>77</v>
      </c>
      <c r="AY261" s="217" t="s">
        <v>180</v>
      </c>
    </row>
    <row r="262" spans="2:65" s="12" customFormat="1" ht="13.5">
      <c r="B262" s="224"/>
      <c r="C262" s="225"/>
      <c r="D262" s="218" t="s">
        <v>189</v>
      </c>
      <c r="E262" s="256" t="s">
        <v>24</v>
      </c>
      <c r="F262" s="257" t="s">
        <v>204</v>
      </c>
      <c r="G262" s="225"/>
      <c r="H262" s="258">
        <v>46.48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189</v>
      </c>
      <c r="AU262" s="234" t="s">
        <v>86</v>
      </c>
      <c r="AV262" s="12" t="s">
        <v>187</v>
      </c>
      <c r="AW262" s="12" t="s">
        <v>40</v>
      </c>
      <c r="AX262" s="12" t="s">
        <v>25</v>
      </c>
      <c r="AY262" s="234" t="s">
        <v>180</v>
      </c>
    </row>
    <row r="263" spans="2:65" s="11" customFormat="1" ht="13.5">
      <c r="B263" s="206"/>
      <c r="C263" s="207"/>
      <c r="D263" s="208" t="s">
        <v>189</v>
      </c>
      <c r="E263" s="207"/>
      <c r="F263" s="210" t="s">
        <v>1136</v>
      </c>
      <c r="G263" s="207"/>
      <c r="H263" s="211">
        <v>50.198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189</v>
      </c>
      <c r="AU263" s="217" t="s">
        <v>86</v>
      </c>
      <c r="AV263" s="11" t="s">
        <v>86</v>
      </c>
      <c r="AW263" s="11" t="s">
        <v>6</v>
      </c>
      <c r="AX263" s="11" t="s">
        <v>25</v>
      </c>
      <c r="AY263" s="217" t="s">
        <v>180</v>
      </c>
    </row>
    <row r="264" spans="2:65" s="1" customFormat="1" ht="22.5" customHeight="1">
      <c r="B264" s="41"/>
      <c r="C264" s="194" t="s">
        <v>1037</v>
      </c>
      <c r="D264" s="194" t="s">
        <v>182</v>
      </c>
      <c r="E264" s="195" t="s">
        <v>720</v>
      </c>
      <c r="F264" s="196" t="s">
        <v>721</v>
      </c>
      <c r="G264" s="197" t="s">
        <v>319</v>
      </c>
      <c r="H264" s="198">
        <v>13</v>
      </c>
      <c r="I264" s="199"/>
      <c r="J264" s="200">
        <f>ROUND(I264*H264,2)</f>
        <v>0</v>
      </c>
      <c r="K264" s="196" t="s">
        <v>186</v>
      </c>
      <c r="L264" s="61"/>
      <c r="M264" s="201" t="s">
        <v>24</v>
      </c>
      <c r="N264" s="202" t="s">
        <v>48</v>
      </c>
      <c r="O264" s="42"/>
      <c r="P264" s="203">
        <f>O264*H264</f>
        <v>0</v>
      </c>
      <c r="Q264" s="203">
        <v>1.7000000000000001E-4</v>
      </c>
      <c r="R264" s="203">
        <f>Q264*H264</f>
        <v>2.2100000000000002E-3</v>
      </c>
      <c r="S264" s="203">
        <v>0</v>
      </c>
      <c r="T264" s="204">
        <f>S264*H264</f>
        <v>0</v>
      </c>
      <c r="AR264" s="24" t="s">
        <v>631</v>
      </c>
      <c r="AT264" s="24" t="s">
        <v>182</v>
      </c>
      <c r="AU264" s="24" t="s">
        <v>86</v>
      </c>
      <c r="AY264" s="24" t="s">
        <v>180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24" t="s">
        <v>25</v>
      </c>
      <c r="BK264" s="205">
        <f>ROUND(I264*H264,2)</f>
        <v>0</v>
      </c>
      <c r="BL264" s="24" t="s">
        <v>631</v>
      </c>
      <c r="BM264" s="24" t="s">
        <v>1137</v>
      </c>
    </row>
    <row r="265" spans="2:65" s="1" customFormat="1" ht="13.5">
      <c r="B265" s="41"/>
      <c r="C265" s="63"/>
      <c r="D265" s="208" t="s">
        <v>195</v>
      </c>
      <c r="E265" s="63"/>
      <c r="F265" s="282" t="s">
        <v>721</v>
      </c>
      <c r="G265" s="63"/>
      <c r="H265" s="63"/>
      <c r="I265" s="164"/>
      <c r="J265" s="63"/>
      <c r="K265" s="63"/>
      <c r="L265" s="61"/>
      <c r="M265" s="220"/>
      <c r="N265" s="42"/>
      <c r="O265" s="42"/>
      <c r="P265" s="42"/>
      <c r="Q265" s="42"/>
      <c r="R265" s="42"/>
      <c r="S265" s="42"/>
      <c r="T265" s="78"/>
      <c r="AT265" s="24" t="s">
        <v>195</v>
      </c>
      <c r="AU265" s="24" t="s">
        <v>86</v>
      </c>
    </row>
    <row r="266" spans="2:65" s="1" customFormat="1" ht="22.5" customHeight="1">
      <c r="B266" s="41"/>
      <c r="C266" s="194" t="s">
        <v>1039</v>
      </c>
      <c r="D266" s="194" t="s">
        <v>182</v>
      </c>
      <c r="E266" s="195" t="s">
        <v>724</v>
      </c>
      <c r="F266" s="196" t="s">
        <v>725</v>
      </c>
      <c r="G266" s="197" t="s">
        <v>566</v>
      </c>
      <c r="H266" s="198">
        <v>375</v>
      </c>
      <c r="I266" s="199"/>
      <c r="J266" s="200">
        <f>ROUND(I266*H266,2)</f>
        <v>0</v>
      </c>
      <c r="K266" s="196" t="s">
        <v>186</v>
      </c>
      <c r="L266" s="61"/>
      <c r="M266" s="201" t="s">
        <v>24</v>
      </c>
      <c r="N266" s="202" t="s">
        <v>48</v>
      </c>
      <c r="O266" s="42"/>
      <c r="P266" s="203">
        <f>O266*H266</f>
        <v>0</v>
      </c>
      <c r="Q266" s="203">
        <v>5.0000000000000002E-5</v>
      </c>
      <c r="R266" s="203">
        <f>Q266*H266</f>
        <v>1.8749999999999999E-2</v>
      </c>
      <c r="S266" s="203">
        <v>0</v>
      </c>
      <c r="T266" s="204">
        <f>S266*H266</f>
        <v>0</v>
      </c>
      <c r="AR266" s="24" t="s">
        <v>631</v>
      </c>
      <c r="AT266" s="24" t="s">
        <v>182</v>
      </c>
      <c r="AU266" s="24" t="s">
        <v>86</v>
      </c>
      <c r="AY266" s="24" t="s">
        <v>180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4" t="s">
        <v>25</v>
      </c>
      <c r="BK266" s="205">
        <f>ROUND(I266*H266,2)</f>
        <v>0</v>
      </c>
      <c r="BL266" s="24" t="s">
        <v>631</v>
      </c>
      <c r="BM266" s="24" t="s">
        <v>1138</v>
      </c>
    </row>
    <row r="267" spans="2:65" s="11" customFormat="1" ht="13.5">
      <c r="B267" s="206"/>
      <c r="C267" s="207"/>
      <c r="D267" s="208" t="s">
        <v>189</v>
      </c>
      <c r="E267" s="207"/>
      <c r="F267" s="210" t="s">
        <v>1139</v>
      </c>
      <c r="G267" s="207"/>
      <c r="H267" s="211">
        <v>375</v>
      </c>
      <c r="I267" s="212"/>
      <c r="J267" s="207"/>
      <c r="K267" s="207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189</v>
      </c>
      <c r="AU267" s="217" t="s">
        <v>86</v>
      </c>
      <c r="AV267" s="11" t="s">
        <v>86</v>
      </c>
      <c r="AW267" s="11" t="s">
        <v>6</v>
      </c>
      <c r="AX267" s="11" t="s">
        <v>25</v>
      </c>
      <c r="AY267" s="217" t="s">
        <v>180</v>
      </c>
    </row>
    <row r="268" spans="2:65" s="1" customFormat="1" ht="22.5" customHeight="1">
      <c r="B268" s="41"/>
      <c r="C268" s="194" t="s">
        <v>119</v>
      </c>
      <c r="D268" s="194" t="s">
        <v>182</v>
      </c>
      <c r="E268" s="195" t="s">
        <v>729</v>
      </c>
      <c r="F268" s="196" t="s">
        <v>730</v>
      </c>
      <c r="G268" s="197" t="s">
        <v>185</v>
      </c>
      <c r="H268" s="198">
        <v>13.59</v>
      </c>
      <c r="I268" s="199"/>
      <c r="J268" s="200">
        <f>ROUND(I268*H268,2)</f>
        <v>0</v>
      </c>
      <c r="K268" s="196" t="s">
        <v>186</v>
      </c>
      <c r="L268" s="61"/>
      <c r="M268" s="201" t="s">
        <v>24</v>
      </c>
      <c r="N268" s="202" t="s">
        <v>48</v>
      </c>
      <c r="O268" s="42"/>
      <c r="P268" s="203">
        <f>O268*H268</f>
        <v>0</v>
      </c>
      <c r="Q268" s="203">
        <v>1.7000000000000001E-4</v>
      </c>
      <c r="R268" s="203">
        <f>Q268*H268</f>
        <v>2.3102999999999999E-3</v>
      </c>
      <c r="S268" s="203">
        <v>0</v>
      </c>
      <c r="T268" s="204">
        <f>S268*H268</f>
        <v>0</v>
      </c>
      <c r="AR268" s="24" t="s">
        <v>631</v>
      </c>
      <c r="AT268" s="24" t="s">
        <v>182</v>
      </c>
      <c r="AU268" s="24" t="s">
        <v>86</v>
      </c>
      <c r="AY268" s="24" t="s">
        <v>180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24" t="s">
        <v>25</v>
      </c>
      <c r="BK268" s="205">
        <f>ROUND(I268*H268,2)</f>
        <v>0</v>
      </c>
      <c r="BL268" s="24" t="s">
        <v>631</v>
      </c>
      <c r="BM268" s="24" t="s">
        <v>1140</v>
      </c>
    </row>
    <row r="269" spans="2:65" s="1" customFormat="1" ht="13.5">
      <c r="B269" s="41"/>
      <c r="C269" s="63"/>
      <c r="D269" s="218" t="s">
        <v>195</v>
      </c>
      <c r="E269" s="63"/>
      <c r="F269" s="219" t="s">
        <v>730</v>
      </c>
      <c r="G269" s="63"/>
      <c r="H269" s="63"/>
      <c r="I269" s="164"/>
      <c r="J269" s="63"/>
      <c r="K269" s="63"/>
      <c r="L269" s="61"/>
      <c r="M269" s="220"/>
      <c r="N269" s="42"/>
      <c r="O269" s="42"/>
      <c r="P269" s="42"/>
      <c r="Q269" s="42"/>
      <c r="R269" s="42"/>
      <c r="S269" s="42"/>
      <c r="T269" s="78"/>
      <c r="AT269" s="24" t="s">
        <v>195</v>
      </c>
      <c r="AU269" s="24" t="s">
        <v>86</v>
      </c>
    </row>
    <row r="270" spans="2:65" s="11" customFormat="1" ht="13.5">
      <c r="B270" s="206"/>
      <c r="C270" s="207"/>
      <c r="D270" s="208" t="s">
        <v>189</v>
      </c>
      <c r="E270" s="209" t="s">
        <v>24</v>
      </c>
      <c r="F270" s="210" t="s">
        <v>1141</v>
      </c>
      <c r="G270" s="207"/>
      <c r="H270" s="211">
        <v>13.59</v>
      </c>
      <c r="I270" s="212"/>
      <c r="J270" s="207"/>
      <c r="K270" s="207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189</v>
      </c>
      <c r="AU270" s="217" t="s">
        <v>86</v>
      </c>
      <c r="AV270" s="11" t="s">
        <v>86</v>
      </c>
      <c r="AW270" s="11" t="s">
        <v>40</v>
      </c>
      <c r="AX270" s="11" t="s">
        <v>25</v>
      </c>
      <c r="AY270" s="217" t="s">
        <v>180</v>
      </c>
    </row>
    <row r="271" spans="2:65" s="1" customFormat="1" ht="22.5" customHeight="1">
      <c r="B271" s="41"/>
      <c r="C271" s="194" t="s">
        <v>1041</v>
      </c>
      <c r="D271" s="194" t="s">
        <v>182</v>
      </c>
      <c r="E271" s="195" t="s">
        <v>734</v>
      </c>
      <c r="F271" s="196" t="s">
        <v>735</v>
      </c>
      <c r="G271" s="197" t="s">
        <v>185</v>
      </c>
      <c r="H271" s="198">
        <v>27.18</v>
      </c>
      <c r="I271" s="199"/>
      <c r="J271" s="200">
        <f>ROUND(I271*H271,2)</f>
        <v>0</v>
      </c>
      <c r="K271" s="196" t="s">
        <v>186</v>
      </c>
      <c r="L271" s="61"/>
      <c r="M271" s="201" t="s">
        <v>24</v>
      </c>
      <c r="N271" s="202" t="s">
        <v>48</v>
      </c>
      <c r="O271" s="42"/>
      <c r="P271" s="203">
        <f>O271*H271</f>
        <v>0</v>
      </c>
      <c r="Q271" s="203">
        <v>1.2E-4</v>
      </c>
      <c r="R271" s="203">
        <f>Q271*H271</f>
        <v>3.2615999999999999E-3</v>
      </c>
      <c r="S271" s="203">
        <v>0</v>
      </c>
      <c r="T271" s="204">
        <f>S271*H271</f>
        <v>0</v>
      </c>
      <c r="AR271" s="24" t="s">
        <v>631</v>
      </c>
      <c r="AT271" s="24" t="s">
        <v>182</v>
      </c>
      <c r="AU271" s="24" t="s">
        <v>86</v>
      </c>
      <c r="AY271" s="24" t="s">
        <v>180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24" t="s">
        <v>25</v>
      </c>
      <c r="BK271" s="205">
        <f>ROUND(I271*H271,2)</f>
        <v>0</v>
      </c>
      <c r="BL271" s="24" t="s">
        <v>631</v>
      </c>
      <c r="BM271" s="24" t="s">
        <v>1142</v>
      </c>
    </row>
    <row r="272" spans="2:65" s="1" customFormat="1" ht="13.5">
      <c r="B272" s="41"/>
      <c r="C272" s="63"/>
      <c r="D272" s="218" t="s">
        <v>195</v>
      </c>
      <c r="E272" s="63"/>
      <c r="F272" s="219" t="s">
        <v>735</v>
      </c>
      <c r="G272" s="63"/>
      <c r="H272" s="63"/>
      <c r="I272" s="164"/>
      <c r="J272" s="63"/>
      <c r="K272" s="63"/>
      <c r="L272" s="61"/>
      <c r="M272" s="220"/>
      <c r="N272" s="42"/>
      <c r="O272" s="42"/>
      <c r="P272" s="42"/>
      <c r="Q272" s="42"/>
      <c r="R272" s="42"/>
      <c r="S272" s="42"/>
      <c r="T272" s="78"/>
      <c r="AT272" s="24" t="s">
        <v>195</v>
      </c>
      <c r="AU272" s="24" t="s">
        <v>86</v>
      </c>
    </row>
    <row r="273" spans="2:51" s="11" customFormat="1" ht="13.5">
      <c r="B273" s="206"/>
      <c r="C273" s="207"/>
      <c r="D273" s="218" t="s">
        <v>189</v>
      </c>
      <c r="E273" s="221" t="s">
        <v>24</v>
      </c>
      <c r="F273" s="222" t="s">
        <v>1143</v>
      </c>
      <c r="G273" s="207"/>
      <c r="H273" s="223">
        <v>27.18</v>
      </c>
      <c r="I273" s="212"/>
      <c r="J273" s="207"/>
      <c r="K273" s="207"/>
      <c r="L273" s="213"/>
      <c r="M273" s="266"/>
      <c r="N273" s="267"/>
      <c r="O273" s="267"/>
      <c r="P273" s="267"/>
      <c r="Q273" s="267"/>
      <c r="R273" s="267"/>
      <c r="S273" s="267"/>
      <c r="T273" s="268"/>
      <c r="AT273" s="217" t="s">
        <v>189</v>
      </c>
      <c r="AU273" s="217" t="s">
        <v>86</v>
      </c>
      <c r="AV273" s="11" t="s">
        <v>86</v>
      </c>
      <c r="AW273" s="11" t="s">
        <v>40</v>
      </c>
      <c r="AX273" s="11" t="s">
        <v>25</v>
      </c>
      <c r="AY273" s="217" t="s">
        <v>180</v>
      </c>
    </row>
    <row r="274" spans="2:51" s="1" customFormat="1" ht="6.95" customHeight="1">
      <c r="B274" s="56"/>
      <c r="C274" s="57"/>
      <c r="D274" s="57"/>
      <c r="E274" s="57"/>
      <c r="F274" s="57"/>
      <c r="G274" s="57"/>
      <c r="H274" s="57"/>
      <c r="I274" s="140"/>
      <c r="J274" s="57"/>
      <c r="K274" s="57"/>
      <c r="L274" s="61"/>
    </row>
  </sheetData>
  <sheetProtection algorithmName="SHA-512" hashValue="nV5VJ51viiL4WvbP2P9h0iCgyuVM7KFEatYkXiL3A4b3DtSnAprNBt9iW/ISXW88fcQoInlzvO0YpkJNr6Xlcg==" saltValue="g/1JgIyz1emVgv4zKXPxdw==" spinCount="100000" sheet="1" objects="1" scenarios="1" formatCells="0" formatColumns="0" formatRows="0" sort="0" autoFilter="0"/>
  <autoFilter ref="C83:K27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101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1144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ROUND(SUM(BE80:BE128), 2)</f>
        <v>0</v>
      </c>
      <c r="G30" s="42"/>
      <c r="H30" s="42"/>
      <c r="I30" s="132">
        <v>0.21</v>
      </c>
      <c r="J30" s="131">
        <f>ROUND(ROUND((SUM(BE80:BE128)),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ROUND(SUM(BF80:BF128), 2)</f>
        <v>0</v>
      </c>
      <c r="G31" s="42"/>
      <c r="H31" s="42"/>
      <c r="I31" s="132">
        <v>0.15</v>
      </c>
      <c r="J31" s="131">
        <f>ROUND(ROUND((SUM(BF80:BF128)),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ROUND(SUM(BG80:BG128),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ROUND(SUM(BH80:BH128),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ROUND(SUM(BI80:BI128),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106 - DOPRAVNÍ ZNAČENÍ, PZ MOBIS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J80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J81</f>
        <v>0</v>
      </c>
      <c r="K57" s="156"/>
    </row>
    <row r="58" spans="2:47" s="8" customFormat="1" ht="19.899999999999999" customHeight="1">
      <c r="B58" s="157"/>
      <c r="C58" s="158"/>
      <c r="D58" s="159" t="s">
        <v>161</v>
      </c>
      <c r="E58" s="160"/>
      <c r="F58" s="160"/>
      <c r="G58" s="160"/>
      <c r="H58" s="160"/>
      <c r="I58" s="161"/>
      <c r="J58" s="162">
        <f>J82</f>
        <v>0</v>
      </c>
      <c r="K58" s="163"/>
    </row>
    <row r="59" spans="2:47" s="8" customFormat="1" ht="19.899999999999999" customHeight="1">
      <c r="B59" s="157"/>
      <c r="C59" s="158"/>
      <c r="D59" s="159" t="s">
        <v>162</v>
      </c>
      <c r="E59" s="160"/>
      <c r="F59" s="160"/>
      <c r="G59" s="160"/>
      <c r="H59" s="160"/>
      <c r="I59" s="161"/>
      <c r="J59" s="162">
        <f>J124</f>
        <v>0</v>
      </c>
      <c r="K59" s="163"/>
    </row>
    <row r="60" spans="2:47" s="8" customFormat="1" ht="19.899999999999999" customHeight="1">
      <c r="B60" s="157"/>
      <c r="C60" s="158"/>
      <c r="D60" s="159" t="s">
        <v>163</v>
      </c>
      <c r="E60" s="160"/>
      <c r="F60" s="160"/>
      <c r="G60" s="160"/>
      <c r="H60" s="160"/>
      <c r="I60" s="161"/>
      <c r="J60" s="162">
        <f>J125</f>
        <v>0</v>
      </c>
      <c r="K60" s="163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9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40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3"/>
      <c r="J66" s="60"/>
      <c r="K66" s="60"/>
      <c r="L66" s="61"/>
    </row>
    <row r="67" spans="2:63" s="1" customFormat="1" ht="36.950000000000003" customHeight="1">
      <c r="B67" s="41"/>
      <c r="C67" s="62" t="s">
        <v>164</v>
      </c>
      <c r="D67" s="63"/>
      <c r="E67" s="63"/>
      <c r="F67" s="63"/>
      <c r="G67" s="63"/>
      <c r="H67" s="63"/>
      <c r="I67" s="164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4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4"/>
      <c r="J69" s="63"/>
      <c r="K69" s="63"/>
      <c r="L69" s="61"/>
    </row>
    <row r="70" spans="2:63" s="1" customFormat="1" ht="22.5" customHeight="1">
      <c r="B70" s="41"/>
      <c r="C70" s="63"/>
      <c r="D70" s="63"/>
      <c r="E70" s="405" t="str">
        <f>E7</f>
        <v>SPZ MOŠNOV – AUTOBUSOVÉ ZASTÁVKY MOBIS, BEHR</v>
      </c>
      <c r="F70" s="406"/>
      <c r="G70" s="406"/>
      <c r="H70" s="406"/>
      <c r="I70" s="164"/>
      <c r="J70" s="63"/>
      <c r="K70" s="63"/>
      <c r="L70" s="61"/>
    </row>
    <row r="71" spans="2:63" s="1" customFormat="1" ht="14.45" customHeight="1">
      <c r="B71" s="41"/>
      <c r="C71" s="65" t="s">
        <v>136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63" s="1" customFormat="1" ht="23.25" customHeight="1">
      <c r="B72" s="41"/>
      <c r="C72" s="63"/>
      <c r="D72" s="63"/>
      <c r="E72" s="381" t="str">
        <f>E9</f>
        <v>SO 106 - DOPRAVNÍ ZNAČENÍ, PZ MOBIS</v>
      </c>
      <c r="F72" s="407"/>
      <c r="G72" s="407"/>
      <c r="H72" s="407"/>
      <c r="I72" s="164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4"/>
      <c r="J73" s="63"/>
      <c r="K73" s="63"/>
      <c r="L73" s="61"/>
    </row>
    <row r="74" spans="2:63" s="1" customFormat="1" ht="18" customHeight="1">
      <c r="B74" s="41"/>
      <c r="C74" s="65" t="s">
        <v>26</v>
      </c>
      <c r="D74" s="63"/>
      <c r="E74" s="63"/>
      <c r="F74" s="165" t="str">
        <f>F12</f>
        <v>Mošnov</v>
      </c>
      <c r="G74" s="63"/>
      <c r="H74" s="63"/>
      <c r="I74" s="166" t="s">
        <v>28</v>
      </c>
      <c r="J74" s="73" t="str">
        <f>IF(J12="","",J12)</f>
        <v>5. 2. 2017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4"/>
      <c r="J75" s="63"/>
      <c r="K75" s="63"/>
      <c r="L75" s="61"/>
    </row>
    <row r="76" spans="2:63" s="1" customFormat="1">
      <c r="B76" s="41"/>
      <c r="C76" s="65" t="s">
        <v>32</v>
      </c>
      <c r="D76" s="63"/>
      <c r="E76" s="63"/>
      <c r="F76" s="165" t="str">
        <f>E15</f>
        <v xml:space="preserve"> </v>
      </c>
      <c r="G76" s="63"/>
      <c r="H76" s="63"/>
      <c r="I76" s="166" t="s">
        <v>38</v>
      </c>
      <c r="J76" s="165" t="str">
        <f>E21</f>
        <v>Tebodin Czech Republic, s.r.o.</v>
      </c>
      <c r="K76" s="63"/>
      <c r="L76" s="61"/>
    </row>
    <row r="77" spans="2:63" s="1" customFormat="1" ht="14.45" customHeight="1">
      <c r="B77" s="41"/>
      <c r="C77" s="65" t="s">
        <v>36</v>
      </c>
      <c r="D77" s="63"/>
      <c r="E77" s="63"/>
      <c r="F77" s="165" t="str">
        <f>IF(E18="","",E18)</f>
        <v/>
      </c>
      <c r="G77" s="63"/>
      <c r="H77" s="63"/>
      <c r="I77" s="164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63" s="9" customFormat="1" ht="29.25" customHeight="1">
      <c r="B79" s="167"/>
      <c r="C79" s="168" t="s">
        <v>165</v>
      </c>
      <c r="D79" s="169" t="s">
        <v>62</v>
      </c>
      <c r="E79" s="169" t="s">
        <v>58</v>
      </c>
      <c r="F79" s="169" t="s">
        <v>166</v>
      </c>
      <c r="G79" s="169" t="s">
        <v>167</v>
      </c>
      <c r="H79" s="169" t="s">
        <v>168</v>
      </c>
      <c r="I79" s="170" t="s">
        <v>169</v>
      </c>
      <c r="J79" s="169" t="s">
        <v>155</v>
      </c>
      <c r="K79" s="171" t="s">
        <v>170</v>
      </c>
      <c r="L79" s="172"/>
      <c r="M79" s="81" t="s">
        <v>171</v>
      </c>
      <c r="N79" s="82" t="s">
        <v>47</v>
      </c>
      <c r="O79" s="82" t="s">
        <v>172</v>
      </c>
      <c r="P79" s="82" t="s">
        <v>173</v>
      </c>
      <c r="Q79" s="82" t="s">
        <v>174</v>
      </c>
      <c r="R79" s="82" t="s">
        <v>175</v>
      </c>
      <c r="S79" s="82" t="s">
        <v>176</v>
      </c>
      <c r="T79" s="83" t="s">
        <v>177</v>
      </c>
    </row>
    <row r="80" spans="2:63" s="1" customFormat="1" ht="29.25" customHeight="1">
      <c r="B80" s="41"/>
      <c r="C80" s="87" t="s">
        <v>156</v>
      </c>
      <c r="D80" s="63"/>
      <c r="E80" s="63"/>
      <c r="F80" s="63"/>
      <c r="G80" s="63"/>
      <c r="H80" s="63"/>
      <c r="I80" s="164"/>
      <c r="J80" s="173">
        <f>BK80</f>
        <v>0</v>
      </c>
      <c r="K80" s="63"/>
      <c r="L80" s="61"/>
      <c r="M80" s="84"/>
      <c r="N80" s="85"/>
      <c r="O80" s="85"/>
      <c r="P80" s="174">
        <f>P81</f>
        <v>0</v>
      </c>
      <c r="Q80" s="85"/>
      <c r="R80" s="174">
        <f>R81</f>
        <v>0.60890400000000011</v>
      </c>
      <c r="S80" s="85"/>
      <c r="T80" s="175">
        <f>T81</f>
        <v>8.0000000000000002E-3</v>
      </c>
      <c r="AT80" s="24" t="s">
        <v>76</v>
      </c>
      <c r="AU80" s="24" t="s">
        <v>157</v>
      </c>
      <c r="BK80" s="176">
        <f>BK81</f>
        <v>0</v>
      </c>
    </row>
    <row r="81" spans="2:65" s="10" customFormat="1" ht="37.35" customHeight="1">
      <c r="B81" s="177"/>
      <c r="C81" s="178"/>
      <c r="D81" s="179" t="s">
        <v>76</v>
      </c>
      <c r="E81" s="180" t="s">
        <v>178</v>
      </c>
      <c r="F81" s="180" t="s">
        <v>179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P82+P124+P125</f>
        <v>0</v>
      </c>
      <c r="Q81" s="185"/>
      <c r="R81" s="186">
        <f>R82+R124+R125</f>
        <v>0.60890400000000011</v>
      </c>
      <c r="S81" s="185"/>
      <c r="T81" s="187">
        <f>T82+T124+T125</f>
        <v>8.0000000000000002E-3</v>
      </c>
      <c r="AR81" s="188" t="s">
        <v>25</v>
      </c>
      <c r="AT81" s="189" t="s">
        <v>76</v>
      </c>
      <c r="AU81" s="189" t="s">
        <v>77</v>
      </c>
      <c r="AY81" s="188" t="s">
        <v>180</v>
      </c>
      <c r="BK81" s="190">
        <f>BK82+BK124+BK125</f>
        <v>0</v>
      </c>
    </row>
    <row r="82" spans="2:65" s="10" customFormat="1" ht="19.899999999999999" customHeight="1">
      <c r="B82" s="177"/>
      <c r="C82" s="178"/>
      <c r="D82" s="191" t="s">
        <v>76</v>
      </c>
      <c r="E82" s="192" t="s">
        <v>292</v>
      </c>
      <c r="F82" s="192" t="s">
        <v>293</v>
      </c>
      <c r="G82" s="178"/>
      <c r="H82" s="178"/>
      <c r="I82" s="181"/>
      <c r="J82" s="193">
        <f>BK82</f>
        <v>0</v>
      </c>
      <c r="K82" s="178"/>
      <c r="L82" s="183"/>
      <c r="M82" s="184"/>
      <c r="N82" s="185"/>
      <c r="O82" s="185"/>
      <c r="P82" s="186">
        <f>SUM(P83:P123)</f>
        <v>0</v>
      </c>
      <c r="Q82" s="185"/>
      <c r="R82" s="186">
        <f>SUM(R83:R123)</f>
        <v>0.60890400000000011</v>
      </c>
      <c r="S82" s="185"/>
      <c r="T82" s="187">
        <f>SUM(T83:T123)</f>
        <v>8.0000000000000002E-3</v>
      </c>
      <c r="AR82" s="188" t="s">
        <v>25</v>
      </c>
      <c r="AT82" s="189" t="s">
        <v>76</v>
      </c>
      <c r="AU82" s="189" t="s">
        <v>25</v>
      </c>
      <c r="AY82" s="188" t="s">
        <v>180</v>
      </c>
      <c r="BK82" s="190">
        <f>SUM(BK83:BK123)</f>
        <v>0</v>
      </c>
    </row>
    <row r="83" spans="2:65" s="1" customFormat="1" ht="22.5" customHeight="1">
      <c r="B83" s="41"/>
      <c r="C83" s="194" t="s">
        <v>25</v>
      </c>
      <c r="D83" s="194" t="s">
        <v>182</v>
      </c>
      <c r="E83" s="195" t="s">
        <v>739</v>
      </c>
      <c r="F83" s="196" t="s">
        <v>740</v>
      </c>
      <c r="G83" s="197" t="s">
        <v>319</v>
      </c>
      <c r="H83" s="198">
        <v>4</v>
      </c>
      <c r="I83" s="199"/>
      <c r="J83" s="200">
        <f t="shared" ref="J83:J90" si="0">ROUND(I83*H83,2)</f>
        <v>0</v>
      </c>
      <c r="K83" s="196" t="s">
        <v>186</v>
      </c>
      <c r="L83" s="61"/>
      <c r="M83" s="201" t="s">
        <v>24</v>
      </c>
      <c r="N83" s="202" t="s">
        <v>48</v>
      </c>
      <c r="O83" s="42"/>
      <c r="P83" s="203">
        <f t="shared" ref="P83:P90" si="1">O83*H83</f>
        <v>0</v>
      </c>
      <c r="Q83" s="203">
        <v>6.9999999999999999E-4</v>
      </c>
      <c r="R83" s="203">
        <f t="shared" ref="R83:R90" si="2">Q83*H83</f>
        <v>2.8E-3</v>
      </c>
      <c r="S83" s="203">
        <v>0</v>
      </c>
      <c r="T83" s="204">
        <f t="shared" ref="T83:T90" si="3">S83*H83</f>
        <v>0</v>
      </c>
      <c r="AR83" s="24" t="s">
        <v>187</v>
      </c>
      <c r="AT83" s="24" t="s">
        <v>182</v>
      </c>
      <c r="AU83" s="24" t="s">
        <v>86</v>
      </c>
      <c r="AY83" s="24" t="s">
        <v>180</v>
      </c>
      <c r="BE83" s="205">
        <f t="shared" ref="BE83:BE90" si="4">IF(N83="základní",J83,0)</f>
        <v>0</v>
      </c>
      <c r="BF83" s="205">
        <f t="shared" ref="BF83:BF90" si="5">IF(N83="snížená",J83,0)</f>
        <v>0</v>
      </c>
      <c r="BG83" s="205">
        <f t="shared" ref="BG83:BG90" si="6">IF(N83="zákl. přenesená",J83,0)</f>
        <v>0</v>
      </c>
      <c r="BH83" s="205">
        <f t="shared" ref="BH83:BH90" si="7">IF(N83="sníž. přenesená",J83,0)</f>
        <v>0</v>
      </c>
      <c r="BI83" s="205">
        <f t="shared" ref="BI83:BI90" si="8">IF(N83="nulová",J83,0)</f>
        <v>0</v>
      </c>
      <c r="BJ83" s="24" t="s">
        <v>25</v>
      </c>
      <c r="BK83" s="205">
        <f t="shared" ref="BK83:BK90" si="9">ROUND(I83*H83,2)</f>
        <v>0</v>
      </c>
      <c r="BL83" s="24" t="s">
        <v>187</v>
      </c>
      <c r="BM83" s="24" t="s">
        <v>741</v>
      </c>
    </row>
    <row r="84" spans="2:65" s="1" customFormat="1" ht="22.5" customHeight="1">
      <c r="B84" s="41"/>
      <c r="C84" s="246" t="s">
        <v>86</v>
      </c>
      <c r="D84" s="246" t="s">
        <v>302</v>
      </c>
      <c r="E84" s="247" t="s">
        <v>742</v>
      </c>
      <c r="F84" s="248" t="s">
        <v>743</v>
      </c>
      <c r="G84" s="249" t="s">
        <v>319</v>
      </c>
      <c r="H84" s="250">
        <v>2</v>
      </c>
      <c r="I84" s="251"/>
      <c r="J84" s="252">
        <f t="shared" si="0"/>
        <v>0</v>
      </c>
      <c r="K84" s="248" t="s">
        <v>186</v>
      </c>
      <c r="L84" s="253"/>
      <c r="M84" s="254" t="s">
        <v>24</v>
      </c>
      <c r="N84" s="255" t="s">
        <v>48</v>
      </c>
      <c r="O84" s="42"/>
      <c r="P84" s="203">
        <f t="shared" si="1"/>
        <v>0</v>
      </c>
      <c r="Q84" s="203">
        <v>3.0000000000000001E-3</v>
      </c>
      <c r="R84" s="203">
        <f t="shared" si="2"/>
        <v>6.0000000000000001E-3</v>
      </c>
      <c r="S84" s="203">
        <v>0</v>
      </c>
      <c r="T84" s="204">
        <f t="shared" si="3"/>
        <v>0</v>
      </c>
      <c r="AR84" s="24" t="s">
        <v>305</v>
      </c>
      <c r="AT84" s="24" t="s">
        <v>302</v>
      </c>
      <c r="AU84" s="24" t="s">
        <v>86</v>
      </c>
      <c r="AY84" s="24" t="s">
        <v>180</v>
      </c>
      <c r="BE84" s="205">
        <f t="shared" si="4"/>
        <v>0</v>
      </c>
      <c r="BF84" s="205">
        <f t="shared" si="5"/>
        <v>0</v>
      </c>
      <c r="BG84" s="205">
        <f t="shared" si="6"/>
        <v>0</v>
      </c>
      <c r="BH84" s="205">
        <f t="shared" si="7"/>
        <v>0</v>
      </c>
      <c r="BI84" s="205">
        <f t="shared" si="8"/>
        <v>0</v>
      </c>
      <c r="BJ84" s="24" t="s">
        <v>25</v>
      </c>
      <c r="BK84" s="205">
        <f t="shared" si="9"/>
        <v>0</v>
      </c>
      <c r="BL84" s="24" t="s">
        <v>187</v>
      </c>
      <c r="BM84" s="24" t="s">
        <v>744</v>
      </c>
    </row>
    <row r="85" spans="2:65" s="1" customFormat="1" ht="22.5" customHeight="1">
      <c r="B85" s="41"/>
      <c r="C85" s="246" t="s">
        <v>276</v>
      </c>
      <c r="D85" s="246" t="s">
        <v>302</v>
      </c>
      <c r="E85" s="247" t="s">
        <v>745</v>
      </c>
      <c r="F85" s="248" t="s">
        <v>746</v>
      </c>
      <c r="G85" s="249" t="s">
        <v>319</v>
      </c>
      <c r="H85" s="250">
        <v>2</v>
      </c>
      <c r="I85" s="251"/>
      <c r="J85" s="252">
        <f t="shared" si="0"/>
        <v>0</v>
      </c>
      <c r="K85" s="248" t="s">
        <v>186</v>
      </c>
      <c r="L85" s="253"/>
      <c r="M85" s="254" t="s">
        <v>24</v>
      </c>
      <c r="N85" s="255" t="s">
        <v>48</v>
      </c>
      <c r="O85" s="42"/>
      <c r="P85" s="203">
        <f t="shared" si="1"/>
        <v>0</v>
      </c>
      <c r="Q85" s="203">
        <v>3.0000000000000001E-3</v>
      </c>
      <c r="R85" s="203">
        <f t="shared" si="2"/>
        <v>6.0000000000000001E-3</v>
      </c>
      <c r="S85" s="203">
        <v>0</v>
      </c>
      <c r="T85" s="204">
        <f t="shared" si="3"/>
        <v>0</v>
      </c>
      <c r="AR85" s="24" t="s">
        <v>305</v>
      </c>
      <c r="AT85" s="24" t="s">
        <v>302</v>
      </c>
      <c r="AU85" s="24" t="s">
        <v>86</v>
      </c>
      <c r="AY85" s="24" t="s">
        <v>180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24" t="s">
        <v>25</v>
      </c>
      <c r="BK85" s="205">
        <f t="shared" si="9"/>
        <v>0</v>
      </c>
      <c r="BL85" s="24" t="s">
        <v>187</v>
      </c>
      <c r="BM85" s="24" t="s">
        <v>747</v>
      </c>
    </row>
    <row r="86" spans="2:65" s="1" customFormat="1" ht="22.5" customHeight="1">
      <c r="B86" s="41"/>
      <c r="C86" s="246" t="s">
        <v>235</v>
      </c>
      <c r="D86" s="246" t="s">
        <v>302</v>
      </c>
      <c r="E86" s="247" t="s">
        <v>748</v>
      </c>
      <c r="F86" s="248" t="s">
        <v>749</v>
      </c>
      <c r="G86" s="249" t="s">
        <v>319</v>
      </c>
      <c r="H86" s="250">
        <v>4</v>
      </c>
      <c r="I86" s="251"/>
      <c r="J86" s="252">
        <f t="shared" si="0"/>
        <v>0</v>
      </c>
      <c r="K86" s="248" t="s">
        <v>186</v>
      </c>
      <c r="L86" s="253"/>
      <c r="M86" s="254" t="s">
        <v>24</v>
      </c>
      <c r="N86" s="255" t="s">
        <v>48</v>
      </c>
      <c r="O86" s="42"/>
      <c r="P86" s="203">
        <f t="shared" si="1"/>
        <v>0</v>
      </c>
      <c r="Q86" s="203">
        <v>2.5000000000000001E-3</v>
      </c>
      <c r="R86" s="203">
        <f t="shared" si="2"/>
        <v>0.01</v>
      </c>
      <c r="S86" s="203">
        <v>0</v>
      </c>
      <c r="T86" s="204">
        <f t="shared" si="3"/>
        <v>0</v>
      </c>
      <c r="AR86" s="24" t="s">
        <v>305</v>
      </c>
      <c r="AT86" s="24" t="s">
        <v>302</v>
      </c>
      <c r="AU86" s="24" t="s">
        <v>86</v>
      </c>
      <c r="AY86" s="24" t="s">
        <v>180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24" t="s">
        <v>25</v>
      </c>
      <c r="BK86" s="205">
        <f t="shared" si="9"/>
        <v>0</v>
      </c>
      <c r="BL86" s="24" t="s">
        <v>187</v>
      </c>
      <c r="BM86" s="24" t="s">
        <v>750</v>
      </c>
    </row>
    <row r="87" spans="2:65" s="1" customFormat="1" ht="22.5" customHeight="1">
      <c r="B87" s="41"/>
      <c r="C87" s="194" t="s">
        <v>309</v>
      </c>
      <c r="D87" s="194" t="s">
        <v>182</v>
      </c>
      <c r="E87" s="195" t="s">
        <v>751</v>
      </c>
      <c r="F87" s="196" t="s">
        <v>752</v>
      </c>
      <c r="G87" s="197" t="s">
        <v>319</v>
      </c>
      <c r="H87" s="198">
        <v>2</v>
      </c>
      <c r="I87" s="199"/>
      <c r="J87" s="200">
        <f t="shared" si="0"/>
        <v>0</v>
      </c>
      <c r="K87" s="196" t="s">
        <v>186</v>
      </c>
      <c r="L87" s="61"/>
      <c r="M87" s="201" t="s">
        <v>24</v>
      </c>
      <c r="N87" s="202" t="s">
        <v>48</v>
      </c>
      <c r="O87" s="42"/>
      <c r="P87" s="203">
        <f t="shared" si="1"/>
        <v>0</v>
      </c>
      <c r="Q87" s="203">
        <v>0.10940999999999999</v>
      </c>
      <c r="R87" s="203">
        <f t="shared" si="2"/>
        <v>0.21881999999999999</v>
      </c>
      <c r="S87" s="203">
        <v>0</v>
      </c>
      <c r="T87" s="204">
        <f t="shared" si="3"/>
        <v>0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24" t="s">
        <v>25</v>
      </c>
      <c r="BK87" s="205">
        <f t="shared" si="9"/>
        <v>0</v>
      </c>
      <c r="BL87" s="24" t="s">
        <v>187</v>
      </c>
      <c r="BM87" s="24" t="s">
        <v>753</v>
      </c>
    </row>
    <row r="88" spans="2:65" s="1" customFormat="1" ht="22.5" customHeight="1">
      <c r="B88" s="41"/>
      <c r="C88" s="246" t="s">
        <v>292</v>
      </c>
      <c r="D88" s="246" t="s">
        <v>302</v>
      </c>
      <c r="E88" s="247" t="s">
        <v>754</v>
      </c>
      <c r="F88" s="248" t="s">
        <v>755</v>
      </c>
      <c r="G88" s="249" t="s">
        <v>319</v>
      </c>
      <c r="H88" s="250">
        <v>4</v>
      </c>
      <c r="I88" s="251"/>
      <c r="J88" s="252">
        <f t="shared" si="0"/>
        <v>0</v>
      </c>
      <c r="K88" s="248" t="s">
        <v>186</v>
      </c>
      <c r="L88" s="253"/>
      <c r="M88" s="254" t="s">
        <v>24</v>
      </c>
      <c r="N88" s="255" t="s">
        <v>48</v>
      </c>
      <c r="O88" s="42"/>
      <c r="P88" s="203">
        <f t="shared" si="1"/>
        <v>0</v>
      </c>
      <c r="Q88" s="203">
        <v>3.5E-4</v>
      </c>
      <c r="R88" s="203">
        <f t="shared" si="2"/>
        <v>1.4E-3</v>
      </c>
      <c r="S88" s="203">
        <v>0</v>
      </c>
      <c r="T88" s="204">
        <f t="shared" si="3"/>
        <v>0</v>
      </c>
      <c r="AR88" s="24" t="s">
        <v>305</v>
      </c>
      <c r="AT88" s="24" t="s">
        <v>302</v>
      </c>
      <c r="AU88" s="24" t="s">
        <v>86</v>
      </c>
      <c r="AY88" s="24" t="s">
        <v>180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24" t="s">
        <v>25</v>
      </c>
      <c r="BK88" s="205">
        <f t="shared" si="9"/>
        <v>0</v>
      </c>
      <c r="BL88" s="24" t="s">
        <v>187</v>
      </c>
      <c r="BM88" s="24" t="s">
        <v>756</v>
      </c>
    </row>
    <row r="89" spans="2:65" s="1" customFormat="1" ht="22.5" customHeight="1">
      <c r="B89" s="41"/>
      <c r="C89" s="194" t="s">
        <v>30</v>
      </c>
      <c r="D89" s="194" t="s">
        <v>182</v>
      </c>
      <c r="E89" s="195" t="s">
        <v>757</v>
      </c>
      <c r="F89" s="196" t="s">
        <v>758</v>
      </c>
      <c r="G89" s="197" t="s">
        <v>319</v>
      </c>
      <c r="H89" s="198">
        <v>2</v>
      </c>
      <c r="I89" s="199"/>
      <c r="J89" s="200">
        <f t="shared" si="0"/>
        <v>0</v>
      </c>
      <c r="K89" s="196" t="s">
        <v>186</v>
      </c>
      <c r="L89" s="61"/>
      <c r="M89" s="201" t="s">
        <v>24</v>
      </c>
      <c r="N89" s="202" t="s">
        <v>48</v>
      </c>
      <c r="O89" s="42"/>
      <c r="P89" s="203">
        <f t="shared" si="1"/>
        <v>0</v>
      </c>
      <c r="Q89" s="203">
        <v>0.11241</v>
      </c>
      <c r="R89" s="203">
        <f t="shared" si="2"/>
        <v>0.22481999999999999</v>
      </c>
      <c r="S89" s="203">
        <v>0</v>
      </c>
      <c r="T89" s="204">
        <f t="shared" si="3"/>
        <v>0</v>
      </c>
      <c r="AR89" s="24" t="s">
        <v>187</v>
      </c>
      <c r="AT89" s="24" t="s">
        <v>182</v>
      </c>
      <c r="AU89" s="24" t="s">
        <v>86</v>
      </c>
      <c r="AY89" s="24" t="s">
        <v>180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24" t="s">
        <v>25</v>
      </c>
      <c r="BK89" s="205">
        <f t="shared" si="9"/>
        <v>0</v>
      </c>
      <c r="BL89" s="24" t="s">
        <v>187</v>
      </c>
      <c r="BM89" s="24" t="s">
        <v>759</v>
      </c>
    </row>
    <row r="90" spans="2:65" s="1" customFormat="1" ht="22.5" customHeight="1">
      <c r="B90" s="41"/>
      <c r="C90" s="194" t="s">
        <v>10</v>
      </c>
      <c r="D90" s="194" t="s">
        <v>182</v>
      </c>
      <c r="E90" s="195" t="s">
        <v>760</v>
      </c>
      <c r="F90" s="196" t="s">
        <v>761</v>
      </c>
      <c r="G90" s="197" t="s">
        <v>200</v>
      </c>
      <c r="H90" s="198">
        <v>120</v>
      </c>
      <c r="I90" s="199"/>
      <c r="J90" s="200">
        <f t="shared" si="0"/>
        <v>0</v>
      </c>
      <c r="K90" s="196" t="s">
        <v>186</v>
      </c>
      <c r="L90" s="61"/>
      <c r="M90" s="201" t="s">
        <v>24</v>
      </c>
      <c r="N90" s="202" t="s">
        <v>48</v>
      </c>
      <c r="O90" s="42"/>
      <c r="P90" s="203">
        <f t="shared" si="1"/>
        <v>0</v>
      </c>
      <c r="Q90" s="203">
        <v>2.0000000000000001E-4</v>
      </c>
      <c r="R90" s="203">
        <f t="shared" si="2"/>
        <v>2.4E-2</v>
      </c>
      <c r="S90" s="203">
        <v>0</v>
      </c>
      <c r="T90" s="204">
        <f t="shared" si="3"/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24" t="s">
        <v>25</v>
      </c>
      <c r="BK90" s="205">
        <f t="shared" si="9"/>
        <v>0</v>
      </c>
      <c r="BL90" s="24" t="s">
        <v>187</v>
      </c>
      <c r="BM90" s="24" t="s">
        <v>762</v>
      </c>
    </row>
    <row r="91" spans="2:65" s="11" customFormat="1" ht="13.5">
      <c r="B91" s="206"/>
      <c r="C91" s="207"/>
      <c r="D91" s="218" t="s">
        <v>189</v>
      </c>
      <c r="E91" s="221" t="s">
        <v>24</v>
      </c>
      <c r="F91" s="222" t="s">
        <v>1145</v>
      </c>
      <c r="G91" s="207"/>
      <c r="H91" s="223">
        <v>30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189</v>
      </c>
      <c r="AU91" s="217" t="s">
        <v>86</v>
      </c>
      <c r="AV91" s="11" t="s">
        <v>86</v>
      </c>
      <c r="AW91" s="11" t="s">
        <v>40</v>
      </c>
      <c r="AX91" s="11" t="s">
        <v>77</v>
      </c>
      <c r="AY91" s="217" t="s">
        <v>180</v>
      </c>
    </row>
    <row r="92" spans="2:65" s="11" customFormat="1" ht="13.5">
      <c r="B92" s="206"/>
      <c r="C92" s="207"/>
      <c r="D92" s="218" t="s">
        <v>189</v>
      </c>
      <c r="E92" s="221" t="s">
        <v>24</v>
      </c>
      <c r="F92" s="222" t="s">
        <v>1146</v>
      </c>
      <c r="G92" s="207"/>
      <c r="H92" s="223">
        <v>90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189</v>
      </c>
      <c r="AU92" s="217" t="s">
        <v>86</v>
      </c>
      <c r="AV92" s="11" t="s">
        <v>86</v>
      </c>
      <c r="AW92" s="11" t="s">
        <v>40</v>
      </c>
      <c r="AX92" s="11" t="s">
        <v>77</v>
      </c>
      <c r="AY92" s="217" t="s">
        <v>180</v>
      </c>
    </row>
    <row r="93" spans="2:65" s="12" customFormat="1" ht="13.5">
      <c r="B93" s="224"/>
      <c r="C93" s="225"/>
      <c r="D93" s="208" t="s">
        <v>189</v>
      </c>
      <c r="E93" s="226" t="s">
        <v>24</v>
      </c>
      <c r="F93" s="227" t="s">
        <v>204</v>
      </c>
      <c r="G93" s="225"/>
      <c r="H93" s="228">
        <v>120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189</v>
      </c>
      <c r="AU93" s="234" t="s">
        <v>86</v>
      </c>
      <c r="AV93" s="12" t="s">
        <v>187</v>
      </c>
      <c r="AW93" s="12" t="s">
        <v>40</v>
      </c>
      <c r="AX93" s="12" t="s">
        <v>25</v>
      </c>
      <c r="AY93" s="234" t="s">
        <v>180</v>
      </c>
    </row>
    <row r="94" spans="2:65" s="1" customFormat="1" ht="22.5" customHeight="1">
      <c r="B94" s="41"/>
      <c r="C94" s="194" t="s">
        <v>243</v>
      </c>
      <c r="D94" s="194" t="s">
        <v>182</v>
      </c>
      <c r="E94" s="195" t="s">
        <v>764</v>
      </c>
      <c r="F94" s="196" t="s">
        <v>765</v>
      </c>
      <c r="G94" s="197" t="s">
        <v>200</v>
      </c>
      <c r="H94" s="198">
        <v>167.28</v>
      </c>
      <c r="I94" s="199"/>
      <c r="J94" s="200">
        <f>ROUND(I94*H94,2)</f>
        <v>0</v>
      </c>
      <c r="K94" s="196" t="s">
        <v>186</v>
      </c>
      <c r="L94" s="61"/>
      <c r="M94" s="201" t="s">
        <v>24</v>
      </c>
      <c r="N94" s="202" t="s">
        <v>48</v>
      </c>
      <c r="O94" s="42"/>
      <c r="P94" s="203">
        <f>O94*H94</f>
        <v>0</v>
      </c>
      <c r="Q94" s="203">
        <v>2.0000000000000001E-4</v>
      </c>
      <c r="R94" s="203">
        <f>Q94*H94</f>
        <v>3.3456E-2</v>
      </c>
      <c r="S94" s="203">
        <v>0</v>
      </c>
      <c r="T94" s="204">
        <f>S94*H94</f>
        <v>0</v>
      </c>
      <c r="AR94" s="24" t="s">
        <v>187</v>
      </c>
      <c r="AT94" s="24" t="s">
        <v>182</v>
      </c>
      <c r="AU94" s="24" t="s">
        <v>86</v>
      </c>
      <c r="AY94" s="24" t="s">
        <v>180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25</v>
      </c>
      <c r="BK94" s="205">
        <f>ROUND(I94*H94,2)</f>
        <v>0</v>
      </c>
      <c r="BL94" s="24" t="s">
        <v>187</v>
      </c>
      <c r="BM94" s="24" t="s">
        <v>766</v>
      </c>
    </row>
    <row r="95" spans="2:65" s="11" customFormat="1" ht="13.5">
      <c r="B95" s="206"/>
      <c r="C95" s="207"/>
      <c r="D95" s="218" t="s">
        <v>189</v>
      </c>
      <c r="E95" s="221" t="s">
        <v>24</v>
      </c>
      <c r="F95" s="222" t="s">
        <v>767</v>
      </c>
      <c r="G95" s="207"/>
      <c r="H95" s="223">
        <v>60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77</v>
      </c>
      <c r="AY95" s="217" t="s">
        <v>180</v>
      </c>
    </row>
    <row r="96" spans="2:65" s="11" customFormat="1" ht="13.5">
      <c r="B96" s="206"/>
      <c r="C96" s="207"/>
      <c r="D96" s="218" t="s">
        <v>189</v>
      </c>
      <c r="E96" s="221" t="s">
        <v>24</v>
      </c>
      <c r="F96" s="222" t="s">
        <v>768</v>
      </c>
      <c r="G96" s="207"/>
      <c r="H96" s="223">
        <v>22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189</v>
      </c>
      <c r="AU96" s="217" t="s">
        <v>86</v>
      </c>
      <c r="AV96" s="11" t="s">
        <v>86</v>
      </c>
      <c r="AW96" s="11" t="s">
        <v>40</v>
      </c>
      <c r="AX96" s="11" t="s">
        <v>77</v>
      </c>
      <c r="AY96" s="217" t="s">
        <v>180</v>
      </c>
    </row>
    <row r="97" spans="2:65" s="11" customFormat="1" ht="13.5">
      <c r="B97" s="206"/>
      <c r="C97" s="207"/>
      <c r="D97" s="218" t="s">
        <v>189</v>
      </c>
      <c r="E97" s="221" t="s">
        <v>24</v>
      </c>
      <c r="F97" s="222" t="s">
        <v>769</v>
      </c>
      <c r="G97" s="207"/>
      <c r="H97" s="223">
        <v>85.28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189</v>
      </c>
      <c r="AU97" s="217" t="s">
        <v>86</v>
      </c>
      <c r="AV97" s="11" t="s">
        <v>86</v>
      </c>
      <c r="AW97" s="11" t="s">
        <v>40</v>
      </c>
      <c r="AX97" s="11" t="s">
        <v>77</v>
      </c>
      <c r="AY97" s="217" t="s">
        <v>180</v>
      </c>
    </row>
    <row r="98" spans="2:65" s="13" customFormat="1" ht="13.5">
      <c r="B98" s="235"/>
      <c r="C98" s="236"/>
      <c r="D98" s="208" t="s">
        <v>189</v>
      </c>
      <c r="E98" s="237" t="s">
        <v>24</v>
      </c>
      <c r="F98" s="238" t="s">
        <v>275</v>
      </c>
      <c r="G98" s="236"/>
      <c r="H98" s="239">
        <v>167.28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189</v>
      </c>
      <c r="AU98" s="245" t="s">
        <v>86</v>
      </c>
      <c r="AV98" s="13" t="s">
        <v>276</v>
      </c>
      <c r="AW98" s="13" t="s">
        <v>40</v>
      </c>
      <c r="AX98" s="13" t="s">
        <v>25</v>
      </c>
      <c r="AY98" s="245" t="s">
        <v>180</v>
      </c>
    </row>
    <row r="99" spans="2:65" s="1" customFormat="1" ht="22.5" customHeight="1">
      <c r="B99" s="41"/>
      <c r="C99" s="194" t="s">
        <v>631</v>
      </c>
      <c r="D99" s="194" t="s">
        <v>182</v>
      </c>
      <c r="E99" s="195" t="s">
        <v>770</v>
      </c>
      <c r="F99" s="196" t="s">
        <v>771</v>
      </c>
      <c r="G99" s="197" t="s">
        <v>200</v>
      </c>
      <c r="H99" s="198">
        <v>175</v>
      </c>
      <c r="I99" s="199"/>
      <c r="J99" s="200">
        <f>ROUND(I99*H99,2)</f>
        <v>0</v>
      </c>
      <c r="K99" s="196" t="s">
        <v>186</v>
      </c>
      <c r="L99" s="61"/>
      <c r="M99" s="201" t="s">
        <v>24</v>
      </c>
      <c r="N99" s="202" t="s">
        <v>48</v>
      </c>
      <c r="O99" s="42"/>
      <c r="P99" s="203">
        <f>O99*H99</f>
        <v>0</v>
      </c>
      <c r="Q99" s="203">
        <v>4.0000000000000002E-4</v>
      </c>
      <c r="R99" s="203">
        <f>Q99*H99</f>
        <v>7.0000000000000007E-2</v>
      </c>
      <c r="S99" s="203">
        <v>0</v>
      </c>
      <c r="T99" s="204">
        <f>S99*H99</f>
        <v>0</v>
      </c>
      <c r="AR99" s="24" t="s">
        <v>187</v>
      </c>
      <c r="AT99" s="24" t="s">
        <v>182</v>
      </c>
      <c r="AU99" s="24" t="s">
        <v>86</v>
      </c>
      <c r="AY99" s="24" t="s">
        <v>180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25</v>
      </c>
      <c r="BK99" s="205">
        <f>ROUND(I99*H99,2)</f>
        <v>0</v>
      </c>
      <c r="BL99" s="24" t="s">
        <v>187</v>
      </c>
      <c r="BM99" s="24" t="s">
        <v>772</v>
      </c>
    </row>
    <row r="100" spans="2:65" s="11" customFormat="1" ht="13.5">
      <c r="B100" s="206"/>
      <c r="C100" s="207"/>
      <c r="D100" s="218" t="s">
        <v>189</v>
      </c>
      <c r="E100" s="221" t="s">
        <v>24</v>
      </c>
      <c r="F100" s="222" t="s">
        <v>1147</v>
      </c>
      <c r="G100" s="207"/>
      <c r="H100" s="223">
        <v>65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189</v>
      </c>
      <c r="AU100" s="217" t="s">
        <v>86</v>
      </c>
      <c r="AV100" s="11" t="s">
        <v>86</v>
      </c>
      <c r="AW100" s="11" t="s">
        <v>40</v>
      </c>
      <c r="AX100" s="11" t="s">
        <v>77</v>
      </c>
      <c r="AY100" s="217" t="s">
        <v>180</v>
      </c>
    </row>
    <row r="101" spans="2:65" s="11" customFormat="1" ht="13.5">
      <c r="B101" s="206"/>
      <c r="C101" s="207"/>
      <c r="D101" s="218" t="s">
        <v>189</v>
      </c>
      <c r="E101" s="221" t="s">
        <v>24</v>
      </c>
      <c r="F101" s="222" t="s">
        <v>1148</v>
      </c>
      <c r="G101" s="207"/>
      <c r="H101" s="223">
        <v>80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189</v>
      </c>
      <c r="AU101" s="217" t="s">
        <v>86</v>
      </c>
      <c r="AV101" s="11" t="s">
        <v>86</v>
      </c>
      <c r="AW101" s="11" t="s">
        <v>40</v>
      </c>
      <c r="AX101" s="11" t="s">
        <v>77</v>
      </c>
      <c r="AY101" s="217" t="s">
        <v>180</v>
      </c>
    </row>
    <row r="102" spans="2:65" s="11" customFormat="1" ht="13.5">
      <c r="B102" s="206"/>
      <c r="C102" s="207"/>
      <c r="D102" s="218" t="s">
        <v>189</v>
      </c>
      <c r="E102" s="221" t="s">
        <v>24</v>
      </c>
      <c r="F102" s="222" t="s">
        <v>1149</v>
      </c>
      <c r="G102" s="207"/>
      <c r="H102" s="223">
        <v>30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189</v>
      </c>
      <c r="AU102" s="217" t="s">
        <v>86</v>
      </c>
      <c r="AV102" s="11" t="s">
        <v>86</v>
      </c>
      <c r="AW102" s="11" t="s">
        <v>40</v>
      </c>
      <c r="AX102" s="11" t="s">
        <v>77</v>
      </c>
      <c r="AY102" s="217" t="s">
        <v>180</v>
      </c>
    </row>
    <row r="103" spans="2:65" s="12" customFormat="1" ht="13.5">
      <c r="B103" s="224"/>
      <c r="C103" s="225"/>
      <c r="D103" s="208" t="s">
        <v>189</v>
      </c>
      <c r="E103" s="226" t="s">
        <v>24</v>
      </c>
      <c r="F103" s="227" t="s">
        <v>204</v>
      </c>
      <c r="G103" s="225"/>
      <c r="H103" s="228">
        <v>175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AT103" s="234" t="s">
        <v>189</v>
      </c>
      <c r="AU103" s="234" t="s">
        <v>86</v>
      </c>
      <c r="AV103" s="12" t="s">
        <v>187</v>
      </c>
      <c r="AW103" s="12" t="s">
        <v>40</v>
      </c>
      <c r="AX103" s="12" t="s">
        <v>25</v>
      </c>
      <c r="AY103" s="234" t="s">
        <v>180</v>
      </c>
    </row>
    <row r="104" spans="2:65" s="1" customFormat="1" ht="22.5" customHeight="1">
      <c r="B104" s="41"/>
      <c r="C104" s="194" t="s">
        <v>587</v>
      </c>
      <c r="D104" s="194" t="s">
        <v>182</v>
      </c>
      <c r="E104" s="195" t="s">
        <v>775</v>
      </c>
      <c r="F104" s="196" t="s">
        <v>776</v>
      </c>
      <c r="G104" s="197" t="s">
        <v>185</v>
      </c>
      <c r="H104" s="198">
        <v>6</v>
      </c>
      <c r="I104" s="199"/>
      <c r="J104" s="200">
        <f>ROUND(I104*H104,2)</f>
        <v>0</v>
      </c>
      <c r="K104" s="196" t="s">
        <v>186</v>
      </c>
      <c r="L104" s="61"/>
      <c r="M104" s="201" t="s">
        <v>24</v>
      </c>
      <c r="N104" s="202" t="s">
        <v>48</v>
      </c>
      <c r="O104" s="42"/>
      <c r="P104" s="203">
        <f>O104*H104</f>
        <v>0</v>
      </c>
      <c r="Q104" s="203">
        <v>1.6000000000000001E-3</v>
      </c>
      <c r="R104" s="203">
        <f>Q104*H104</f>
        <v>9.6000000000000009E-3</v>
      </c>
      <c r="S104" s="203">
        <v>0</v>
      </c>
      <c r="T104" s="204">
        <f>S104*H104</f>
        <v>0</v>
      </c>
      <c r="AR104" s="24" t="s">
        <v>187</v>
      </c>
      <c r="AT104" s="24" t="s">
        <v>182</v>
      </c>
      <c r="AU104" s="24" t="s">
        <v>86</v>
      </c>
      <c r="AY104" s="24" t="s">
        <v>180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25</v>
      </c>
      <c r="BK104" s="205">
        <f>ROUND(I104*H104,2)</f>
        <v>0</v>
      </c>
      <c r="BL104" s="24" t="s">
        <v>187</v>
      </c>
      <c r="BM104" s="24" t="s">
        <v>777</v>
      </c>
    </row>
    <row r="105" spans="2:65" s="11" customFormat="1" ht="13.5">
      <c r="B105" s="206"/>
      <c r="C105" s="207"/>
      <c r="D105" s="208" t="s">
        <v>189</v>
      </c>
      <c r="E105" s="209" t="s">
        <v>24</v>
      </c>
      <c r="F105" s="210" t="s">
        <v>778</v>
      </c>
      <c r="G105" s="207"/>
      <c r="H105" s="211">
        <v>6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189</v>
      </c>
      <c r="AU105" s="217" t="s">
        <v>86</v>
      </c>
      <c r="AV105" s="11" t="s">
        <v>86</v>
      </c>
      <c r="AW105" s="11" t="s">
        <v>40</v>
      </c>
      <c r="AX105" s="11" t="s">
        <v>25</v>
      </c>
      <c r="AY105" s="217" t="s">
        <v>180</v>
      </c>
    </row>
    <row r="106" spans="2:65" s="1" customFormat="1" ht="22.5" customHeight="1">
      <c r="B106" s="41"/>
      <c r="C106" s="194" t="s">
        <v>329</v>
      </c>
      <c r="D106" s="194" t="s">
        <v>182</v>
      </c>
      <c r="E106" s="195" t="s">
        <v>779</v>
      </c>
      <c r="F106" s="196" t="s">
        <v>780</v>
      </c>
      <c r="G106" s="197" t="s">
        <v>185</v>
      </c>
      <c r="H106" s="198">
        <v>12.1</v>
      </c>
      <c r="I106" s="199"/>
      <c r="J106" s="200">
        <f>ROUND(I106*H106,2)</f>
        <v>0</v>
      </c>
      <c r="K106" s="196" t="s">
        <v>186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6.9999999999999994E-5</v>
      </c>
      <c r="R106" s="203">
        <f>Q106*H106</f>
        <v>8.4699999999999988E-4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781</v>
      </c>
    </row>
    <row r="107" spans="2:65" s="11" customFormat="1" ht="13.5">
      <c r="B107" s="206"/>
      <c r="C107" s="207"/>
      <c r="D107" s="208" t="s">
        <v>189</v>
      </c>
      <c r="E107" s="209" t="s">
        <v>24</v>
      </c>
      <c r="F107" s="210" t="s">
        <v>782</v>
      </c>
      <c r="G107" s="207"/>
      <c r="H107" s="211">
        <v>12.1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189</v>
      </c>
      <c r="AU107" s="217" t="s">
        <v>86</v>
      </c>
      <c r="AV107" s="11" t="s">
        <v>86</v>
      </c>
      <c r="AW107" s="11" t="s">
        <v>40</v>
      </c>
      <c r="AX107" s="11" t="s">
        <v>25</v>
      </c>
      <c r="AY107" s="217" t="s">
        <v>180</v>
      </c>
    </row>
    <row r="108" spans="2:65" s="1" customFormat="1" ht="22.5" customHeight="1">
      <c r="B108" s="41"/>
      <c r="C108" s="194" t="s">
        <v>324</v>
      </c>
      <c r="D108" s="194" t="s">
        <v>182</v>
      </c>
      <c r="E108" s="195" t="s">
        <v>783</v>
      </c>
      <c r="F108" s="196" t="s">
        <v>784</v>
      </c>
      <c r="G108" s="197" t="s">
        <v>200</v>
      </c>
      <c r="H108" s="198">
        <v>7</v>
      </c>
      <c r="I108" s="199"/>
      <c r="J108" s="200">
        <f>ROUND(I108*H108,2)</f>
        <v>0</v>
      </c>
      <c r="K108" s="196" t="s">
        <v>186</v>
      </c>
      <c r="L108" s="61"/>
      <c r="M108" s="201" t="s">
        <v>24</v>
      </c>
      <c r="N108" s="202" t="s">
        <v>48</v>
      </c>
      <c r="O108" s="42"/>
      <c r="P108" s="203">
        <f>O108*H108</f>
        <v>0</v>
      </c>
      <c r="Q108" s="203">
        <v>1.3999999999999999E-4</v>
      </c>
      <c r="R108" s="203">
        <f>Q108*H108</f>
        <v>9.7999999999999997E-4</v>
      </c>
      <c r="S108" s="203">
        <v>0</v>
      </c>
      <c r="T108" s="204">
        <f>S108*H108</f>
        <v>0</v>
      </c>
      <c r="AR108" s="24" t="s">
        <v>187</v>
      </c>
      <c r="AT108" s="24" t="s">
        <v>182</v>
      </c>
      <c r="AU108" s="24" t="s">
        <v>86</v>
      </c>
      <c r="AY108" s="24" t="s">
        <v>180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25</v>
      </c>
      <c r="BK108" s="205">
        <f>ROUND(I108*H108,2)</f>
        <v>0</v>
      </c>
      <c r="BL108" s="24" t="s">
        <v>187</v>
      </c>
      <c r="BM108" s="24" t="s">
        <v>785</v>
      </c>
    </row>
    <row r="109" spans="2:65" s="1" customFormat="1" ht="22.5" customHeight="1">
      <c r="B109" s="41"/>
      <c r="C109" s="194" t="s">
        <v>576</v>
      </c>
      <c r="D109" s="194" t="s">
        <v>182</v>
      </c>
      <c r="E109" s="195" t="s">
        <v>786</v>
      </c>
      <c r="F109" s="196" t="s">
        <v>787</v>
      </c>
      <c r="G109" s="197" t="s">
        <v>200</v>
      </c>
      <c r="H109" s="198">
        <v>462.28</v>
      </c>
      <c r="I109" s="199"/>
      <c r="J109" s="200">
        <f>ROUND(I109*H109,2)</f>
        <v>0</v>
      </c>
      <c r="K109" s="196" t="s">
        <v>186</v>
      </c>
      <c r="L109" s="61"/>
      <c r="M109" s="201" t="s">
        <v>24</v>
      </c>
      <c r="N109" s="202" t="s">
        <v>48</v>
      </c>
      <c r="O109" s="42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187</v>
      </c>
      <c r="AT109" s="24" t="s">
        <v>182</v>
      </c>
      <c r="AU109" s="24" t="s">
        <v>86</v>
      </c>
      <c r="AY109" s="24" t="s">
        <v>180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25</v>
      </c>
      <c r="BK109" s="205">
        <f>ROUND(I109*H109,2)</f>
        <v>0</v>
      </c>
      <c r="BL109" s="24" t="s">
        <v>187</v>
      </c>
      <c r="BM109" s="24" t="s">
        <v>788</v>
      </c>
    </row>
    <row r="110" spans="2:65" s="11" customFormat="1" ht="13.5">
      <c r="B110" s="206"/>
      <c r="C110" s="207"/>
      <c r="D110" s="218" t="s">
        <v>189</v>
      </c>
      <c r="E110" s="221" t="s">
        <v>24</v>
      </c>
      <c r="F110" s="222" t="s">
        <v>1148</v>
      </c>
      <c r="G110" s="207"/>
      <c r="H110" s="223">
        <v>80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189</v>
      </c>
      <c r="AU110" s="217" t="s">
        <v>86</v>
      </c>
      <c r="AV110" s="11" t="s">
        <v>86</v>
      </c>
      <c r="AW110" s="11" t="s">
        <v>40</v>
      </c>
      <c r="AX110" s="11" t="s">
        <v>77</v>
      </c>
      <c r="AY110" s="217" t="s">
        <v>180</v>
      </c>
    </row>
    <row r="111" spans="2:65" s="11" customFormat="1" ht="13.5">
      <c r="B111" s="206"/>
      <c r="C111" s="207"/>
      <c r="D111" s="218" t="s">
        <v>189</v>
      </c>
      <c r="E111" s="221" t="s">
        <v>24</v>
      </c>
      <c r="F111" s="222" t="s">
        <v>1147</v>
      </c>
      <c r="G111" s="207"/>
      <c r="H111" s="223">
        <v>65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189</v>
      </c>
      <c r="AU111" s="217" t="s">
        <v>86</v>
      </c>
      <c r="AV111" s="11" t="s">
        <v>86</v>
      </c>
      <c r="AW111" s="11" t="s">
        <v>40</v>
      </c>
      <c r="AX111" s="11" t="s">
        <v>77</v>
      </c>
      <c r="AY111" s="217" t="s">
        <v>180</v>
      </c>
    </row>
    <row r="112" spans="2:65" s="11" customFormat="1" ht="13.5">
      <c r="B112" s="206"/>
      <c r="C112" s="207"/>
      <c r="D112" s="218" t="s">
        <v>189</v>
      </c>
      <c r="E112" s="221" t="s">
        <v>24</v>
      </c>
      <c r="F112" s="222" t="s">
        <v>1146</v>
      </c>
      <c r="G112" s="207"/>
      <c r="H112" s="223">
        <v>90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189</v>
      </c>
      <c r="AU112" s="217" t="s">
        <v>86</v>
      </c>
      <c r="AV112" s="11" t="s">
        <v>86</v>
      </c>
      <c r="AW112" s="11" t="s">
        <v>40</v>
      </c>
      <c r="AX112" s="11" t="s">
        <v>77</v>
      </c>
      <c r="AY112" s="217" t="s">
        <v>180</v>
      </c>
    </row>
    <row r="113" spans="2:65" s="11" customFormat="1" ht="13.5">
      <c r="B113" s="206"/>
      <c r="C113" s="207"/>
      <c r="D113" s="218" t="s">
        <v>189</v>
      </c>
      <c r="E113" s="221" t="s">
        <v>24</v>
      </c>
      <c r="F113" s="222" t="s">
        <v>1149</v>
      </c>
      <c r="G113" s="207"/>
      <c r="H113" s="223">
        <v>30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189</v>
      </c>
      <c r="AU113" s="217" t="s">
        <v>86</v>
      </c>
      <c r="AV113" s="11" t="s">
        <v>86</v>
      </c>
      <c r="AW113" s="11" t="s">
        <v>40</v>
      </c>
      <c r="AX113" s="11" t="s">
        <v>77</v>
      </c>
      <c r="AY113" s="217" t="s">
        <v>180</v>
      </c>
    </row>
    <row r="114" spans="2:65" s="11" customFormat="1" ht="13.5">
      <c r="B114" s="206"/>
      <c r="C114" s="207"/>
      <c r="D114" s="218" t="s">
        <v>189</v>
      </c>
      <c r="E114" s="221" t="s">
        <v>24</v>
      </c>
      <c r="F114" s="222" t="s">
        <v>1145</v>
      </c>
      <c r="G114" s="207"/>
      <c r="H114" s="223">
        <v>30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189</v>
      </c>
      <c r="AU114" s="217" t="s">
        <v>86</v>
      </c>
      <c r="AV114" s="11" t="s">
        <v>86</v>
      </c>
      <c r="AW114" s="11" t="s">
        <v>40</v>
      </c>
      <c r="AX114" s="11" t="s">
        <v>77</v>
      </c>
      <c r="AY114" s="217" t="s">
        <v>180</v>
      </c>
    </row>
    <row r="115" spans="2:65" s="11" customFormat="1" ht="13.5">
      <c r="B115" s="206"/>
      <c r="C115" s="207"/>
      <c r="D115" s="218" t="s">
        <v>189</v>
      </c>
      <c r="E115" s="221" t="s">
        <v>24</v>
      </c>
      <c r="F115" s="222" t="s">
        <v>767</v>
      </c>
      <c r="G115" s="207"/>
      <c r="H115" s="223">
        <v>60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189</v>
      </c>
      <c r="AU115" s="217" t="s">
        <v>86</v>
      </c>
      <c r="AV115" s="11" t="s">
        <v>86</v>
      </c>
      <c r="AW115" s="11" t="s">
        <v>40</v>
      </c>
      <c r="AX115" s="11" t="s">
        <v>77</v>
      </c>
      <c r="AY115" s="217" t="s">
        <v>180</v>
      </c>
    </row>
    <row r="116" spans="2:65" s="11" customFormat="1" ht="13.5">
      <c r="B116" s="206"/>
      <c r="C116" s="207"/>
      <c r="D116" s="218" t="s">
        <v>189</v>
      </c>
      <c r="E116" s="221" t="s">
        <v>24</v>
      </c>
      <c r="F116" s="222" t="s">
        <v>768</v>
      </c>
      <c r="G116" s="207"/>
      <c r="H116" s="223">
        <v>22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189</v>
      </c>
      <c r="AU116" s="217" t="s">
        <v>86</v>
      </c>
      <c r="AV116" s="11" t="s">
        <v>86</v>
      </c>
      <c r="AW116" s="11" t="s">
        <v>40</v>
      </c>
      <c r="AX116" s="11" t="s">
        <v>77</v>
      </c>
      <c r="AY116" s="217" t="s">
        <v>180</v>
      </c>
    </row>
    <row r="117" spans="2:65" s="11" customFormat="1" ht="13.5">
      <c r="B117" s="206"/>
      <c r="C117" s="207"/>
      <c r="D117" s="218" t="s">
        <v>189</v>
      </c>
      <c r="E117" s="221" t="s">
        <v>24</v>
      </c>
      <c r="F117" s="222" t="s">
        <v>769</v>
      </c>
      <c r="G117" s="207"/>
      <c r="H117" s="223">
        <v>85.28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189</v>
      </c>
      <c r="AU117" s="217" t="s">
        <v>86</v>
      </c>
      <c r="AV117" s="11" t="s">
        <v>86</v>
      </c>
      <c r="AW117" s="11" t="s">
        <v>40</v>
      </c>
      <c r="AX117" s="11" t="s">
        <v>77</v>
      </c>
      <c r="AY117" s="217" t="s">
        <v>180</v>
      </c>
    </row>
    <row r="118" spans="2:65" s="12" customFormat="1" ht="13.5">
      <c r="B118" s="224"/>
      <c r="C118" s="225"/>
      <c r="D118" s="208" t="s">
        <v>189</v>
      </c>
      <c r="E118" s="226" t="s">
        <v>24</v>
      </c>
      <c r="F118" s="227" t="s">
        <v>204</v>
      </c>
      <c r="G118" s="225"/>
      <c r="H118" s="228">
        <v>462.28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AT118" s="234" t="s">
        <v>189</v>
      </c>
      <c r="AU118" s="234" t="s">
        <v>86</v>
      </c>
      <c r="AV118" s="12" t="s">
        <v>187</v>
      </c>
      <c r="AW118" s="12" t="s">
        <v>40</v>
      </c>
      <c r="AX118" s="12" t="s">
        <v>25</v>
      </c>
      <c r="AY118" s="234" t="s">
        <v>180</v>
      </c>
    </row>
    <row r="119" spans="2:65" s="1" customFormat="1" ht="22.5" customHeight="1">
      <c r="B119" s="41"/>
      <c r="C119" s="194" t="s">
        <v>237</v>
      </c>
      <c r="D119" s="194" t="s">
        <v>182</v>
      </c>
      <c r="E119" s="195" t="s">
        <v>789</v>
      </c>
      <c r="F119" s="196" t="s">
        <v>790</v>
      </c>
      <c r="G119" s="197" t="s">
        <v>185</v>
      </c>
      <c r="H119" s="198">
        <v>18.100000000000001</v>
      </c>
      <c r="I119" s="199"/>
      <c r="J119" s="200">
        <f>ROUND(I119*H119,2)</f>
        <v>0</v>
      </c>
      <c r="K119" s="196" t="s">
        <v>186</v>
      </c>
      <c r="L119" s="61"/>
      <c r="M119" s="201" t="s">
        <v>24</v>
      </c>
      <c r="N119" s="202" t="s">
        <v>48</v>
      </c>
      <c r="O119" s="42"/>
      <c r="P119" s="203">
        <f>O119*H119</f>
        <v>0</v>
      </c>
      <c r="Q119" s="203">
        <v>1.0000000000000001E-5</v>
      </c>
      <c r="R119" s="203">
        <f>Q119*H119</f>
        <v>1.8100000000000004E-4</v>
      </c>
      <c r="S119" s="203">
        <v>0</v>
      </c>
      <c r="T119" s="204">
        <f>S119*H119</f>
        <v>0</v>
      </c>
      <c r="AR119" s="24" t="s">
        <v>187</v>
      </c>
      <c r="AT119" s="24" t="s">
        <v>182</v>
      </c>
      <c r="AU119" s="24" t="s">
        <v>86</v>
      </c>
      <c r="AY119" s="24" t="s">
        <v>180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25</v>
      </c>
      <c r="BK119" s="205">
        <f>ROUND(I119*H119,2)</f>
        <v>0</v>
      </c>
      <c r="BL119" s="24" t="s">
        <v>187</v>
      </c>
      <c r="BM119" s="24" t="s">
        <v>791</v>
      </c>
    </row>
    <row r="120" spans="2:65" s="11" customFormat="1" ht="13.5">
      <c r="B120" s="206"/>
      <c r="C120" s="207"/>
      <c r="D120" s="218" t="s">
        <v>189</v>
      </c>
      <c r="E120" s="221" t="s">
        <v>24</v>
      </c>
      <c r="F120" s="222" t="s">
        <v>778</v>
      </c>
      <c r="G120" s="207"/>
      <c r="H120" s="223">
        <v>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189</v>
      </c>
      <c r="AU120" s="217" t="s">
        <v>86</v>
      </c>
      <c r="AV120" s="11" t="s">
        <v>86</v>
      </c>
      <c r="AW120" s="11" t="s">
        <v>40</v>
      </c>
      <c r="AX120" s="11" t="s">
        <v>77</v>
      </c>
      <c r="AY120" s="217" t="s">
        <v>180</v>
      </c>
    </row>
    <row r="121" spans="2:65" s="11" customFormat="1" ht="13.5">
      <c r="B121" s="206"/>
      <c r="C121" s="207"/>
      <c r="D121" s="218" t="s">
        <v>189</v>
      </c>
      <c r="E121" s="221" t="s">
        <v>24</v>
      </c>
      <c r="F121" s="222" t="s">
        <v>782</v>
      </c>
      <c r="G121" s="207"/>
      <c r="H121" s="223">
        <v>12.1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189</v>
      </c>
      <c r="AU121" s="217" t="s">
        <v>86</v>
      </c>
      <c r="AV121" s="11" t="s">
        <v>86</v>
      </c>
      <c r="AW121" s="11" t="s">
        <v>40</v>
      </c>
      <c r="AX121" s="11" t="s">
        <v>77</v>
      </c>
      <c r="AY121" s="217" t="s">
        <v>180</v>
      </c>
    </row>
    <row r="122" spans="2:65" s="13" customFormat="1" ht="13.5">
      <c r="B122" s="235"/>
      <c r="C122" s="236"/>
      <c r="D122" s="208" t="s">
        <v>189</v>
      </c>
      <c r="E122" s="237" t="s">
        <v>24</v>
      </c>
      <c r="F122" s="238" t="s">
        <v>275</v>
      </c>
      <c r="G122" s="236"/>
      <c r="H122" s="239">
        <v>18.100000000000001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189</v>
      </c>
      <c r="AU122" s="245" t="s">
        <v>86</v>
      </c>
      <c r="AV122" s="13" t="s">
        <v>276</v>
      </c>
      <c r="AW122" s="13" t="s">
        <v>40</v>
      </c>
      <c r="AX122" s="13" t="s">
        <v>25</v>
      </c>
      <c r="AY122" s="245" t="s">
        <v>180</v>
      </c>
    </row>
    <row r="123" spans="2:65" s="1" customFormat="1" ht="22.5" customHeight="1">
      <c r="B123" s="41"/>
      <c r="C123" s="194" t="s">
        <v>316</v>
      </c>
      <c r="D123" s="194" t="s">
        <v>182</v>
      </c>
      <c r="E123" s="195" t="s">
        <v>792</v>
      </c>
      <c r="F123" s="196" t="s">
        <v>793</v>
      </c>
      <c r="G123" s="197" t="s">
        <v>319</v>
      </c>
      <c r="H123" s="198">
        <v>2</v>
      </c>
      <c r="I123" s="199"/>
      <c r="J123" s="200">
        <f>ROUND(I123*H123,2)</f>
        <v>0</v>
      </c>
      <c r="K123" s="196" t="s">
        <v>186</v>
      </c>
      <c r="L123" s="61"/>
      <c r="M123" s="201" t="s">
        <v>24</v>
      </c>
      <c r="N123" s="202" t="s">
        <v>48</v>
      </c>
      <c r="O123" s="42"/>
      <c r="P123" s="203">
        <f>O123*H123</f>
        <v>0</v>
      </c>
      <c r="Q123" s="203">
        <v>0</v>
      </c>
      <c r="R123" s="203">
        <f>Q123*H123</f>
        <v>0</v>
      </c>
      <c r="S123" s="203">
        <v>4.0000000000000001E-3</v>
      </c>
      <c r="T123" s="204">
        <f>S123*H123</f>
        <v>8.0000000000000002E-3</v>
      </c>
      <c r="AR123" s="24" t="s">
        <v>187</v>
      </c>
      <c r="AT123" s="24" t="s">
        <v>182</v>
      </c>
      <c r="AU123" s="24" t="s">
        <v>86</v>
      </c>
      <c r="AY123" s="24" t="s">
        <v>180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4" t="s">
        <v>25</v>
      </c>
      <c r="BK123" s="205">
        <f>ROUND(I123*H123,2)</f>
        <v>0</v>
      </c>
      <c r="BL123" s="24" t="s">
        <v>187</v>
      </c>
      <c r="BM123" s="24" t="s">
        <v>794</v>
      </c>
    </row>
    <row r="124" spans="2:65" s="10" customFormat="1" ht="29.85" customHeight="1">
      <c r="B124" s="177"/>
      <c r="C124" s="178"/>
      <c r="D124" s="179" t="s">
        <v>76</v>
      </c>
      <c r="E124" s="269" t="s">
        <v>409</v>
      </c>
      <c r="F124" s="269" t="s">
        <v>410</v>
      </c>
      <c r="G124" s="178"/>
      <c r="H124" s="178"/>
      <c r="I124" s="181"/>
      <c r="J124" s="270">
        <f>BK124</f>
        <v>0</v>
      </c>
      <c r="K124" s="178"/>
      <c r="L124" s="183"/>
      <c r="M124" s="184"/>
      <c r="N124" s="185"/>
      <c r="O124" s="185"/>
      <c r="P124" s="186">
        <v>0</v>
      </c>
      <c r="Q124" s="185"/>
      <c r="R124" s="186">
        <v>0</v>
      </c>
      <c r="S124" s="185"/>
      <c r="T124" s="187">
        <v>0</v>
      </c>
      <c r="AR124" s="188" t="s">
        <v>25</v>
      </c>
      <c r="AT124" s="189" t="s">
        <v>76</v>
      </c>
      <c r="AU124" s="189" t="s">
        <v>25</v>
      </c>
      <c r="AY124" s="188" t="s">
        <v>180</v>
      </c>
      <c r="BK124" s="190">
        <v>0</v>
      </c>
    </row>
    <row r="125" spans="2:65" s="10" customFormat="1" ht="19.899999999999999" customHeight="1">
      <c r="B125" s="177"/>
      <c r="C125" s="178"/>
      <c r="D125" s="191" t="s">
        <v>76</v>
      </c>
      <c r="E125" s="192" t="s">
        <v>448</v>
      </c>
      <c r="F125" s="192" t="s">
        <v>449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SUM(P126:P128)</f>
        <v>0</v>
      </c>
      <c r="Q125" s="185"/>
      <c r="R125" s="186">
        <f>SUM(R126:R128)</f>
        <v>0</v>
      </c>
      <c r="S125" s="185"/>
      <c r="T125" s="187">
        <f>SUM(T126:T128)</f>
        <v>0</v>
      </c>
      <c r="AR125" s="188" t="s">
        <v>25</v>
      </c>
      <c r="AT125" s="189" t="s">
        <v>76</v>
      </c>
      <c r="AU125" s="189" t="s">
        <v>25</v>
      </c>
      <c r="AY125" s="188" t="s">
        <v>180</v>
      </c>
      <c r="BK125" s="190">
        <f>SUM(BK126:BK128)</f>
        <v>0</v>
      </c>
    </row>
    <row r="126" spans="2:65" s="1" customFormat="1" ht="31.5" customHeight="1">
      <c r="B126" s="41"/>
      <c r="C126" s="194" t="s">
        <v>9</v>
      </c>
      <c r="D126" s="194" t="s">
        <v>182</v>
      </c>
      <c r="E126" s="195" t="s">
        <v>451</v>
      </c>
      <c r="F126" s="196" t="s">
        <v>452</v>
      </c>
      <c r="G126" s="197" t="s">
        <v>232</v>
      </c>
      <c r="H126" s="198">
        <v>0.60899999999999999</v>
      </c>
      <c r="I126" s="199"/>
      <c r="J126" s="200">
        <f>ROUND(I126*H126,2)</f>
        <v>0</v>
      </c>
      <c r="K126" s="196" t="s">
        <v>186</v>
      </c>
      <c r="L126" s="61"/>
      <c r="M126" s="201" t="s">
        <v>24</v>
      </c>
      <c r="N126" s="202" t="s">
        <v>48</v>
      </c>
      <c r="O126" s="4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187</v>
      </c>
      <c r="AT126" s="24" t="s">
        <v>182</v>
      </c>
      <c r="AU126" s="24" t="s">
        <v>86</v>
      </c>
      <c r="AY126" s="24" t="s">
        <v>180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25</v>
      </c>
      <c r="BK126" s="205">
        <f>ROUND(I126*H126,2)</f>
        <v>0</v>
      </c>
      <c r="BL126" s="24" t="s">
        <v>187</v>
      </c>
      <c r="BM126" s="24" t="s">
        <v>795</v>
      </c>
    </row>
    <row r="127" spans="2:65" s="1" customFormat="1" ht="31.5" customHeight="1">
      <c r="B127" s="41"/>
      <c r="C127" s="194" t="s">
        <v>393</v>
      </c>
      <c r="D127" s="194" t="s">
        <v>182</v>
      </c>
      <c r="E127" s="195" t="s">
        <v>455</v>
      </c>
      <c r="F127" s="196" t="s">
        <v>456</v>
      </c>
      <c r="G127" s="197" t="s">
        <v>232</v>
      </c>
      <c r="H127" s="198">
        <v>0.60899999999999999</v>
      </c>
      <c r="I127" s="199"/>
      <c r="J127" s="200">
        <f>ROUND(I127*H127,2)</f>
        <v>0</v>
      </c>
      <c r="K127" s="196" t="s">
        <v>186</v>
      </c>
      <c r="L127" s="61"/>
      <c r="M127" s="201" t="s">
        <v>24</v>
      </c>
      <c r="N127" s="202" t="s">
        <v>48</v>
      </c>
      <c r="O127" s="4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4" t="s">
        <v>187</v>
      </c>
      <c r="AT127" s="24" t="s">
        <v>182</v>
      </c>
      <c r="AU127" s="24" t="s">
        <v>86</v>
      </c>
      <c r="AY127" s="24" t="s">
        <v>180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25</v>
      </c>
      <c r="BK127" s="205">
        <f>ROUND(I127*H127,2)</f>
        <v>0</v>
      </c>
      <c r="BL127" s="24" t="s">
        <v>187</v>
      </c>
      <c r="BM127" s="24" t="s">
        <v>796</v>
      </c>
    </row>
    <row r="128" spans="2:65" s="1" customFormat="1" ht="31.5" customHeight="1">
      <c r="B128" s="41"/>
      <c r="C128" s="194" t="s">
        <v>191</v>
      </c>
      <c r="D128" s="194" t="s">
        <v>182</v>
      </c>
      <c r="E128" s="195" t="s">
        <v>459</v>
      </c>
      <c r="F128" s="196" t="s">
        <v>460</v>
      </c>
      <c r="G128" s="197" t="s">
        <v>232</v>
      </c>
      <c r="H128" s="198">
        <v>0.60899999999999999</v>
      </c>
      <c r="I128" s="199"/>
      <c r="J128" s="200">
        <f>ROUND(I128*H128,2)</f>
        <v>0</v>
      </c>
      <c r="K128" s="196" t="s">
        <v>186</v>
      </c>
      <c r="L128" s="61"/>
      <c r="M128" s="201" t="s">
        <v>24</v>
      </c>
      <c r="N128" s="259" t="s">
        <v>48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AR128" s="24" t="s">
        <v>187</v>
      </c>
      <c r="AT128" s="24" t="s">
        <v>182</v>
      </c>
      <c r="AU128" s="24" t="s">
        <v>86</v>
      </c>
      <c r="AY128" s="24" t="s">
        <v>180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25</v>
      </c>
      <c r="BK128" s="205">
        <f>ROUND(I128*H128,2)</f>
        <v>0</v>
      </c>
      <c r="BL128" s="24" t="s">
        <v>187</v>
      </c>
      <c r="BM128" s="24" t="s">
        <v>797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40"/>
      <c r="J129" s="57"/>
      <c r="K129" s="57"/>
      <c r="L129" s="61"/>
    </row>
  </sheetData>
  <sheetProtection algorithmName="SHA-512" hashValue="y2qZ6lGidZmDyLqDY3fzB7BqmcxrznU7iVuOcXgKFBkb2Im8WiPV4yr1w49LjywLw51hj+vuQoXeJJ9hPE163A==" saltValue="yh5ThtJ0beZuwcE2gjZ+Sg==" spinCount="100000" sheet="1" objects="1" scenarios="1" formatCells="0" formatColumns="0" formatRows="0" sort="0" autoFilter="0"/>
  <autoFilter ref="C79:K128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104</v>
      </c>
      <c r="AZ2" s="116" t="s">
        <v>133</v>
      </c>
      <c r="BA2" s="116" t="s">
        <v>24</v>
      </c>
      <c r="BB2" s="116" t="s">
        <v>24</v>
      </c>
      <c r="BC2" s="116" t="s">
        <v>1150</v>
      </c>
      <c r="BD2" s="116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  <c r="AZ3" s="116" t="s">
        <v>1151</v>
      </c>
      <c r="BA3" s="116" t="s">
        <v>24</v>
      </c>
      <c r="BB3" s="116" t="s">
        <v>24</v>
      </c>
      <c r="BC3" s="116" t="s">
        <v>1152</v>
      </c>
      <c r="BD3" s="116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1153</v>
      </c>
      <c r="BA4" s="116" t="s">
        <v>24</v>
      </c>
      <c r="BB4" s="116" t="s">
        <v>24</v>
      </c>
      <c r="BC4" s="116" t="s">
        <v>25</v>
      </c>
      <c r="BD4" s="116" t="s">
        <v>86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1154</v>
      </c>
      <c r="BA5" s="116" t="s">
        <v>24</v>
      </c>
      <c r="BB5" s="116" t="s">
        <v>24</v>
      </c>
      <c r="BC5" s="116" t="s">
        <v>1155</v>
      </c>
      <c r="BD5" s="116" t="s">
        <v>86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1156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ROUND(SUM(BE82:BE118), 2)</f>
        <v>0</v>
      </c>
      <c r="G30" s="42"/>
      <c r="H30" s="42"/>
      <c r="I30" s="132">
        <v>0.21</v>
      </c>
      <c r="J30" s="131">
        <f>ROUND(ROUND((SUM(BE82:BE118)),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ROUND(SUM(BF82:BF118), 2)</f>
        <v>0</v>
      </c>
      <c r="G31" s="42"/>
      <c r="H31" s="42"/>
      <c r="I31" s="132">
        <v>0.15</v>
      </c>
      <c r="J31" s="131">
        <f>ROUND(ROUND((SUM(BF82:BF118)),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ROUND(SUM(BG82:BG118),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ROUND(SUM(BH82:BH118),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ROUND(SUM(BI82:BI118),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107 - ZASTÁVKOVÉ PŘÍSTŘEŠKY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J82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158</v>
      </c>
      <c r="E57" s="153"/>
      <c r="F57" s="153"/>
      <c r="G57" s="153"/>
      <c r="H57" s="153"/>
      <c r="I57" s="154"/>
      <c r="J57" s="155">
        <f>J83</f>
        <v>0</v>
      </c>
      <c r="K57" s="156"/>
    </row>
    <row r="58" spans="2:47" s="8" customFormat="1" ht="19.899999999999999" customHeight="1">
      <c r="B58" s="157"/>
      <c r="C58" s="158"/>
      <c r="D58" s="159" t="s">
        <v>159</v>
      </c>
      <c r="E58" s="160"/>
      <c r="F58" s="160"/>
      <c r="G58" s="160"/>
      <c r="H58" s="160"/>
      <c r="I58" s="161"/>
      <c r="J58" s="162">
        <f>J84</f>
        <v>0</v>
      </c>
      <c r="K58" s="163"/>
    </row>
    <row r="59" spans="2:47" s="8" customFormat="1" ht="19.899999999999999" customHeight="1">
      <c r="B59" s="157"/>
      <c r="C59" s="158"/>
      <c r="D59" s="159" t="s">
        <v>1157</v>
      </c>
      <c r="E59" s="160"/>
      <c r="F59" s="160"/>
      <c r="G59" s="160"/>
      <c r="H59" s="160"/>
      <c r="I59" s="161"/>
      <c r="J59" s="162">
        <f>J101</f>
        <v>0</v>
      </c>
      <c r="K59" s="163"/>
    </row>
    <row r="60" spans="2:47" s="8" customFormat="1" ht="19.899999999999999" customHeight="1">
      <c r="B60" s="157"/>
      <c r="C60" s="158"/>
      <c r="D60" s="159" t="s">
        <v>163</v>
      </c>
      <c r="E60" s="160"/>
      <c r="F60" s="160"/>
      <c r="G60" s="160"/>
      <c r="H60" s="160"/>
      <c r="I60" s="161"/>
      <c r="J60" s="162">
        <f>J110</f>
        <v>0</v>
      </c>
      <c r="K60" s="163"/>
    </row>
    <row r="61" spans="2:47" s="7" customFormat="1" ht="24.95" customHeight="1">
      <c r="B61" s="150"/>
      <c r="C61" s="151"/>
      <c r="D61" s="152" t="s">
        <v>479</v>
      </c>
      <c r="E61" s="153"/>
      <c r="F61" s="153"/>
      <c r="G61" s="153"/>
      <c r="H61" s="153"/>
      <c r="I61" s="154"/>
      <c r="J61" s="155">
        <f>J112</f>
        <v>0</v>
      </c>
      <c r="K61" s="156"/>
    </row>
    <row r="62" spans="2:47" s="8" customFormat="1" ht="19.899999999999999" customHeight="1">
      <c r="B62" s="157"/>
      <c r="C62" s="158"/>
      <c r="D62" s="159" t="s">
        <v>480</v>
      </c>
      <c r="E62" s="160"/>
      <c r="F62" s="160"/>
      <c r="G62" s="160"/>
      <c r="H62" s="160"/>
      <c r="I62" s="161"/>
      <c r="J62" s="162">
        <f>J113</f>
        <v>0</v>
      </c>
      <c r="K62" s="163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9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0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3"/>
      <c r="J68" s="60"/>
      <c r="K68" s="60"/>
      <c r="L68" s="61"/>
    </row>
    <row r="69" spans="2:12" s="1" customFormat="1" ht="36.950000000000003" customHeight="1">
      <c r="B69" s="41"/>
      <c r="C69" s="62" t="s">
        <v>164</v>
      </c>
      <c r="D69" s="63"/>
      <c r="E69" s="63"/>
      <c r="F69" s="63"/>
      <c r="G69" s="63"/>
      <c r="H69" s="63"/>
      <c r="I69" s="164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22.5" customHeight="1">
      <c r="B72" s="41"/>
      <c r="C72" s="63"/>
      <c r="D72" s="63"/>
      <c r="E72" s="405" t="str">
        <f>E7</f>
        <v>SPZ MOŠNOV – AUTOBUSOVÉ ZASTÁVKY MOBIS, BEHR</v>
      </c>
      <c r="F72" s="406"/>
      <c r="G72" s="406"/>
      <c r="H72" s="406"/>
      <c r="I72" s="164"/>
      <c r="J72" s="63"/>
      <c r="K72" s="63"/>
      <c r="L72" s="61"/>
    </row>
    <row r="73" spans="2:12" s="1" customFormat="1" ht="14.45" customHeight="1">
      <c r="B73" s="41"/>
      <c r="C73" s="65" t="s">
        <v>136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23.25" customHeight="1">
      <c r="B74" s="41"/>
      <c r="C74" s="63"/>
      <c r="D74" s="63"/>
      <c r="E74" s="381" t="str">
        <f>E9</f>
        <v>SO 107 - ZASTÁVKOVÉ PŘÍSTŘEŠKY</v>
      </c>
      <c r="F74" s="407"/>
      <c r="G74" s="407"/>
      <c r="H74" s="407"/>
      <c r="I74" s="164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18" customHeight="1">
      <c r="B76" s="41"/>
      <c r="C76" s="65" t="s">
        <v>26</v>
      </c>
      <c r="D76" s="63"/>
      <c r="E76" s="63"/>
      <c r="F76" s="165" t="str">
        <f>F12</f>
        <v>Mošnov</v>
      </c>
      <c r="G76" s="63"/>
      <c r="H76" s="63"/>
      <c r="I76" s="166" t="s">
        <v>28</v>
      </c>
      <c r="J76" s="73" t="str">
        <f>IF(J12="","",J12)</f>
        <v>5. 2. 2017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>
      <c r="B78" s="41"/>
      <c r="C78" s="65" t="s">
        <v>32</v>
      </c>
      <c r="D78" s="63"/>
      <c r="E78" s="63"/>
      <c r="F78" s="165" t="str">
        <f>E15</f>
        <v xml:space="preserve"> </v>
      </c>
      <c r="G78" s="63"/>
      <c r="H78" s="63"/>
      <c r="I78" s="166" t="s">
        <v>38</v>
      </c>
      <c r="J78" s="165" t="str">
        <f>E21</f>
        <v>Tebodin Czech Republic, s.r.o.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5" t="str">
        <f>IF(E18="","",E18)</f>
        <v/>
      </c>
      <c r="G79" s="63"/>
      <c r="H79" s="63"/>
      <c r="I79" s="164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4"/>
      <c r="J80" s="63"/>
      <c r="K80" s="63"/>
      <c r="L80" s="61"/>
    </row>
    <row r="81" spans="2:65" s="9" customFormat="1" ht="29.25" customHeight="1">
      <c r="B81" s="167"/>
      <c r="C81" s="168" t="s">
        <v>165</v>
      </c>
      <c r="D81" s="169" t="s">
        <v>62</v>
      </c>
      <c r="E81" s="169" t="s">
        <v>58</v>
      </c>
      <c r="F81" s="169" t="s">
        <v>166</v>
      </c>
      <c r="G81" s="169" t="s">
        <v>167</v>
      </c>
      <c r="H81" s="169" t="s">
        <v>168</v>
      </c>
      <c r="I81" s="170" t="s">
        <v>169</v>
      </c>
      <c r="J81" s="169" t="s">
        <v>155</v>
      </c>
      <c r="K81" s="171" t="s">
        <v>170</v>
      </c>
      <c r="L81" s="172"/>
      <c r="M81" s="81" t="s">
        <v>171</v>
      </c>
      <c r="N81" s="82" t="s">
        <v>47</v>
      </c>
      <c r="O81" s="82" t="s">
        <v>172</v>
      </c>
      <c r="P81" s="82" t="s">
        <v>173</v>
      </c>
      <c r="Q81" s="82" t="s">
        <v>174</v>
      </c>
      <c r="R81" s="82" t="s">
        <v>175</v>
      </c>
      <c r="S81" s="82" t="s">
        <v>176</v>
      </c>
      <c r="T81" s="83" t="s">
        <v>177</v>
      </c>
    </row>
    <row r="82" spans="2:65" s="1" customFormat="1" ht="29.25" customHeight="1">
      <c r="B82" s="41"/>
      <c r="C82" s="87" t="s">
        <v>156</v>
      </c>
      <c r="D82" s="63"/>
      <c r="E82" s="63"/>
      <c r="F82" s="63"/>
      <c r="G82" s="63"/>
      <c r="H82" s="63"/>
      <c r="I82" s="164"/>
      <c r="J82" s="173">
        <f>BK82</f>
        <v>0</v>
      </c>
      <c r="K82" s="63"/>
      <c r="L82" s="61"/>
      <c r="M82" s="84"/>
      <c r="N82" s="85"/>
      <c r="O82" s="85"/>
      <c r="P82" s="174">
        <f>P83+P112</f>
        <v>0</v>
      </c>
      <c r="Q82" s="85"/>
      <c r="R82" s="174">
        <f>R83+R112</f>
        <v>16.043575100000002</v>
      </c>
      <c r="S82" s="85"/>
      <c r="T82" s="175">
        <f>T83+T112</f>
        <v>0</v>
      </c>
      <c r="AT82" s="24" t="s">
        <v>76</v>
      </c>
      <c r="AU82" s="24" t="s">
        <v>157</v>
      </c>
      <c r="BK82" s="176">
        <f>BK83+BK112</f>
        <v>0</v>
      </c>
    </row>
    <row r="83" spans="2:65" s="10" customFormat="1" ht="37.35" customHeight="1">
      <c r="B83" s="177"/>
      <c r="C83" s="178"/>
      <c r="D83" s="179" t="s">
        <v>76</v>
      </c>
      <c r="E83" s="180" t="s">
        <v>178</v>
      </c>
      <c r="F83" s="180" t="s">
        <v>179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P84+P101+P110</f>
        <v>0</v>
      </c>
      <c r="Q83" s="185"/>
      <c r="R83" s="186">
        <f>R84+R101+R110</f>
        <v>14.7125751</v>
      </c>
      <c r="S83" s="185"/>
      <c r="T83" s="187">
        <f>T84+T101+T110</f>
        <v>0</v>
      </c>
      <c r="AR83" s="188" t="s">
        <v>25</v>
      </c>
      <c r="AT83" s="189" t="s">
        <v>76</v>
      </c>
      <c r="AU83" s="189" t="s">
        <v>77</v>
      </c>
      <c r="AY83" s="188" t="s">
        <v>180</v>
      </c>
      <c r="BK83" s="190">
        <f>BK84+BK101+BK110</f>
        <v>0</v>
      </c>
    </row>
    <row r="84" spans="2:65" s="10" customFormat="1" ht="19.899999999999999" customHeight="1">
      <c r="B84" s="177"/>
      <c r="C84" s="178"/>
      <c r="D84" s="191" t="s">
        <v>76</v>
      </c>
      <c r="E84" s="192" t="s">
        <v>25</v>
      </c>
      <c r="F84" s="192" t="s">
        <v>181</v>
      </c>
      <c r="G84" s="178"/>
      <c r="H84" s="178"/>
      <c r="I84" s="181"/>
      <c r="J84" s="193">
        <f>BK84</f>
        <v>0</v>
      </c>
      <c r="K84" s="178"/>
      <c r="L84" s="183"/>
      <c r="M84" s="184"/>
      <c r="N84" s="185"/>
      <c r="O84" s="185"/>
      <c r="P84" s="186">
        <f>SUM(P85:P100)</f>
        <v>0</v>
      </c>
      <c r="Q84" s="185"/>
      <c r="R84" s="186">
        <f>SUM(R85:R100)</f>
        <v>0</v>
      </c>
      <c r="S84" s="185"/>
      <c r="T84" s="187">
        <f>SUM(T85:T100)</f>
        <v>0</v>
      </c>
      <c r="AR84" s="188" t="s">
        <v>25</v>
      </c>
      <c r="AT84" s="189" t="s">
        <v>76</v>
      </c>
      <c r="AU84" s="189" t="s">
        <v>25</v>
      </c>
      <c r="AY84" s="188" t="s">
        <v>180</v>
      </c>
      <c r="BK84" s="190">
        <f>SUM(BK85:BK100)</f>
        <v>0</v>
      </c>
    </row>
    <row r="85" spans="2:65" s="1" customFormat="1" ht="22.5" customHeight="1">
      <c r="B85" s="41"/>
      <c r="C85" s="194" t="s">
        <v>339</v>
      </c>
      <c r="D85" s="194" t="s">
        <v>182</v>
      </c>
      <c r="E85" s="195" t="s">
        <v>514</v>
      </c>
      <c r="F85" s="196" t="s">
        <v>515</v>
      </c>
      <c r="G85" s="197" t="s">
        <v>208</v>
      </c>
      <c r="H85" s="198">
        <v>10.239000000000001</v>
      </c>
      <c r="I85" s="199"/>
      <c r="J85" s="200">
        <f>ROUND(I85*H85,2)</f>
        <v>0</v>
      </c>
      <c r="K85" s="196" t="s">
        <v>186</v>
      </c>
      <c r="L85" s="61"/>
      <c r="M85" s="201" t="s">
        <v>24</v>
      </c>
      <c r="N85" s="202" t="s">
        <v>48</v>
      </c>
      <c r="O85" s="42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24" t="s">
        <v>187</v>
      </c>
      <c r="AT85" s="24" t="s">
        <v>182</v>
      </c>
      <c r="AU85" s="24" t="s">
        <v>86</v>
      </c>
      <c r="AY85" s="24" t="s">
        <v>180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25</v>
      </c>
      <c r="BK85" s="205">
        <f>ROUND(I85*H85,2)</f>
        <v>0</v>
      </c>
      <c r="BL85" s="24" t="s">
        <v>187</v>
      </c>
      <c r="BM85" s="24" t="s">
        <v>1158</v>
      </c>
    </row>
    <row r="86" spans="2:65" s="11" customFormat="1" ht="13.5">
      <c r="B86" s="206"/>
      <c r="C86" s="207"/>
      <c r="D86" s="218" t="s">
        <v>189</v>
      </c>
      <c r="E86" s="221" t="s">
        <v>24</v>
      </c>
      <c r="F86" s="222" t="s">
        <v>1159</v>
      </c>
      <c r="G86" s="207"/>
      <c r="H86" s="223">
        <v>6.9550000000000001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189</v>
      </c>
      <c r="AU86" s="217" t="s">
        <v>86</v>
      </c>
      <c r="AV86" s="11" t="s">
        <v>86</v>
      </c>
      <c r="AW86" s="11" t="s">
        <v>40</v>
      </c>
      <c r="AX86" s="11" t="s">
        <v>77</v>
      </c>
      <c r="AY86" s="217" t="s">
        <v>180</v>
      </c>
    </row>
    <row r="87" spans="2:65" s="11" customFormat="1" ht="13.5">
      <c r="B87" s="206"/>
      <c r="C87" s="207"/>
      <c r="D87" s="218" t="s">
        <v>189</v>
      </c>
      <c r="E87" s="221" t="s">
        <v>24</v>
      </c>
      <c r="F87" s="222" t="s">
        <v>1160</v>
      </c>
      <c r="G87" s="207"/>
      <c r="H87" s="223">
        <v>3.2839999999999998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189</v>
      </c>
      <c r="AU87" s="217" t="s">
        <v>86</v>
      </c>
      <c r="AV87" s="11" t="s">
        <v>86</v>
      </c>
      <c r="AW87" s="11" t="s">
        <v>40</v>
      </c>
      <c r="AX87" s="11" t="s">
        <v>77</v>
      </c>
      <c r="AY87" s="217" t="s">
        <v>180</v>
      </c>
    </row>
    <row r="88" spans="2:65" s="12" customFormat="1" ht="13.5">
      <c r="B88" s="224"/>
      <c r="C88" s="225"/>
      <c r="D88" s="208" t="s">
        <v>189</v>
      </c>
      <c r="E88" s="226" t="s">
        <v>133</v>
      </c>
      <c r="F88" s="227" t="s">
        <v>204</v>
      </c>
      <c r="G88" s="225"/>
      <c r="H88" s="228">
        <v>10.239000000000001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AT88" s="234" t="s">
        <v>189</v>
      </c>
      <c r="AU88" s="234" t="s">
        <v>86</v>
      </c>
      <c r="AV88" s="12" t="s">
        <v>187</v>
      </c>
      <c r="AW88" s="12" t="s">
        <v>40</v>
      </c>
      <c r="AX88" s="12" t="s">
        <v>25</v>
      </c>
      <c r="AY88" s="234" t="s">
        <v>180</v>
      </c>
    </row>
    <row r="89" spans="2:65" s="1" customFormat="1" ht="22.5" customHeight="1">
      <c r="B89" s="41"/>
      <c r="C89" s="194" t="s">
        <v>344</v>
      </c>
      <c r="D89" s="194" t="s">
        <v>182</v>
      </c>
      <c r="E89" s="195" t="s">
        <v>218</v>
      </c>
      <c r="F89" s="196" t="s">
        <v>219</v>
      </c>
      <c r="G89" s="197" t="s">
        <v>208</v>
      </c>
      <c r="H89" s="198">
        <v>2.83</v>
      </c>
      <c r="I89" s="199"/>
      <c r="J89" s="200">
        <f>ROUND(I89*H89,2)</f>
        <v>0</v>
      </c>
      <c r="K89" s="196" t="s">
        <v>186</v>
      </c>
      <c r="L89" s="61"/>
      <c r="M89" s="201" t="s">
        <v>24</v>
      </c>
      <c r="N89" s="202" t="s">
        <v>48</v>
      </c>
      <c r="O89" s="42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187</v>
      </c>
      <c r="AT89" s="24" t="s">
        <v>182</v>
      </c>
      <c r="AU89" s="24" t="s">
        <v>86</v>
      </c>
      <c r="AY89" s="24" t="s">
        <v>180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25</v>
      </c>
      <c r="BK89" s="205">
        <f>ROUND(I89*H89,2)</f>
        <v>0</v>
      </c>
      <c r="BL89" s="24" t="s">
        <v>187</v>
      </c>
      <c r="BM89" s="24" t="s">
        <v>1161</v>
      </c>
    </row>
    <row r="90" spans="2:65" s="1" customFormat="1" ht="22.5" customHeight="1">
      <c r="B90" s="41"/>
      <c r="C90" s="194" t="s">
        <v>30</v>
      </c>
      <c r="D90" s="194" t="s">
        <v>182</v>
      </c>
      <c r="E90" s="195" t="s">
        <v>222</v>
      </c>
      <c r="F90" s="196" t="s">
        <v>223</v>
      </c>
      <c r="G90" s="197" t="s">
        <v>208</v>
      </c>
      <c r="H90" s="198">
        <v>6.19</v>
      </c>
      <c r="I90" s="199"/>
      <c r="J90" s="200">
        <f>ROUND(I90*H90,2)</f>
        <v>0</v>
      </c>
      <c r="K90" s="196" t="s">
        <v>186</v>
      </c>
      <c r="L90" s="61"/>
      <c r="M90" s="201" t="s">
        <v>24</v>
      </c>
      <c r="N90" s="202" t="s">
        <v>48</v>
      </c>
      <c r="O90" s="4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25</v>
      </c>
      <c r="BK90" s="205">
        <f>ROUND(I90*H90,2)</f>
        <v>0</v>
      </c>
      <c r="BL90" s="24" t="s">
        <v>187</v>
      </c>
      <c r="BM90" s="24" t="s">
        <v>1162</v>
      </c>
    </row>
    <row r="91" spans="2:65" s="1" customFormat="1" ht="13.5">
      <c r="B91" s="41"/>
      <c r="C91" s="63"/>
      <c r="D91" s="218" t="s">
        <v>195</v>
      </c>
      <c r="E91" s="63"/>
      <c r="F91" s="219" t="s">
        <v>223</v>
      </c>
      <c r="G91" s="63"/>
      <c r="H91" s="63"/>
      <c r="I91" s="164"/>
      <c r="J91" s="63"/>
      <c r="K91" s="63"/>
      <c r="L91" s="61"/>
      <c r="M91" s="220"/>
      <c r="N91" s="42"/>
      <c r="O91" s="42"/>
      <c r="P91" s="42"/>
      <c r="Q91" s="42"/>
      <c r="R91" s="42"/>
      <c r="S91" s="42"/>
      <c r="T91" s="78"/>
      <c r="AT91" s="24" t="s">
        <v>195</v>
      </c>
      <c r="AU91" s="24" t="s">
        <v>86</v>
      </c>
    </row>
    <row r="92" spans="2:65" s="11" customFormat="1" ht="13.5">
      <c r="B92" s="206"/>
      <c r="C92" s="207"/>
      <c r="D92" s="208" t="s">
        <v>189</v>
      </c>
      <c r="E92" s="209" t="s">
        <v>476</v>
      </c>
      <c r="F92" s="210" t="s">
        <v>1163</v>
      </c>
      <c r="G92" s="207"/>
      <c r="H92" s="211">
        <v>6.19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189</v>
      </c>
      <c r="AU92" s="217" t="s">
        <v>86</v>
      </c>
      <c r="AV92" s="11" t="s">
        <v>86</v>
      </c>
      <c r="AW92" s="11" t="s">
        <v>40</v>
      </c>
      <c r="AX92" s="11" t="s">
        <v>25</v>
      </c>
      <c r="AY92" s="217" t="s">
        <v>180</v>
      </c>
    </row>
    <row r="93" spans="2:65" s="1" customFormat="1" ht="22.5" customHeight="1">
      <c r="B93" s="41"/>
      <c r="C93" s="194" t="s">
        <v>292</v>
      </c>
      <c r="D93" s="194" t="s">
        <v>182</v>
      </c>
      <c r="E93" s="195" t="s">
        <v>226</v>
      </c>
      <c r="F93" s="196" t="s">
        <v>227</v>
      </c>
      <c r="G93" s="197" t="s">
        <v>208</v>
      </c>
      <c r="H93" s="198">
        <v>6.19</v>
      </c>
      <c r="I93" s="199"/>
      <c r="J93" s="200">
        <f>ROUND(I93*H93,2)</f>
        <v>0</v>
      </c>
      <c r="K93" s="196" t="s">
        <v>186</v>
      </c>
      <c r="L93" s="61"/>
      <c r="M93" s="201" t="s">
        <v>24</v>
      </c>
      <c r="N93" s="202" t="s">
        <v>48</v>
      </c>
      <c r="O93" s="42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24" t="s">
        <v>187</v>
      </c>
      <c r="AT93" s="24" t="s">
        <v>182</v>
      </c>
      <c r="AU93" s="24" t="s">
        <v>86</v>
      </c>
      <c r="AY93" s="24" t="s">
        <v>180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25</v>
      </c>
      <c r="BK93" s="205">
        <f>ROUND(I93*H93,2)</f>
        <v>0</v>
      </c>
      <c r="BL93" s="24" t="s">
        <v>187</v>
      </c>
      <c r="BM93" s="24" t="s">
        <v>1164</v>
      </c>
    </row>
    <row r="94" spans="2:65" s="1" customFormat="1" ht="13.5">
      <c r="B94" s="41"/>
      <c r="C94" s="63"/>
      <c r="D94" s="218" t="s">
        <v>195</v>
      </c>
      <c r="E94" s="63"/>
      <c r="F94" s="219" t="s">
        <v>227</v>
      </c>
      <c r="G94" s="63"/>
      <c r="H94" s="63"/>
      <c r="I94" s="164"/>
      <c r="J94" s="63"/>
      <c r="K94" s="63"/>
      <c r="L94" s="61"/>
      <c r="M94" s="220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86</v>
      </c>
    </row>
    <row r="95" spans="2:65" s="11" customFormat="1" ht="13.5">
      <c r="B95" s="206"/>
      <c r="C95" s="207"/>
      <c r="D95" s="208" t="s">
        <v>189</v>
      </c>
      <c r="E95" s="209" t="s">
        <v>24</v>
      </c>
      <c r="F95" s="210" t="s">
        <v>1163</v>
      </c>
      <c r="G95" s="207"/>
      <c r="H95" s="211">
        <v>6.19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189</v>
      </c>
      <c r="AU95" s="217" t="s">
        <v>86</v>
      </c>
      <c r="AV95" s="11" t="s">
        <v>86</v>
      </c>
      <c r="AW95" s="11" t="s">
        <v>40</v>
      </c>
      <c r="AX95" s="11" t="s">
        <v>25</v>
      </c>
      <c r="AY95" s="217" t="s">
        <v>180</v>
      </c>
    </row>
    <row r="96" spans="2:65" s="1" customFormat="1" ht="22.5" customHeight="1">
      <c r="B96" s="41"/>
      <c r="C96" s="194" t="s">
        <v>309</v>
      </c>
      <c r="D96" s="194" t="s">
        <v>182</v>
      </c>
      <c r="E96" s="195" t="s">
        <v>230</v>
      </c>
      <c r="F96" s="196" t="s">
        <v>231</v>
      </c>
      <c r="G96" s="197" t="s">
        <v>232</v>
      </c>
      <c r="H96" s="198">
        <v>12.38</v>
      </c>
      <c r="I96" s="199"/>
      <c r="J96" s="200">
        <f>ROUND(I96*H96,2)</f>
        <v>0</v>
      </c>
      <c r="K96" s="196" t="s">
        <v>186</v>
      </c>
      <c r="L96" s="61"/>
      <c r="M96" s="201" t="s">
        <v>24</v>
      </c>
      <c r="N96" s="202" t="s">
        <v>48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187</v>
      </c>
      <c r="AT96" s="24" t="s">
        <v>182</v>
      </c>
      <c r="AU96" s="24" t="s">
        <v>86</v>
      </c>
      <c r="AY96" s="24" t="s">
        <v>180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25</v>
      </c>
      <c r="BK96" s="205">
        <f>ROUND(I96*H96,2)</f>
        <v>0</v>
      </c>
      <c r="BL96" s="24" t="s">
        <v>187</v>
      </c>
      <c r="BM96" s="24" t="s">
        <v>1165</v>
      </c>
    </row>
    <row r="97" spans="2:65" s="1" customFormat="1" ht="13.5">
      <c r="B97" s="41"/>
      <c r="C97" s="63"/>
      <c r="D97" s="218" t="s">
        <v>195</v>
      </c>
      <c r="E97" s="63"/>
      <c r="F97" s="219" t="s">
        <v>231</v>
      </c>
      <c r="G97" s="63"/>
      <c r="H97" s="63"/>
      <c r="I97" s="164"/>
      <c r="J97" s="63"/>
      <c r="K97" s="63"/>
      <c r="L97" s="61"/>
      <c r="M97" s="220"/>
      <c r="N97" s="42"/>
      <c r="O97" s="42"/>
      <c r="P97" s="42"/>
      <c r="Q97" s="42"/>
      <c r="R97" s="42"/>
      <c r="S97" s="42"/>
      <c r="T97" s="78"/>
      <c r="AT97" s="24" t="s">
        <v>195</v>
      </c>
      <c r="AU97" s="24" t="s">
        <v>86</v>
      </c>
    </row>
    <row r="98" spans="2:65" s="11" customFormat="1" ht="13.5">
      <c r="B98" s="206"/>
      <c r="C98" s="207"/>
      <c r="D98" s="208" t="s">
        <v>189</v>
      </c>
      <c r="E98" s="209" t="s">
        <v>24</v>
      </c>
      <c r="F98" s="210" t="s">
        <v>1166</v>
      </c>
      <c r="G98" s="207"/>
      <c r="H98" s="211">
        <v>12.38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189</v>
      </c>
      <c r="AU98" s="217" t="s">
        <v>86</v>
      </c>
      <c r="AV98" s="11" t="s">
        <v>86</v>
      </c>
      <c r="AW98" s="11" t="s">
        <v>40</v>
      </c>
      <c r="AX98" s="11" t="s">
        <v>25</v>
      </c>
      <c r="AY98" s="217" t="s">
        <v>180</v>
      </c>
    </row>
    <row r="99" spans="2:65" s="1" customFormat="1" ht="22.5" customHeight="1">
      <c r="B99" s="41"/>
      <c r="C99" s="194" t="s">
        <v>305</v>
      </c>
      <c r="D99" s="194" t="s">
        <v>182</v>
      </c>
      <c r="E99" s="195" t="s">
        <v>871</v>
      </c>
      <c r="F99" s="196" t="s">
        <v>872</v>
      </c>
      <c r="G99" s="197" t="s">
        <v>208</v>
      </c>
      <c r="H99" s="198">
        <v>4.0490000000000004</v>
      </c>
      <c r="I99" s="199"/>
      <c r="J99" s="200">
        <f>ROUND(I99*H99,2)</f>
        <v>0</v>
      </c>
      <c r="K99" s="196" t="s">
        <v>186</v>
      </c>
      <c r="L99" s="61"/>
      <c r="M99" s="201" t="s">
        <v>24</v>
      </c>
      <c r="N99" s="202" t="s">
        <v>48</v>
      </c>
      <c r="O99" s="42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187</v>
      </c>
      <c r="AT99" s="24" t="s">
        <v>182</v>
      </c>
      <c r="AU99" s="24" t="s">
        <v>86</v>
      </c>
      <c r="AY99" s="24" t="s">
        <v>180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25</v>
      </c>
      <c r="BK99" s="205">
        <f>ROUND(I99*H99,2)</f>
        <v>0</v>
      </c>
      <c r="BL99" s="24" t="s">
        <v>187</v>
      </c>
      <c r="BM99" s="24" t="s">
        <v>1167</v>
      </c>
    </row>
    <row r="100" spans="2:65" s="11" customFormat="1" ht="13.5">
      <c r="B100" s="206"/>
      <c r="C100" s="207"/>
      <c r="D100" s="218" t="s">
        <v>189</v>
      </c>
      <c r="E100" s="221" t="s">
        <v>1154</v>
      </c>
      <c r="F100" s="222" t="s">
        <v>1168</v>
      </c>
      <c r="G100" s="207"/>
      <c r="H100" s="223">
        <v>4.0490000000000004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189</v>
      </c>
      <c r="AU100" s="217" t="s">
        <v>86</v>
      </c>
      <c r="AV100" s="11" t="s">
        <v>86</v>
      </c>
      <c r="AW100" s="11" t="s">
        <v>40</v>
      </c>
      <c r="AX100" s="11" t="s">
        <v>25</v>
      </c>
      <c r="AY100" s="217" t="s">
        <v>180</v>
      </c>
    </row>
    <row r="101" spans="2:65" s="10" customFormat="1" ht="29.85" customHeight="1">
      <c r="B101" s="177"/>
      <c r="C101" s="178"/>
      <c r="D101" s="191" t="s">
        <v>76</v>
      </c>
      <c r="E101" s="192" t="s">
        <v>86</v>
      </c>
      <c r="F101" s="192" t="s">
        <v>1169</v>
      </c>
      <c r="G101" s="178"/>
      <c r="H101" s="178"/>
      <c r="I101" s="181"/>
      <c r="J101" s="193">
        <f>BK101</f>
        <v>0</v>
      </c>
      <c r="K101" s="178"/>
      <c r="L101" s="183"/>
      <c r="M101" s="184"/>
      <c r="N101" s="185"/>
      <c r="O101" s="185"/>
      <c r="P101" s="186">
        <f>SUM(P102:P109)</f>
        <v>0</v>
      </c>
      <c r="Q101" s="185"/>
      <c r="R101" s="186">
        <f>SUM(R102:R109)</f>
        <v>14.7125751</v>
      </c>
      <c r="S101" s="185"/>
      <c r="T101" s="187">
        <f>SUM(T102:T109)</f>
        <v>0</v>
      </c>
      <c r="AR101" s="188" t="s">
        <v>25</v>
      </c>
      <c r="AT101" s="189" t="s">
        <v>76</v>
      </c>
      <c r="AU101" s="189" t="s">
        <v>25</v>
      </c>
      <c r="AY101" s="188" t="s">
        <v>180</v>
      </c>
      <c r="BK101" s="190">
        <f>SUM(BK102:BK109)</f>
        <v>0</v>
      </c>
    </row>
    <row r="102" spans="2:65" s="1" customFormat="1" ht="22.5" customHeight="1">
      <c r="B102" s="41"/>
      <c r="C102" s="194" t="s">
        <v>235</v>
      </c>
      <c r="D102" s="194" t="s">
        <v>182</v>
      </c>
      <c r="E102" s="195" t="s">
        <v>1170</v>
      </c>
      <c r="F102" s="196" t="s">
        <v>1171</v>
      </c>
      <c r="G102" s="197" t="s">
        <v>208</v>
      </c>
      <c r="H102" s="198">
        <v>1</v>
      </c>
      <c r="I102" s="199"/>
      <c r="J102" s="200">
        <f>ROUND(I102*H102,2)</f>
        <v>0</v>
      </c>
      <c r="K102" s="196" t="s">
        <v>186</v>
      </c>
      <c r="L102" s="61"/>
      <c r="M102" s="201" t="s">
        <v>24</v>
      </c>
      <c r="N102" s="202" t="s">
        <v>48</v>
      </c>
      <c r="O102" s="42"/>
      <c r="P102" s="203">
        <f>O102*H102</f>
        <v>0</v>
      </c>
      <c r="Q102" s="203">
        <v>1.98</v>
      </c>
      <c r="R102" s="203">
        <f>Q102*H102</f>
        <v>1.98</v>
      </c>
      <c r="S102" s="203">
        <v>0</v>
      </c>
      <c r="T102" s="204">
        <f>S102*H102</f>
        <v>0</v>
      </c>
      <c r="AR102" s="24" t="s">
        <v>187</v>
      </c>
      <c r="AT102" s="24" t="s">
        <v>182</v>
      </c>
      <c r="AU102" s="24" t="s">
        <v>86</v>
      </c>
      <c r="AY102" s="24" t="s">
        <v>180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25</v>
      </c>
      <c r="BK102" s="205">
        <f>ROUND(I102*H102,2)</f>
        <v>0</v>
      </c>
      <c r="BL102" s="24" t="s">
        <v>187</v>
      </c>
      <c r="BM102" s="24" t="s">
        <v>1172</v>
      </c>
    </row>
    <row r="103" spans="2:65" s="11" customFormat="1" ht="13.5">
      <c r="B103" s="206"/>
      <c r="C103" s="207"/>
      <c r="D103" s="218" t="s">
        <v>189</v>
      </c>
      <c r="E103" s="221" t="s">
        <v>24</v>
      </c>
      <c r="F103" s="222" t="s">
        <v>1173</v>
      </c>
      <c r="G103" s="207"/>
      <c r="H103" s="223">
        <v>0.6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189</v>
      </c>
      <c r="AU103" s="217" t="s">
        <v>86</v>
      </c>
      <c r="AV103" s="11" t="s">
        <v>86</v>
      </c>
      <c r="AW103" s="11" t="s">
        <v>40</v>
      </c>
      <c r="AX103" s="11" t="s">
        <v>77</v>
      </c>
      <c r="AY103" s="217" t="s">
        <v>180</v>
      </c>
    </row>
    <row r="104" spans="2:65" s="11" customFormat="1" ht="13.5">
      <c r="B104" s="206"/>
      <c r="C104" s="207"/>
      <c r="D104" s="218" t="s">
        <v>189</v>
      </c>
      <c r="E104" s="221" t="s">
        <v>24</v>
      </c>
      <c r="F104" s="222" t="s">
        <v>1174</v>
      </c>
      <c r="G104" s="207"/>
      <c r="H104" s="223">
        <v>0.4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189</v>
      </c>
      <c r="AU104" s="217" t="s">
        <v>86</v>
      </c>
      <c r="AV104" s="11" t="s">
        <v>86</v>
      </c>
      <c r="AW104" s="11" t="s">
        <v>40</v>
      </c>
      <c r="AX104" s="11" t="s">
        <v>77</v>
      </c>
      <c r="AY104" s="217" t="s">
        <v>180</v>
      </c>
    </row>
    <row r="105" spans="2:65" s="13" customFormat="1" ht="13.5">
      <c r="B105" s="235"/>
      <c r="C105" s="236"/>
      <c r="D105" s="208" t="s">
        <v>189</v>
      </c>
      <c r="E105" s="237" t="s">
        <v>1153</v>
      </c>
      <c r="F105" s="238" t="s">
        <v>275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189</v>
      </c>
      <c r="AU105" s="245" t="s">
        <v>86</v>
      </c>
      <c r="AV105" s="13" t="s">
        <v>276</v>
      </c>
      <c r="AW105" s="13" t="s">
        <v>40</v>
      </c>
      <c r="AX105" s="13" t="s">
        <v>25</v>
      </c>
      <c r="AY105" s="245" t="s">
        <v>180</v>
      </c>
    </row>
    <row r="106" spans="2:65" s="1" customFormat="1" ht="22.5" customHeight="1">
      <c r="B106" s="41"/>
      <c r="C106" s="194" t="s">
        <v>276</v>
      </c>
      <c r="D106" s="194" t="s">
        <v>182</v>
      </c>
      <c r="E106" s="195" t="s">
        <v>1175</v>
      </c>
      <c r="F106" s="196" t="s">
        <v>1176</v>
      </c>
      <c r="G106" s="197" t="s">
        <v>208</v>
      </c>
      <c r="H106" s="198">
        <v>5.19</v>
      </c>
      <c r="I106" s="199"/>
      <c r="J106" s="200">
        <f>ROUND(I106*H106,2)</f>
        <v>0</v>
      </c>
      <c r="K106" s="196" t="s">
        <v>186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2.45329</v>
      </c>
      <c r="R106" s="203">
        <f>Q106*H106</f>
        <v>12.7325751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1177</v>
      </c>
    </row>
    <row r="107" spans="2:65" s="11" customFormat="1" ht="13.5">
      <c r="B107" s="206"/>
      <c r="C107" s="207"/>
      <c r="D107" s="218" t="s">
        <v>189</v>
      </c>
      <c r="E107" s="221" t="s">
        <v>24</v>
      </c>
      <c r="F107" s="222" t="s">
        <v>1178</v>
      </c>
      <c r="G107" s="207"/>
      <c r="H107" s="223">
        <v>2.36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189</v>
      </c>
      <c r="AU107" s="217" t="s">
        <v>86</v>
      </c>
      <c r="AV107" s="11" t="s">
        <v>86</v>
      </c>
      <c r="AW107" s="11" t="s">
        <v>40</v>
      </c>
      <c r="AX107" s="11" t="s">
        <v>77</v>
      </c>
      <c r="AY107" s="217" t="s">
        <v>180</v>
      </c>
    </row>
    <row r="108" spans="2:65" s="11" customFormat="1" ht="13.5">
      <c r="B108" s="206"/>
      <c r="C108" s="207"/>
      <c r="D108" s="218" t="s">
        <v>189</v>
      </c>
      <c r="E108" s="221" t="s">
        <v>24</v>
      </c>
      <c r="F108" s="222" t="s">
        <v>1179</v>
      </c>
      <c r="G108" s="207"/>
      <c r="H108" s="223">
        <v>2.83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189</v>
      </c>
      <c r="AU108" s="217" t="s">
        <v>86</v>
      </c>
      <c r="AV108" s="11" t="s">
        <v>86</v>
      </c>
      <c r="AW108" s="11" t="s">
        <v>40</v>
      </c>
      <c r="AX108" s="11" t="s">
        <v>77</v>
      </c>
      <c r="AY108" s="217" t="s">
        <v>180</v>
      </c>
    </row>
    <row r="109" spans="2:65" s="13" customFormat="1" ht="13.5">
      <c r="B109" s="235"/>
      <c r="C109" s="236"/>
      <c r="D109" s="218" t="s">
        <v>189</v>
      </c>
      <c r="E109" s="263" t="s">
        <v>1151</v>
      </c>
      <c r="F109" s="264" t="s">
        <v>275</v>
      </c>
      <c r="G109" s="236"/>
      <c r="H109" s="265">
        <v>5.19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189</v>
      </c>
      <c r="AU109" s="245" t="s">
        <v>86</v>
      </c>
      <c r="AV109" s="13" t="s">
        <v>276</v>
      </c>
      <c r="AW109" s="13" t="s">
        <v>40</v>
      </c>
      <c r="AX109" s="13" t="s">
        <v>25</v>
      </c>
      <c r="AY109" s="245" t="s">
        <v>180</v>
      </c>
    </row>
    <row r="110" spans="2:65" s="10" customFormat="1" ht="29.85" customHeight="1">
      <c r="B110" s="177"/>
      <c r="C110" s="178"/>
      <c r="D110" s="191" t="s">
        <v>76</v>
      </c>
      <c r="E110" s="192" t="s">
        <v>448</v>
      </c>
      <c r="F110" s="192" t="s">
        <v>449</v>
      </c>
      <c r="G110" s="178"/>
      <c r="H110" s="178"/>
      <c r="I110" s="181"/>
      <c r="J110" s="193">
        <f>BK110</f>
        <v>0</v>
      </c>
      <c r="K110" s="178"/>
      <c r="L110" s="183"/>
      <c r="M110" s="184"/>
      <c r="N110" s="185"/>
      <c r="O110" s="185"/>
      <c r="P110" s="186">
        <f>P111</f>
        <v>0</v>
      </c>
      <c r="Q110" s="185"/>
      <c r="R110" s="186">
        <f>R111</f>
        <v>0</v>
      </c>
      <c r="S110" s="185"/>
      <c r="T110" s="187">
        <f>T111</f>
        <v>0</v>
      </c>
      <c r="AR110" s="188" t="s">
        <v>25</v>
      </c>
      <c r="AT110" s="189" t="s">
        <v>76</v>
      </c>
      <c r="AU110" s="189" t="s">
        <v>25</v>
      </c>
      <c r="AY110" s="188" t="s">
        <v>180</v>
      </c>
      <c r="BK110" s="190">
        <f>BK111</f>
        <v>0</v>
      </c>
    </row>
    <row r="111" spans="2:65" s="1" customFormat="1" ht="22.5" customHeight="1">
      <c r="B111" s="41"/>
      <c r="C111" s="194" t="s">
        <v>324</v>
      </c>
      <c r="D111" s="194" t="s">
        <v>182</v>
      </c>
      <c r="E111" s="195" t="s">
        <v>1180</v>
      </c>
      <c r="F111" s="196" t="s">
        <v>1181</v>
      </c>
      <c r="G111" s="197" t="s">
        <v>232</v>
      </c>
      <c r="H111" s="198">
        <v>14.712999999999999</v>
      </c>
      <c r="I111" s="199"/>
      <c r="J111" s="200">
        <f>ROUND(I111*H111,2)</f>
        <v>0</v>
      </c>
      <c r="K111" s="196" t="s">
        <v>186</v>
      </c>
      <c r="L111" s="61"/>
      <c r="M111" s="201" t="s">
        <v>24</v>
      </c>
      <c r="N111" s="202" t="s">
        <v>48</v>
      </c>
      <c r="O111" s="42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4" t="s">
        <v>187</v>
      </c>
      <c r="AT111" s="24" t="s">
        <v>182</v>
      </c>
      <c r="AU111" s="24" t="s">
        <v>86</v>
      </c>
      <c r="AY111" s="24" t="s">
        <v>180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25</v>
      </c>
      <c r="BK111" s="205">
        <f>ROUND(I111*H111,2)</f>
        <v>0</v>
      </c>
      <c r="BL111" s="24" t="s">
        <v>187</v>
      </c>
      <c r="BM111" s="24" t="s">
        <v>1182</v>
      </c>
    </row>
    <row r="112" spans="2:65" s="10" customFormat="1" ht="37.35" customHeight="1">
      <c r="B112" s="177"/>
      <c r="C112" s="178"/>
      <c r="D112" s="179" t="s">
        <v>76</v>
      </c>
      <c r="E112" s="180" t="s">
        <v>667</v>
      </c>
      <c r="F112" s="180" t="s">
        <v>668</v>
      </c>
      <c r="G112" s="178"/>
      <c r="H112" s="178"/>
      <c r="I112" s="181"/>
      <c r="J112" s="182">
        <f>BK112</f>
        <v>0</v>
      </c>
      <c r="K112" s="178"/>
      <c r="L112" s="183"/>
      <c r="M112" s="184"/>
      <c r="N112" s="185"/>
      <c r="O112" s="185"/>
      <c r="P112" s="186">
        <f>P113</f>
        <v>0</v>
      </c>
      <c r="Q112" s="185"/>
      <c r="R112" s="186">
        <f>R113</f>
        <v>1.331</v>
      </c>
      <c r="S112" s="185"/>
      <c r="T112" s="187">
        <f>T113</f>
        <v>0</v>
      </c>
      <c r="AR112" s="188" t="s">
        <v>86</v>
      </c>
      <c r="AT112" s="189" t="s">
        <v>76</v>
      </c>
      <c r="AU112" s="189" t="s">
        <v>77</v>
      </c>
      <c r="AY112" s="188" t="s">
        <v>180</v>
      </c>
      <c r="BK112" s="190">
        <f>BK113</f>
        <v>0</v>
      </c>
    </row>
    <row r="113" spans="2:65" s="10" customFormat="1" ht="19.899999999999999" customHeight="1">
      <c r="B113" s="177"/>
      <c r="C113" s="178"/>
      <c r="D113" s="191" t="s">
        <v>76</v>
      </c>
      <c r="E113" s="192" t="s">
        <v>669</v>
      </c>
      <c r="F113" s="192" t="s">
        <v>670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SUM(P114:P118)</f>
        <v>0</v>
      </c>
      <c r="Q113" s="185"/>
      <c r="R113" s="186">
        <f>SUM(R114:R118)</f>
        <v>1.331</v>
      </c>
      <c r="S113" s="185"/>
      <c r="T113" s="187">
        <f>SUM(T114:T118)</f>
        <v>0</v>
      </c>
      <c r="AR113" s="188" t="s">
        <v>86</v>
      </c>
      <c r="AT113" s="189" t="s">
        <v>76</v>
      </c>
      <c r="AU113" s="189" t="s">
        <v>25</v>
      </c>
      <c r="AY113" s="188" t="s">
        <v>180</v>
      </c>
      <c r="BK113" s="190">
        <f>SUM(BK114:BK118)</f>
        <v>0</v>
      </c>
    </row>
    <row r="114" spans="2:65" s="1" customFormat="1" ht="22.5" customHeight="1">
      <c r="B114" s="41"/>
      <c r="C114" s="194" t="s">
        <v>86</v>
      </c>
      <c r="D114" s="194" t="s">
        <v>182</v>
      </c>
      <c r="E114" s="195" t="s">
        <v>1183</v>
      </c>
      <c r="F114" s="196" t="s">
        <v>1184</v>
      </c>
      <c r="G114" s="197" t="s">
        <v>1185</v>
      </c>
      <c r="H114" s="198">
        <v>1</v>
      </c>
      <c r="I114" s="199"/>
      <c r="J114" s="200">
        <f>ROUND(I114*H114,2)</f>
        <v>0</v>
      </c>
      <c r="K114" s="196" t="s">
        <v>24</v>
      </c>
      <c r="L114" s="61"/>
      <c r="M114" s="201" t="s">
        <v>24</v>
      </c>
      <c r="N114" s="202" t="s">
        <v>48</v>
      </c>
      <c r="O114" s="42"/>
      <c r="P114" s="203">
        <f>O114*H114</f>
        <v>0</v>
      </c>
      <c r="Q114" s="203">
        <v>0.59</v>
      </c>
      <c r="R114" s="203">
        <f>Q114*H114</f>
        <v>0.59</v>
      </c>
      <c r="S114" s="203">
        <v>0</v>
      </c>
      <c r="T114" s="204">
        <f>S114*H114</f>
        <v>0</v>
      </c>
      <c r="AR114" s="24" t="s">
        <v>631</v>
      </c>
      <c r="AT114" s="24" t="s">
        <v>182</v>
      </c>
      <c r="AU114" s="24" t="s">
        <v>86</v>
      </c>
      <c r="AY114" s="24" t="s">
        <v>180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25</v>
      </c>
      <c r="BK114" s="205">
        <f>ROUND(I114*H114,2)</f>
        <v>0</v>
      </c>
      <c r="BL114" s="24" t="s">
        <v>631</v>
      </c>
      <c r="BM114" s="24" t="s">
        <v>1186</v>
      </c>
    </row>
    <row r="115" spans="2:65" s="1" customFormat="1" ht="27">
      <c r="B115" s="41"/>
      <c r="C115" s="63"/>
      <c r="D115" s="208" t="s">
        <v>195</v>
      </c>
      <c r="E115" s="63"/>
      <c r="F115" s="282" t="s">
        <v>1187</v>
      </c>
      <c r="G115" s="63"/>
      <c r="H115" s="63"/>
      <c r="I115" s="164"/>
      <c r="J115" s="63"/>
      <c r="K115" s="63"/>
      <c r="L115" s="61"/>
      <c r="M115" s="220"/>
      <c r="N115" s="42"/>
      <c r="O115" s="42"/>
      <c r="P115" s="42"/>
      <c r="Q115" s="42"/>
      <c r="R115" s="42"/>
      <c r="S115" s="42"/>
      <c r="T115" s="78"/>
      <c r="AT115" s="24" t="s">
        <v>195</v>
      </c>
      <c r="AU115" s="24" t="s">
        <v>86</v>
      </c>
    </row>
    <row r="116" spans="2:65" s="1" customFormat="1" ht="22.5" customHeight="1">
      <c r="B116" s="41"/>
      <c r="C116" s="194" t="s">
        <v>25</v>
      </c>
      <c r="D116" s="194" t="s">
        <v>182</v>
      </c>
      <c r="E116" s="195" t="s">
        <v>1188</v>
      </c>
      <c r="F116" s="196" t="s">
        <v>1189</v>
      </c>
      <c r="G116" s="197" t="s">
        <v>1185</v>
      </c>
      <c r="H116" s="198">
        <v>1</v>
      </c>
      <c r="I116" s="199"/>
      <c r="J116" s="200">
        <f>ROUND(I116*H116,2)</f>
        <v>0</v>
      </c>
      <c r="K116" s="196" t="s">
        <v>24</v>
      </c>
      <c r="L116" s="61"/>
      <c r="M116" s="201" t="s">
        <v>24</v>
      </c>
      <c r="N116" s="202" t="s">
        <v>48</v>
      </c>
      <c r="O116" s="42"/>
      <c r="P116" s="203">
        <f>O116*H116</f>
        <v>0</v>
      </c>
      <c r="Q116" s="203">
        <v>0.74099999999999999</v>
      </c>
      <c r="R116" s="203">
        <f>Q116*H116</f>
        <v>0.74099999999999999</v>
      </c>
      <c r="S116" s="203">
        <v>0</v>
      </c>
      <c r="T116" s="204">
        <f>S116*H116</f>
        <v>0</v>
      </c>
      <c r="AR116" s="24" t="s">
        <v>631</v>
      </c>
      <c r="AT116" s="24" t="s">
        <v>182</v>
      </c>
      <c r="AU116" s="24" t="s">
        <v>86</v>
      </c>
      <c r="AY116" s="24" t="s">
        <v>180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25</v>
      </c>
      <c r="BK116" s="205">
        <f>ROUND(I116*H116,2)</f>
        <v>0</v>
      </c>
      <c r="BL116" s="24" t="s">
        <v>631</v>
      </c>
      <c r="BM116" s="24" t="s">
        <v>1190</v>
      </c>
    </row>
    <row r="117" spans="2:65" s="1" customFormat="1" ht="27">
      <c r="B117" s="41"/>
      <c r="C117" s="63"/>
      <c r="D117" s="208" t="s">
        <v>195</v>
      </c>
      <c r="E117" s="63"/>
      <c r="F117" s="282" t="s">
        <v>1187</v>
      </c>
      <c r="G117" s="63"/>
      <c r="H117" s="63"/>
      <c r="I117" s="164"/>
      <c r="J117" s="63"/>
      <c r="K117" s="63"/>
      <c r="L117" s="61"/>
      <c r="M117" s="220"/>
      <c r="N117" s="42"/>
      <c r="O117" s="42"/>
      <c r="P117" s="42"/>
      <c r="Q117" s="42"/>
      <c r="R117" s="42"/>
      <c r="S117" s="42"/>
      <c r="T117" s="78"/>
      <c r="AT117" s="24" t="s">
        <v>195</v>
      </c>
      <c r="AU117" s="24" t="s">
        <v>86</v>
      </c>
    </row>
    <row r="118" spans="2:65" s="1" customFormat="1" ht="22.5" customHeight="1">
      <c r="B118" s="41"/>
      <c r="C118" s="194" t="s">
        <v>316</v>
      </c>
      <c r="D118" s="194" t="s">
        <v>182</v>
      </c>
      <c r="E118" s="195" t="s">
        <v>1191</v>
      </c>
      <c r="F118" s="196" t="s">
        <v>1192</v>
      </c>
      <c r="G118" s="197" t="s">
        <v>232</v>
      </c>
      <c r="H118" s="198">
        <v>1.331</v>
      </c>
      <c r="I118" s="199"/>
      <c r="J118" s="200">
        <f>ROUND(I118*H118,2)</f>
        <v>0</v>
      </c>
      <c r="K118" s="196" t="s">
        <v>186</v>
      </c>
      <c r="L118" s="61"/>
      <c r="M118" s="201" t="s">
        <v>24</v>
      </c>
      <c r="N118" s="259" t="s">
        <v>48</v>
      </c>
      <c r="O118" s="260"/>
      <c r="P118" s="261">
        <f>O118*H118</f>
        <v>0</v>
      </c>
      <c r="Q118" s="261">
        <v>0</v>
      </c>
      <c r="R118" s="261">
        <f>Q118*H118</f>
        <v>0</v>
      </c>
      <c r="S118" s="261">
        <v>0</v>
      </c>
      <c r="T118" s="262">
        <f>S118*H118</f>
        <v>0</v>
      </c>
      <c r="AR118" s="24" t="s">
        <v>631</v>
      </c>
      <c r="AT118" s="24" t="s">
        <v>182</v>
      </c>
      <c r="AU118" s="24" t="s">
        <v>86</v>
      </c>
      <c r="AY118" s="24" t="s">
        <v>180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25</v>
      </c>
      <c r="BK118" s="205">
        <f>ROUND(I118*H118,2)</f>
        <v>0</v>
      </c>
      <c r="BL118" s="24" t="s">
        <v>631</v>
      </c>
      <c r="BM118" s="24" t="s">
        <v>1193</v>
      </c>
    </row>
    <row r="119" spans="2:65" s="1" customFormat="1" ht="6.95" customHeight="1">
      <c r="B119" s="56"/>
      <c r="C119" s="57"/>
      <c r="D119" s="57"/>
      <c r="E119" s="57"/>
      <c r="F119" s="57"/>
      <c r="G119" s="57"/>
      <c r="H119" s="57"/>
      <c r="I119" s="140"/>
      <c r="J119" s="57"/>
      <c r="K119" s="57"/>
      <c r="L119" s="61"/>
    </row>
  </sheetData>
  <sheetProtection algorithmName="SHA-512" hashValue="yJD2JVNCqHVqwLbB60b7IdnmAlNA4IeDi+SqbByKf0F79ueFRIT/70J+ptBl8BCaO/SG/1mDu1811EDkL48rmw==" saltValue="nKfmJiYKQLKYbwqAkVfHRg==" spinCount="100000" sheet="1" objects="1" scenarios="1" formatCells="0" formatColumns="0" formatRows="0" sort="0" autoFilter="0"/>
  <autoFilter ref="C81:K118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112</v>
      </c>
      <c r="G1" s="408" t="s">
        <v>113</v>
      </c>
      <c r="H1" s="408"/>
      <c r="I1" s="115"/>
      <c r="J1" s="114" t="s">
        <v>114</v>
      </c>
      <c r="K1" s="113" t="s">
        <v>115</v>
      </c>
      <c r="L1" s="114" t="s">
        <v>116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AT2" s="24" t="s">
        <v>107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86</v>
      </c>
    </row>
    <row r="4" spans="1:70" ht="36.950000000000003" customHeight="1">
      <c r="B4" s="28"/>
      <c r="C4" s="29"/>
      <c r="D4" s="30" t="s">
        <v>123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22.5" customHeight="1">
      <c r="B7" s="28"/>
      <c r="C7" s="29"/>
      <c r="D7" s="29"/>
      <c r="E7" s="401" t="str">
        <f>'Rekapitulace stavby'!K6</f>
        <v>SPZ MOŠNOV – AUTOBUSOVÉ ZASTÁVKY MOBIS, BEHR</v>
      </c>
      <c r="F7" s="402"/>
      <c r="G7" s="402"/>
      <c r="H7" s="402"/>
      <c r="I7" s="118"/>
      <c r="J7" s="29"/>
      <c r="K7" s="31"/>
    </row>
    <row r="8" spans="1:70" s="1" customFormat="1">
      <c r="B8" s="41"/>
      <c r="C8" s="42"/>
      <c r="D8" s="37" t="s">
        <v>136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403" t="s">
        <v>1194</v>
      </c>
      <c r="F9" s="404"/>
      <c r="G9" s="404"/>
      <c r="H9" s="40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108</v>
      </c>
      <c r="G11" s="42"/>
      <c r="H11" s="42"/>
      <c r="I11" s="120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0" t="s">
        <v>28</v>
      </c>
      <c r="J12" s="121" t="str">
        <f>'Rekapitulace stavby'!AN8</f>
        <v>5. 2. 2017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0" t="s">
        <v>33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35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20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20" t="s">
        <v>33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Tebodin Czech Republic, s.r.o.</v>
      </c>
      <c r="F21" s="42"/>
      <c r="G21" s="42"/>
      <c r="H21" s="42"/>
      <c r="I21" s="120" t="s">
        <v>35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9"/>
      <c r="J23" s="42"/>
      <c r="K23" s="45"/>
    </row>
    <row r="24" spans="2:11" s="6" customFormat="1" ht="262.5" customHeight="1">
      <c r="B24" s="122"/>
      <c r="C24" s="123"/>
      <c r="D24" s="123"/>
      <c r="E24" s="370" t="s">
        <v>152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43</v>
      </c>
      <c r="E27" s="42"/>
      <c r="F27" s="42"/>
      <c r="G27" s="42"/>
      <c r="H27" s="42"/>
      <c r="I27" s="119"/>
      <c r="J27" s="129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0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1">
        <f>ROUND(SUM(BE79:BE208), 2)</f>
        <v>0</v>
      </c>
      <c r="G30" s="42"/>
      <c r="H30" s="42"/>
      <c r="I30" s="132">
        <v>0.21</v>
      </c>
      <c r="J30" s="131">
        <f>ROUND(ROUND((SUM(BE79:BE208)),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1">
        <f>ROUND(SUM(BF79:BF208), 2)</f>
        <v>0</v>
      </c>
      <c r="G31" s="42"/>
      <c r="H31" s="42"/>
      <c r="I31" s="132">
        <v>0.15</v>
      </c>
      <c r="J31" s="131">
        <f>ROUND(ROUND((SUM(BF79:BF208)),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1">
        <f>ROUND(SUM(BG79:BG208),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1">
        <f>ROUND(SUM(BH79:BH208),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1">
        <f>ROUND(SUM(BI79:BI208),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53</v>
      </c>
      <c r="E36" s="79"/>
      <c r="F36" s="79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153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401" t="str">
        <f>E7</f>
        <v>SPZ MOŠNOV – AUTOBUSOVÉ ZASTÁVKY MOBIS, BEHR</v>
      </c>
      <c r="F45" s="402"/>
      <c r="G45" s="402"/>
      <c r="H45" s="402"/>
      <c r="I45" s="119"/>
      <c r="J45" s="42"/>
      <c r="K45" s="45"/>
    </row>
    <row r="46" spans="2:11" s="1" customFormat="1" ht="14.45" customHeight="1">
      <c r="B46" s="41"/>
      <c r="C46" s="37" t="s">
        <v>136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403" t="str">
        <f>E9</f>
        <v>SO 108 - OSVĚTLENÍ</v>
      </c>
      <c r="F47" s="404"/>
      <c r="G47" s="404"/>
      <c r="H47" s="40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Mošnov</v>
      </c>
      <c r="G49" s="42"/>
      <c r="H49" s="42"/>
      <c r="I49" s="120" t="s">
        <v>28</v>
      </c>
      <c r="J49" s="121" t="str">
        <f>IF(J12="","",J12)</f>
        <v>5. 2. 2017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 xml:space="preserve"> </v>
      </c>
      <c r="G51" s="42"/>
      <c r="H51" s="42"/>
      <c r="I51" s="120" t="s">
        <v>38</v>
      </c>
      <c r="J51" s="35" t="str">
        <f>E21</f>
        <v>Tebodin Czech Republic, s.r.o.</v>
      </c>
      <c r="K51" s="45"/>
    </row>
    <row r="52" spans="2:47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154</v>
      </c>
      <c r="D54" s="133"/>
      <c r="E54" s="133"/>
      <c r="F54" s="133"/>
      <c r="G54" s="133"/>
      <c r="H54" s="133"/>
      <c r="I54" s="146"/>
      <c r="J54" s="147" t="s">
        <v>155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156</v>
      </c>
      <c r="D56" s="42"/>
      <c r="E56" s="42"/>
      <c r="F56" s="42"/>
      <c r="G56" s="42"/>
      <c r="H56" s="42"/>
      <c r="I56" s="119"/>
      <c r="J56" s="129">
        <f>J79</f>
        <v>0</v>
      </c>
      <c r="K56" s="45"/>
      <c r="AU56" s="24" t="s">
        <v>157</v>
      </c>
    </row>
    <row r="57" spans="2:47" s="7" customFormat="1" ht="24.95" customHeight="1">
      <c r="B57" s="150"/>
      <c r="C57" s="151"/>
      <c r="D57" s="152" t="s">
        <v>1195</v>
      </c>
      <c r="E57" s="153"/>
      <c r="F57" s="153"/>
      <c r="G57" s="153"/>
      <c r="H57" s="153"/>
      <c r="I57" s="154"/>
      <c r="J57" s="155">
        <f>J80</f>
        <v>0</v>
      </c>
      <c r="K57" s="156"/>
    </row>
    <row r="58" spans="2:47" s="8" customFormat="1" ht="19.899999999999999" customHeight="1">
      <c r="B58" s="157"/>
      <c r="C58" s="158"/>
      <c r="D58" s="159" t="s">
        <v>1196</v>
      </c>
      <c r="E58" s="160"/>
      <c r="F58" s="160"/>
      <c r="G58" s="160"/>
      <c r="H58" s="160"/>
      <c r="I58" s="161"/>
      <c r="J58" s="162">
        <f>J81</f>
        <v>0</v>
      </c>
      <c r="K58" s="163"/>
    </row>
    <row r="59" spans="2:47" s="8" customFormat="1" ht="19.899999999999999" customHeight="1">
      <c r="B59" s="157"/>
      <c r="C59" s="158"/>
      <c r="D59" s="159" t="s">
        <v>1197</v>
      </c>
      <c r="E59" s="160"/>
      <c r="F59" s="160"/>
      <c r="G59" s="160"/>
      <c r="H59" s="160"/>
      <c r="I59" s="161"/>
      <c r="J59" s="162">
        <f>J150</f>
        <v>0</v>
      </c>
      <c r="K59" s="163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9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40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3"/>
      <c r="J65" s="60"/>
      <c r="K65" s="60"/>
      <c r="L65" s="61"/>
    </row>
    <row r="66" spans="2:63" s="1" customFormat="1" ht="36.950000000000003" customHeight="1">
      <c r="B66" s="41"/>
      <c r="C66" s="62" t="s">
        <v>164</v>
      </c>
      <c r="D66" s="63"/>
      <c r="E66" s="63"/>
      <c r="F66" s="63"/>
      <c r="G66" s="63"/>
      <c r="H66" s="63"/>
      <c r="I66" s="164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4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63" s="1" customFormat="1" ht="22.5" customHeight="1">
      <c r="B69" s="41"/>
      <c r="C69" s="63"/>
      <c r="D69" s="63"/>
      <c r="E69" s="405" t="str">
        <f>E7</f>
        <v>SPZ MOŠNOV – AUTOBUSOVÉ ZASTÁVKY MOBIS, BEHR</v>
      </c>
      <c r="F69" s="406"/>
      <c r="G69" s="406"/>
      <c r="H69" s="406"/>
      <c r="I69" s="164"/>
      <c r="J69" s="63"/>
      <c r="K69" s="63"/>
      <c r="L69" s="61"/>
    </row>
    <row r="70" spans="2:63" s="1" customFormat="1" ht="14.45" customHeight="1">
      <c r="B70" s="41"/>
      <c r="C70" s="65" t="s">
        <v>136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63" s="1" customFormat="1" ht="23.25" customHeight="1">
      <c r="B71" s="41"/>
      <c r="C71" s="63"/>
      <c r="D71" s="63"/>
      <c r="E71" s="381" t="str">
        <f>E9</f>
        <v>SO 108 - OSVĚTLENÍ</v>
      </c>
      <c r="F71" s="407"/>
      <c r="G71" s="407"/>
      <c r="H71" s="407"/>
      <c r="I71" s="164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63" s="1" customFormat="1" ht="18" customHeight="1">
      <c r="B73" s="41"/>
      <c r="C73" s="65" t="s">
        <v>26</v>
      </c>
      <c r="D73" s="63"/>
      <c r="E73" s="63"/>
      <c r="F73" s="165" t="str">
        <f>F12</f>
        <v>Mošnov</v>
      </c>
      <c r="G73" s="63"/>
      <c r="H73" s="63"/>
      <c r="I73" s="166" t="s">
        <v>28</v>
      </c>
      <c r="J73" s="73" t="str">
        <f>IF(J12="","",J12)</f>
        <v>5. 2. 2017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63" s="1" customFormat="1">
      <c r="B75" s="41"/>
      <c r="C75" s="65" t="s">
        <v>32</v>
      </c>
      <c r="D75" s="63"/>
      <c r="E75" s="63"/>
      <c r="F75" s="165" t="str">
        <f>E15</f>
        <v xml:space="preserve"> </v>
      </c>
      <c r="G75" s="63"/>
      <c r="H75" s="63"/>
      <c r="I75" s="166" t="s">
        <v>38</v>
      </c>
      <c r="J75" s="165" t="str">
        <f>E21</f>
        <v>Tebodin Czech Republic, s.r.o.</v>
      </c>
      <c r="K75" s="63"/>
      <c r="L75" s="61"/>
    </row>
    <row r="76" spans="2:63" s="1" customFormat="1" ht="14.45" customHeight="1">
      <c r="B76" s="41"/>
      <c r="C76" s="65" t="s">
        <v>36</v>
      </c>
      <c r="D76" s="63"/>
      <c r="E76" s="63"/>
      <c r="F76" s="165" t="str">
        <f>IF(E18="","",E18)</f>
        <v/>
      </c>
      <c r="G76" s="63"/>
      <c r="H76" s="63"/>
      <c r="I76" s="164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63" s="9" customFormat="1" ht="29.25" customHeight="1">
      <c r="B78" s="167"/>
      <c r="C78" s="168" t="s">
        <v>165</v>
      </c>
      <c r="D78" s="169" t="s">
        <v>62</v>
      </c>
      <c r="E78" s="169" t="s">
        <v>58</v>
      </c>
      <c r="F78" s="169" t="s">
        <v>166</v>
      </c>
      <c r="G78" s="169" t="s">
        <v>167</v>
      </c>
      <c r="H78" s="169" t="s">
        <v>168</v>
      </c>
      <c r="I78" s="170" t="s">
        <v>169</v>
      </c>
      <c r="J78" s="169" t="s">
        <v>155</v>
      </c>
      <c r="K78" s="171" t="s">
        <v>170</v>
      </c>
      <c r="L78" s="172"/>
      <c r="M78" s="81" t="s">
        <v>171</v>
      </c>
      <c r="N78" s="82" t="s">
        <v>47</v>
      </c>
      <c r="O78" s="82" t="s">
        <v>172</v>
      </c>
      <c r="P78" s="82" t="s">
        <v>173</v>
      </c>
      <c r="Q78" s="82" t="s">
        <v>174</v>
      </c>
      <c r="R78" s="82" t="s">
        <v>175</v>
      </c>
      <c r="S78" s="82" t="s">
        <v>176</v>
      </c>
      <c r="T78" s="83" t="s">
        <v>177</v>
      </c>
    </row>
    <row r="79" spans="2:63" s="1" customFormat="1" ht="29.25" customHeight="1">
      <c r="B79" s="41"/>
      <c r="C79" s="87" t="s">
        <v>156</v>
      </c>
      <c r="D79" s="63"/>
      <c r="E79" s="63"/>
      <c r="F79" s="63"/>
      <c r="G79" s="63"/>
      <c r="H79" s="63"/>
      <c r="I79" s="164"/>
      <c r="J79" s="173">
        <f>BK79</f>
        <v>0</v>
      </c>
      <c r="K79" s="63"/>
      <c r="L79" s="61"/>
      <c r="M79" s="84"/>
      <c r="N79" s="85"/>
      <c r="O79" s="85"/>
      <c r="P79" s="174">
        <f>P80</f>
        <v>0</v>
      </c>
      <c r="Q79" s="85"/>
      <c r="R79" s="174">
        <f>R80</f>
        <v>0</v>
      </c>
      <c r="S79" s="85"/>
      <c r="T79" s="175">
        <f>T80</f>
        <v>0</v>
      </c>
      <c r="AT79" s="24" t="s">
        <v>76</v>
      </c>
      <c r="AU79" s="24" t="s">
        <v>157</v>
      </c>
      <c r="BK79" s="176">
        <f>BK80</f>
        <v>0</v>
      </c>
    </row>
    <row r="80" spans="2:63" s="10" customFormat="1" ht="37.35" customHeight="1">
      <c r="B80" s="177"/>
      <c r="C80" s="178"/>
      <c r="D80" s="179" t="s">
        <v>76</v>
      </c>
      <c r="E80" s="180" t="s">
        <v>178</v>
      </c>
      <c r="F80" s="180" t="s">
        <v>178</v>
      </c>
      <c r="G80" s="178"/>
      <c r="H80" s="178"/>
      <c r="I80" s="181"/>
      <c r="J80" s="182">
        <f>BK80</f>
        <v>0</v>
      </c>
      <c r="K80" s="178"/>
      <c r="L80" s="183"/>
      <c r="M80" s="184"/>
      <c r="N80" s="185"/>
      <c r="O80" s="185"/>
      <c r="P80" s="186">
        <f>P81+P150</f>
        <v>0</v>
      </c>
      <c r="Q80" s="185"/>
      <c r="R80" s="186">
        <f>R81+R150</f>
        <v>0</v>
      </c>
      <c r="S80" s="185"/>
      <c r="T80" s="187">
        <f>T81+T150</f>
        <v>0</v>
      </c>
      <c r="AR80" s="188" t="s">
        <v>25</v>
      </c>
      <c r="AT80" s="189" t="s">
        <v>76</v>
      </c>
      <c r="AU80" s="189" t="s">
        <v>77</v>
      </c>
      <c r="AY80" s="188" t="s">
        <v>180</v>
      </c>
      <c r="BK80" s="190">
        <f>BK81+BK150</f>
        <v>0</v>
      </c>
    </row>
    <row r="81" spans="2:65" s="10" customFormat="1" ht="19.899999999999999" customHeight="1">
      <c r="B81" s="177"/>
      <c r="C81" s="178"/>
      <c r="D81" s="191" t="s">
        <v>76</v>
      </c>
      <c r="E81" s="192" t="s">
        <v>1198</v>
      </c>
      <c r="F81" s="192" t="s">
        <v>1199</v>
      </c>
      <c r="G81" s="178"/>
      <c r="H81" s="178"/>
      <c r="I81" s="181"/>
      <c r="J81" s="193">
        <f>BK81</f>
        <v>0</v>
      </c>
      <c r="K81" s="178"/>
      <c r="L81" s="183"/>
      <c r="M81" s="184"/>
      <c r="N81" s="185"/>
      <c r="O81" s="185"/>
      <c r="P81" s="186">
        <f>SUM(P82:P149)</f>
        <v>0</v>
      </c>
      <c r="Q81" s="185"/>
      <c r="R81" s="186">
        <f>SUM(R82:R149)</f>
        <v>0</v>
      </c>
      <c r="S81" s="185"/>
      <c r="T81" s="187">
        <f>SUM(T82:T149)</f>
        <v>0</v>
      </c>
      <c r="AR81" s="188" t="s">
        <v>25</v>
      </c>
      <c r="AT81" s="189" t="s">
        <v>76</v>
      </c>
      <c r="AU81" s="189" t="s">
        <v>25</v>
      </c>
      <c r="AY81" s="188" t="s">
        <v>180</v>
      </c>
      <c r="BK81" s="190">
        <f>SUM(BK82:BK149)</f>
        <v>0</v>
      </c>
    </row>
    <row r="82" spans="2:65" s="1" customFormat="1" ht="22.5" customHeight="1">
      <c r="B82" s="41"/>
      <c r="C82" s="194" t="s">
        <v>25</v>
      </c>
      <c r="D82" s="194" t="s">
        <v>182</v>
      </c>
      <c r="E82" s="195" t="s">
        <v>1200</v>
      </c>
      <c r="F82" s="196" t="s">
        <v>1201</v>
      </c>
      <c r="G82" s="197" t="s">
        <v>621</v>
      </c>
      <c r="H82" s="198">
        <v>2</v>
      </c>
      <c r="I82" s="199"/>
      <c r="J82" s="200">
        <f>ROUND(I82*H82,2)</f>
        <v>0</v>
      </c>
      <c r="K82" s="196" t="s">
        <v>24</v>
      </c>
      <c r="L82" s="61"/>
      <c r="M82" s="201" t="s">
        <v>24</v>
      </c>
      <c r="N82" s="202" t="s">
        <v>48</v>
      </c>
      <c r="O82" s="4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AR82" s="24" t="s">
        <v>187</v>
      </c>
      <c r="AT82" s="24" t="s">
        <v>182</v>
      </c>
      <c r="AU82" s="24" t="s">
        <v>86</v>
      </c>
      <c r="AY82" s="24" t="s">
        <v>180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24" t="s">
        <v>25</v>
      </c>
      <c r="BK82" s="205">
        <f>ROUND(I82*H82,2)</f>
        <v>0</v>
      </c>
      <c r="BL82" s="24" t="s">
        <v>187</v>
      </c>
      <c r="BM82" s="24" t="s">
        <v>1202</v>
      </c>
    </row>
    <row r="83" spans="2:65" s="1" customFormat="1" ht="13.5">
      <c r="B83" s="41"/>
      <c r="C83" s="63"/>
      <c r="D83" s="208" t="s">
        <v>195</v>
      </c>
      <c r="E83" s="63"/>
      <c r="F83" s="282" t="s">
        <v>1201</v>
      </c>
      <c r="G83" s="63"/>
      <c r="H83" s="63"/>
      <c r="I83" s="164"/>
      <c r="J83" s="63"/>
      <c r="K83" s="63"/>
      <c r="L83" s="61"/>
      <c r="M83" s="220"/>
      <c r="N83" s="42"/>
      <c r="O83" s="42"/>
      <c r="P83" s="42"/>
      <c r="Q83" s="42"/>
      <c r="R83" s="42"/>
      <c r="S83" s="42"/>
      <c r="T83" s="78"/>
      <c r="AT83" s="24" t="s">
        <v>195</v>
      </c>
      <c r="AU83" s="24" t="s">
        <v>86</v>
      </c>
    </row>
    <row r="84" spans="2:65" s="1" customFormat="1" ht="22.5" customHeight="1">
      <c r="B84" s="41"/>
      <c r="C84" s="194" t="s">
        <v>86</v>
      </c>
      <c r="D84" s="194" t="s">
        <v>182</v>
      </c>
      <c r="E84" s="195" t="s">
        <v>1203</v>
      </c>
      <c r="F84" s="196" t="s">
        <v>1204</v>
      </c>
      <c r="G84" s="197" t="s">
        <v>621</v>
      </c>
      <c r="H84" s="198">
        <v>2</v>
      </c>
      <c r="I84" s="199"/>
      <c r="J84" s="200">
        <f>ROUND(I84*H84,2)</f>
        <v>0</v>
      </c>
      <c r="K84" s="196" t="s">
        <v>24</v>
      </c>
      <c r="L84" s="61"/>
      <c r="M84" s="201" t="s">
        <v>24</v>
      </c>
      <c r="N84" s="202" t="s">
        <v>48</v>
      </c>
      <c r="O84" s="42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187</v>
      </c>
      <c r="AT84" s="24" t="s">
        <v>182</v>
      </c>
      <c r="AU84" s="24" t="s">
        <v>86</v>
      </c>
      <c r="AY84" s="24" t="s">
        <v>180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25</v>
      </c>
      <c r="BK84" s="205">
        <f>ROUND(I84*H84,2)</f>
        <v>0</v>
      </c>
      <c r="BL84" s="24" t="s">
        <v>187</v>
      </c>
      <c r="BM84" s="24" t="s">
        <v>1205</v>
      </c>
    </row>
    <row r="85" spans="2:65" s="1" customFormat="1" ht="13.5">
      <c r="B85" s="41"/>
      <c r="C85" s="63"/>
      <c r="D85" s="208" t="s">
        <v>195</v>
      </c>
      <c r="E85" s="63"/>
      <c r="F85" s="282" t="s">
        <v>1204</v>
      </c>
      <c r="G85" s="63"/>
      <c r="H85" s="63"/>
      <c r="I85" s="164"/>
      <c r="J85" s="63"/>
      <c r="K85" s="63"/>
      <c r="L85" s="61"/>
      <c r="M85" s="220"/>
      <c r="N85" s="42"/>
      <c r="O85" s="42"/>
      <c r="P85" s="42"/>
      <c r="Q85" s="42"/>
      <c r="R85" s="42"/>
      <c r="S85" s="42"/>
      <c r="T85" s="78"/>
      <c r="AT85" s="24" t="s">
        <v>195</v>
      </c>
      <c r="AU85" s="24" t="s">
        <v>86</v>
      </c>
    </row>
    <row r="86" spans="2:65" s="1" customFormat="1" ht="22.5" customHeight="1">
      <c r="B86" s="41"/>
      <c r="C86" s="194" t="s">
        <v>276</v>
      </c>
      <c r="D86" s="194" t="s">
        <v>182</v>
      </c>
      <c r="E86" s="195" t="s">
        <v>1206</v>
      </c>
      <c r="F86" s="196" t="s">
        <v>1207</v>
      </c>
      <c r="G86" s="197" t="s">
        <v>621</v>
      </c>
      <c r="H86" s="198">
        <v>2</v>
      </c>
      <c r="I86" s="199"/>
      <c r="J86" s="200">
        <f>ROUND(I86*H86,2)</f>
        <v>0</v>
      </c>
      <c r="K86" s="196" t="s">
        <v>24</v>
      </c>
      <c r="L86" s="61"/>
      <c r="M86" s="201" t="s">
        <v>24</v>
      </c>
      <c r="N86" s="202" t="s">
        <v>48</v>
      </c>
      <c r="O86" s="42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187</v>
      </c>
      <c r="AT86" s="24" t="s">
        <v>182</v>
      </c>
      <c r="AU86" s="24" t="s">
        <v>86</v>
      </c>
      <c r="AY86" s="24" t="s">
        <v>180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25</v>
      </c>
      <c r="BK86" s="205">
        <f>ROUND(I86*H86,2)</f>
        <v>0</v>
      </c>
      <c r="BL86" s="24" t="s">
        <v>187</v>
      </c>
      <c r="BM86" s="24" t="s">
        <v>1208</v>
      </c>
    </row>
    <row r="87" spans="2:65" s="1" customFormat="1" ht="13.5">
      <c r="B87" s="41"/>
      <c r="C87" s="63"/>
      <c r="D87" s="208" t="s">
        <v>195</v>
      </c>
      <c r="E87" s="63"/>
      <c r="F87" s="282" t="s">
        <v>1207</v>
      </c>
      <c r="G87" s="63"/>
      <c r="H87" s="63"/>
      <c r="I87" s="164"/>
      <c r="J87" s="63"/>
      <c r="K87" s="63"/>
      <c r="L87" s="61"/>
      <c r="M87" s="220"/>
      <c r="N87" s="42"/>
      <c r="O87" s="42"/>
      <c r="P87" s="42"/>
      <c r="Q87" s="42"/>
      <c r="R87" s="42"/>
      <c r="S87" s="42"/>
      <c r="T87" s="78"/>
      <c r="AT87" s="24" t="s">
        <v>195</v>
      </c>
      <c r="AU87" s="24" t="s">
        <v>86</v>
      </c>
    </row>
    <row r="88" spans="2:65" s="1" customFormat="1" ht="22.5" customHeight="1">
      <c r="B88" s="41"/>
      <c r="C88" s="194" t="s">
        <v>187</v>
      </c>
      <c r="D88" s="194" t="s">
        <v>182</v>
      </c>
      <c r="E88" s="195" t="s">
        <v>1209</v>
      </c>
      <c r="F88" s="196" t="s">
        <v>1210</v>
      </c>
      <c r="G88" s="197" t="s">
        <v>621</v>
      </c>
      <c r="H88" s="198">
        <v>2</v>
      </c>
      <c r="I88" s="199"/>
      <c r="J88" s="200">
        <f>ROUND(I88*H88,2)</f>
        <v>0</v>
      </c>
      <c r="K88" s="196" t="s">
        <v>24</v>
      </c>
      <c r="L88" s="61"/>
      <c r="M88" s="201" t="s">
        <v>24</v>
      </c>
      <c r="N88" s="202" t="s">
        <v>48</v>
      </c>
      <c r="O88" s="42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24" t="s">
        <v>187</v>
      </c>
      <c r="AT88" s="24" t="s">
        <v>182</v>
      </c>
      <c r="AU88" s="24" t="s">
        <v>86</v>
      </c>
      <c r="AY88" s="24" t="s">
        <v>180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25</v>
      </c>
      <c r="BK88" s="205">
        <f>ROUND(I88*H88,2)</f>
        <v>0</v>
      </c>
      <c r="BL88" s="24" t="s">
        <v>187</v>
      </c>
      <c r="BM88" s="24" t="s">
        <v>1211</v>
      </c>
    </row>
    <row r="89" spans="2:65" s="1" customFormat="1" ht="13.5">
      <c r="B89" s="41"/>
      <c r="C89" s="63"/>
      <c r="D89" s="208" t="s">
        <v>195</v>
      </c>
      <c r="E89" s="63"/>
      <c r="F89" s="282" t="s">
        <v>1210</v>
      </c>
      <c r="G89" s="63"/>
      <c r="H89" s="63"/>
      <c r="I89" s="164"/>
      <c r="J89" s="63"/>
      <c r="K89" s="63"/>
      <c r="L89" s="61"/>
      <c r="M89" s="220"/>
      <c r="N89" s="42"/>
      <c r="O89" s="42"/>
      <c r="P89" s="42"/>
      <c r="Q89" s="42"/>
      <c r="R89" s="42"/>
      <c r="S89" s="42"/>
      <c r="T89" s="78"/>
      <c r="AT89" s="24" t="s">
        <v>195</v>
      </c>
      <c r="AU89" s="24" t="s">
        <v>86</v>
      </c>
    </row>
    <row r="90" spans="2:65" s="1" customFormat="1" ht="22.5" customHeight="1">
      <c r="B90" s="41"/>
      <c r="C90" s="194" t="s">
        <v>235</v>
      </c>
      <c r="D90" s="194" t="s">
        <v>182</v>
      </c>
      <c r="E90" s="195" t="s">
        <v>1212</v>
      </c>
      <c r="F90" s="196" t="s">
        <v>1213</v>
      </c>
      <c r="G90" s="197" t="s">
        <v>621</v>
      </c>
      <c r="H90" s="198">
        <v>2</v>
      </c>
      <c r="I90" s="199"/>
      <c r="J90" s="200">
        <f>ROUND(I90*H90,2)</f>
        <v>0</v>
      </c>
      <c r="K90" s="196" t="s">
        <v>24</v>
      </c>
      <c r="L90" s="61"/>
      <c r="M90" s="201" t="s">
        <v>24</v>
      </c>
      <c r="N90" s="202" t="s">
        <v>48</v>
      </c>
      <c r="O90" s="4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25</v>
      </c>
      <c r="BK90" s="205">
        <f>ROUND(I90*H90,2)</f>
        <v>0</v>
      </c>
      <c r="BL90" s="24" t="s">
        <v>187</v>
      </c>
      <c r="BM90" s="24" t="s">
        <v>1214</v>
      </c>
    </row>
    <row r="91" spans="2:65" s="1" customFormat="1" ht="13.5">
      <c r="B91" s="41"/>
      <c r="C91" s="63"/>
      <c r="D91" s="208" t="s">
        <v>195</v>
      </c>
      <c r="E91" s="63"/>
      <c r="F91" s="282" t="s">
        <v>1213</v>
      </c>
      <c r="G91" s="63"/>
      <c r="H91" s="63"/>
      <c r="I91" s="164"/>
      <c r="J91" s="63"/>
      <c r="K91" s="63"/>
      <c r="L91" s="61"/>
      <c r="M91" s="220"/>
      <c r="N91" s="42"/>
      <c r="O91" s="42"/>
      <c r="P91" s="42"/>
      <c r="Q91" s="42"/>
      <c r="R91" s="42"/>
      <c r="S91" s="42"/>
      <c r="T91" s="78"/>
      <c r="AT91" s="24" t="s">
        <v>195</v>
      </c>
      <c r="AU91" s="24" t="s">
        <v>86</v>
      </c>
    </row>
    <row r="92" spans="2:65" s="1" customFormat="1" ht="22.5" customHeight="1">
      <c r="B92" s="41"/>
      <c r="C92" s="194" t="s">
        <v>339</v>
      </c>
      <c r="D92" s="194" t="s">
        <v>182</v>
      </c>
      <c r="E92" s="195" t="s">
        <v>1215</v>
      </c>
      <c r="F92" s="196" t="s">
        <v>1216</v>
      </c>
      <c r="G92" s="197" t="s">
        <v>200</v>
      </c>
      <c r="H92" s="198">
        <v>32</v>
      </c>
      <c r="I92" s="199"/>
      <c r="J92" s="200">
        <f>ROUND(I92*H92,2)</f>
        <v>0</v>
      </c>
      <c r="K92" s="196" t="s">
        <v>24</v>
      </c>
      <c r="L92" s="61"/>
      <c r="M92" s="201" t="s">
        <v>24</v>
      </c>
      <c r="N92" s="202" t="s">
        <v>48</v>
      </c>
      <c r="O92" s="42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187</v>
      </c>
      <c r="AT92" s="24" t="s">
        <v>182</v>
      </c>
      <c r="AU92" s="24" t="s">
        <v>86</v>
      </c>
      <c r="AY92" s="24" t="s">
        <v>180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25</v>
      </c>
      <c r="BK92" s="205">
        <f>ROUND(I92*H92,2)</f>
        <v>0</v>
      </c>
      <c r="BL92" s="24" t="s">
        <v>187</v>
      </c>
      <c r="BM92" s="24" t="s">
        <v>1217</v>
      </c>
    </row>
    <row r="93" spans="2:65" s="1" customFormat="1" ht="13.5">
      <c r="B93" s="41"/>
      <c r="C93" s="63"/>
      <c r="D93" s="208" t="s">
        <v>195</v>
      </c>
      <c r="E93" s="63"/>
      <c r="F93" s="282" t="s">
        <v>1216</v>
      </c>
      <c r="G93" s="63"/>
      <c r="H93" s="63"/>
      <c r="I93" s="164"/>
      <c r="J93" s="63"/>
      <c r="K93" s="63"/>
      <c r="L93" s="61"/>
      <c r="M93" s="220"/>
      <c r="N93" s="42"/>
      <c r="O93" s="42"/>
      <c r="P93" s="42"/>
      <c r="Q93" s="42"/>
      <c r="R93" s="42"/>
      <c r="S93" s="42"/>
      <c r="T93" s="78"/>
      <c r="AT93" s="24" t="s">
        <v>195</v>
      </c>
      <c r="AU93" s="24" t="s">
        <v>86</v>
      </c>
    </row>
    <row r="94" spans="2:65" s="1" customFormat="1" ht="22.5" customHeight="1">
      <c r="B94" s="41"/>
      <c r="C94" s="194" t="s">
        <v>344</v>
      </c>
      <c r="D94" s="194" t="s">
        <v>182</v>
      </c>
      <c r="E94" s="195" t="s">
        <v>1218</v>
      </c>
      <c r="F94" s="196" t="s">
        <v>1219</v>
      </c>
      <c r="G94" s="197" t="s">
        <v>200</v>
      </c>
      <c r="H94" s="198">
        <v>40</v>
      </c>
      <c r="I94" s="199"/>
      <c r="J94" s="200">
        <f>ROUND(I94*H94,2)</f>
        <v>0</v>
      </c>
      <c r="K94" s="196" t="s">
        <v>24</v>
      </c>
      <c r="L94" s="61"/>
      <c r="M94" s="201" t="s">
        <v>24</v>
      </c>
      <c r="N94" s="202" t="s">
        <v>48</v>
      </c>
      <c r="O94" s="4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187</v>
      </c>
      <c r="AT94" s="24" t="s">
        <v>182</v>
      </c>
      <c r="AU94" s="24" t="s">
        <v>86</v>
      </c>
      <c r="AY94" s="24" t="s">
        <v>180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25</v>
      </c>
      <c r="BK94" s="205">
        <f>ROUND(I94*H94,2)</f>
        <v>0</v>
      </c>
      <c r="BL94" s="24" t="s">
        <v>187</v>
      </c>
      <c r="BM94" s="24" t="s">
        <v>1220</v>
      </c>
    </row>
    <row r="95" spans="2:65" s="1" customFormat="1" ht="13.5">
      <c r="B95" s="41"/>
      <c r="C95" s="63"/>
      <c r="D95" s="208" t="s">
        <v>195</v>
      </c>
      <c r="E95" s="63"/>
      <c r="F95" s="282" t="s">
        <v>1219</v>
      </c>
      <c r="G95" s="63"/>
      <c r="H95" s="63"/>
      <c r="I95" s="164"/>
      <c r="J95" s="63"/>
      <c r="K95" s="63"/>
      <c r="L95" s="61"/>
      <c r="M95" s="220"/>
      <c r="N95" s="42"/>
      <c r="O95" s="42"/>
      <c r="P95" s="42"/>
      <c r="Q95" s="42"/>
      <c r="R95" s="42"/>
      <c r="S95" s="42"/>
      <c r="T95" s="78"/>
      <c r="AT95" s="24" t="s">
        <v>195</v>
      </c>
      <c r="AU95" s="24" t="s">
        <v>86</v>
      </c>
    </row>
    <row r="96" spans="2:65" s="1" customFormat="1" ht="22.5" customHeight="1">
      <c r="B96" s="41"/>
      <c r="C96" s="194" t="s">
        <v>305</v>
      </c>
      <c r="D96" s="194" t="s">
        <v>182</v>
      </c>
      <c r="E96" s="195" t="s">
        <v>1221</v>
      </c>
      <c r="F96" s="196" t="s">
        <v>1222</v>
      </c>
      <c r="G96" s="197" t="s">
        <v>200</v>
      </c>
      <c r="H96" s="198">
        <v>14</v>
      </c>
      <c r="I96" s="199"/>
      <c r="J96" s="200">
        <f>ROUND(I96*H96,2)</f>
        <v>0</v>
      </c>
      <c r="K96" s="196" t="s">
        <v>24</v>
      </c>
      <c r="L96" s="61"/>
      <c r="M96" s="201" t="s">
        <v>24</v>
      </c>
      <c r="N96" s="202" t="s">
        <v>48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187</v>
      </c>
      <c r="AT96" s="24" t="s">
        <v>182</v>
      </c>
      <c r="AU96" s="24" t="s">
        <v>86</v>
      </c>
      <c r="AY96" s="24" t="s">
        <v>180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25</v>
      </c>
      <c r="BK96" s="205">
        <f>ROUND(I96*H96,2)</f>
        <v>0</v>
      </c>
      <c r="BL96" s="24" t="s">
        <v>187</v>
      </c>
      <c r="BM96" s="24" t="s">
        <v>1223</v>
      </c>
    </row>
    <row r="97" spans="2:65" s="1" customFormat="1" ht="13.5">
      <c r="B97" s="41"/>
      <c r="C97" s="63"/>
      <c r="D97" s="208" t="s">
        <v>195</v>
      </c>
      <c r="E97" s="63"/>
      <c r="F97" s="282" t="s">
        <v>1222</v>
      </c>
      <c r="G97" s="63"/>
      <c r="H97" s="63"/>
      <c r="I97" s="164"/>
      <c r="J97" s="63"/>
      <c r="K97" s="63"/>
      <c r="L97" s="61"/>
      <c r="M97" s="220"/>
      <c r="N97" s="42"/>
      <c r="O97" s="42"/>
      <c r="P97" s="42"/>
      <c r="Q97" s="42"/>
      <c r="R97" s="42"/>
      <c r="S97" s="42"/>
      <c r="T97" s="78"/>
      <c r="AT97" s="24" t="s">
        <v>195</v>
      </c>
      <c r="AU97" s="24" t="s">
        <v>86</v>
      </c>
    </row>
    <row r="98" spans="2:65" s="1" customFormat="1" ht="22.5" customHeight="1">
      <c r="B98" s="41"/>
      <c r="C98" s="194" t="s">
        <v>292</v>
      </c>
      <c r="D98" s="194" t="s">
        <v>182</v>
      </c>
      <c r="E98" s="195" t="s">
        <v>1224</v>
      </c>
      <c r="F98" s="196" t="s">
        <v>1225</v>
      </c>
      <c r="G98" s="197" t="s">
        <v>208</v>
      </c>
      <c r="H98" s="198">
        <v>6.4</v>
      </c>
      <c r="I98" s="199"/>
      <c r="J98" s="200">
        <f>ROUND(I98*H98,2)</f>
        <v>0</v>
      </c>
      <c r="K98" s="196" t="s">
        <v>24</v>
      </c>
      <c r="L98" s="61"/>
      <c r="M98" s="201" t="s">
        <v>24</v>
      </c>
      <c r="N98" s="202" t="s">
        <v>48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187</v>
      </c>
      <c r="AT98" s="24" t="s">
        <v>182</v>
      </c>
      <c r="AU98" s="24" t="s">
        <v>86</v>
      </c>
      <c r="AY98" s="24" t="s">
        <v>180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25</v>
      </c>
      <c r="BK98" s="205">
        <f>ROUND(I98*H98,2)</f>
        <v>0</v>
      </c>
      <c r="BL98" s="24" t="s">
        <v>187</v>
      </c>
      <c r="BM98" s="24" t="s">
        <v>1226</v>
      </c>
    </row>
    <row r="99" spans="2:65" s="1" customFormat="1" ht="13.5">
      <c r="B99" s="41"/>
      <c r="C99" s="63"/>
      <c r="D99" s="208" t="s">
        <v>195</v>
      </c>
      <c r="E99" s="63"/>
      <c r="F99" s="282" t="s">
        <v>1225</v>
      </c>
      <c r="G99" s="63"/>
      <c r="H99" s="63"/>
      <c r="I99" s="164"/>
      <c r="J99" s="63"/>
      <c r="K99" s="63"/>
      <c r="L99" s="61"/>
      <c r="M99" s="220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86</v>
      </c>
    </row>
    <row r="100" spans="2:65" s="1" customFormat="1" ht="22.5" customHeight="1">
      <c r="B100" s="41"/>
      <c r="C100" s="194" t="s">
        <v>30</v>
      </c>
      <c r="D100" s="194" t="s">
        <v>182</v>
      </c>
      <c r="E100" s="195" t="s">
        <v>1227</v>
      </c>
      <c r="F100" s="196" t="s">
        <v>1228</v>
      </c>
      <c r="G100" s="197" t="s">
        <v>208</v>
      </c>
      <c r="H100" s="198">
        <v>6.4</v>
      </c>
      <c r="I100" s="199"/>
      <c r="J100" s="200">
        <f>ROUND(I100*H100,2)</f>
        <v>0</v>
      </c>
      <c r="K100" s="196" t="s">
        <v>24</v>
      </c>
      <c r="L100" s="61"/>
      <c r="M100" s="201" t="s">
        <v>24</v>
      </c>
      <c r="N100" s="202" t="s">
        <v>48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187</v>
      </c>
      <c r="AT100" s="24" t="s">
        <v>182</v>
      </c>
      <c r="AU100" s="24" t="s">
        <v>86</v>
      </c>
      <c r="AY100" s="24" t="s">
        <v>180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25</v>
      </c>
      <c r="BK100" s="205">
        <f>ROUND(I100*H100,2)</f>
        <v>0</v>
      </c>
      <c r="BL100" s="24" t="s">
        <v>187</v>
      </c>
      <c r="BM100" s="24" t="s">
        <v>1229</v>
      </c>
    </row>
    <row r="101" spans="2:65" s="1" customFormat="1" ht="13.5">
      <c r="B101" s="41"/>
      <c r="C101" s="63"/>
      <c r="D101" s="208" t="s">
        <v>195</v>
      </c>
      <c r="E101" s="63"/>
      <c r="F101" s="282" t="s">
        <v>1228</v>
      </c>
      <c r="G101" s="63"/>
      <c r="H101" s="63"/>
      <c r="I101" s="164"/>
      <c r="J101" s="63"/>
      <c r="K101" s="63"/>
      <c r="L101" s="61"/>
      <c r="M101" s="220"/>
      <c r="N101" s="42"/>
      <c r="O101" s="42"/>
      <c r="P101" s="42"/>
      <c r="Q101" s="42"/>
      <c r="R101" s="42"/>
      <c r="S101" s="42"/>
      <c r="T101" s="78"/>
      <c r="AT101" s="24" t="s">
        <v>195</v>
      </c>
      <c r="AU101" s="24" t="s">
        <v>86</v>
      </c>
    </row>
    <row r="102" spans="2:65" s="1" customFormat="1" ht="22.5" customHeight="1">
      <c r="B102" s="41"/>
      <c r="C102" s="194" t="s">
        <v>309</v>
      </c>
      <c r="D102" s="194" t="s">
        <v>182</v>
      </c>
      <c r="E102" s="195" t="s">
        <v>1230</v>
      </c>
      <c r="F102" s="196" t="s">
        <v>1231</v>
      </c>
      <c r="G102" s="197" t="s">
        <v>200</v>
      </c>
      <c r="H102" s="198">
        <v>12</v>
      </c>
      <c r="I102" s="199"/>
      <c r="J102" s="200">
        <f>ROUND(I102*H102,2)</f>
        <v>0</v>
      </c>
      <c r="K102" s="196" t="s">
        <v>24</v>
      </c>
      <c r="L102" s="61"/>
      <c r="M102" s="201" t="s">
        <v>24</v>
      </c>
      <c r="N102" s="202" t="s">
        <v>48</v>
      </c>
      <c r="O102" s="42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4" t="s">
        <v>187</v>
      </c>
      <c r="AT102" s="24" t="s">
        <v>182</v>
      </c>
      <c r="AU102" s="24" t="s">
        <v>86</v>
      </c>
      <c r="AY102" s="24" t="s">
        <v>180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25</v>
      </c>
      <c r="BK102" s="205">
        <f>ROUND(I102*H102,2)</f>
        <v>0</v>
      </c>
      <c r="BL102" s="24" t="s">
        <v>187</v>
      </c>
      <c r="BM102" s="24" t="s">
        <v>1232</v>
      </c>
    </row>
    <row r="103" spans="2:65" s="1" customFormat="1" ht="13.5">
      <c r="B103" s="41"/>
      <c r="C103" s="63"/>
      <c r="D103" s="208" t="s">
        <v>195</v>
      </c>
      <c r="E103" s="63"/>
      <c r="F103" s="282" t="s">
        <v>1231</v>
      </c>
      <c r="G103" s="63"/>
      <c r="H103" s="63"/>
      <c r="I103" s="164"/>
      <c r="J103" s="63"/>
      <c r="K103" s="63"/>
      <c r="L103" s="61"/>
      <c r="M103" s="220"/>
      <c r="N103" s="42"/>
      <c r="O103" s="42"/>
      <c r="P103" s="42"/>
      <c r="Q103" s="42"/>
      <c r="R103" s="42"/>
      <c r="S103" s="42"/>
      <c r="T103" s="78"/>
      <c r="AT103" s="24" t="s">
        <v>195</v>
      </c>
      <c r="AU103" s="24" t="s">
        <v>86</v>
      </c>
    </row>
    <row r="104" spans="2:65" s="1" customFormat="1" ht="22.5" customHeight="1">
      <c r="B104" s="41"/>
      <c r="C104" s="194" t="s">
        <v>316</v>
      </c>
      <c r="D104" s="194" t="s">
        <v>182</v>
      </c>
      <c r="E104" s="195" t="s">
        <v>1233</v>
      </c>
      <c r="F104" s="196" t="s">
        <v>1234</v>
      </c>
      <c r="G104" s="197" t="s">
        <v>200</v>
      </c>
      <c r="H104" s="198">
        <v>16</v>
      </c>
      <c r="I104" s="199"/>
      <c r="J104" s="200">
        <f>ROUND(I104*H104,2)</f>
        <v>0</v>
      </c>
      <c r="K104" s="196" t="s">
        <v>24</v>
      </c>
      <c r="L104" s="61"/>
      <c r="M104" s="201" t="s">
        <v>24</v>
      </c>
      <c r="N104" s="202" t="s">
        <v>48</v>
      </c>
      <c r="O104" s="42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187</v>
      </c>
      <c r="AT104" s="24" t="s">
        <v>182</v>
      </c>
      <c r="AU104" s="24" t="s">
        <v>86</v>
      </c>
      <c r="AY104" s="24" t="s">
        <v>180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25</v>
      </c>
      <c r="BK104" s="205">
        <f>ROUND(I104*H104,2)</f>
        <v>0</v>
      </c>
      <c r="BL104" s="24" t="s">
        <v>187</v>
      </c>
      <c r="BM104" s="24" t="s">
        <v>1235</v>
      </c>
    </row>
    <row r="105" spans="2:65" s="1" customFormat="1" ht="13.5">
      <c r="B105" s="41"/>
      <c r="C105" s="63"/>
      <c r="D105" s="208" t="s">
        <v>195</v>
      </c>
      <c r="E105" s="63"/>
      <c r="F105" s="282" t="s">
        <v>1234</v>
      </c>
      <c r="G105" s="63"/>
      <c r="H105" s="63"/>
      <c r="I105" s="164"/>
      <c r="J105" s="63"/>
      <c r="K105" s="63"/>
      <c r="L105" s="61"/>
      <c r="M105" s="220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86</v>
      </c>
    </row>
    <row r="106" spans="2:65" s="1" customFormat="1" ht="22.5" customHeight="1">
      <c r="B106" s="41"/>
      <c r="C106" s="194" t="s">
        <v>324</v>
      </c>
      <c r="D106" s="194" t="s">
        <v>182</v>
      </c>
      <c r="E106" s="195" t="s">
        <v>1236</v>
      </c>
      <c r="F106" s="196" t="s">
        <v>1237</v>
      </c>
      <c r="G106" s="197" t="s">
        <v>621</v>
      </c>
      <c r="H106" s="198">
        <v>2</v>
      </c>
      <c r="I106" s="199"/>
      <c r="J106" s="200">
        <f>ROUND(I106*H106,2)</f>
        <v>0</v>
      </c>
      <c r="K106" s="196" t="s">
        <v>24</v>
      </c>
      <c r="L106" s="61"/>
      <c r="M106" s="201" t="s">
        <v>24</v>
      </c>
      <c r="N106" s="202" t="s">
        <v>48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187</v>
      </c>
      <c r="AT106" s="24" t="s">
        <v>182</v>
      </c>
      <c r="AU106" s="24" t="s">
        <v>86</v>
      </c>
      <c r="AY106" s="24" t="s">
        <v>180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25</v>
      </c>
      <c r="BK106" s="205">
        <f>ROUND(I106*H106,2)</f>
        <v>0</v>
      </c>
      <c r="BL106" s="24" t="s">
        <v>187</v>
      </c>
      <c r="BM106" s="24" t="s">
        <v>1238</v>
      </c>
    </row>
    <row r="107" spans="2:65" s="1" customFormat="1" ht="13.5">
      <c r="B107" s="41"/>
      <c r="C107" s="63"/>
      <c r="D107" s="208" t="s">
        <v>195</v>
      </c>
      <c r="E107" s="63"/>
      <c r="F107" s="282" t="s">
        <v>1237</v>
      </c>
      <c r="G107" s="63"/>
      <c r="H107" s="63"/>
      <c r="I107" s="164"/>
      <c r="J107" s="63"/>
      <c r="K107" s="63"/>
      <c r="L107" s="61"/>
      <c r="M107" s="220"/>
      <c r="N107" s="42"/>
      <c r="O107" s="42"/>
      <c r="P107" s="42"/>
      <c r="Q107" s="42"/>
      <c r="R107" s="42"/>
      <c r="S107" s="42"/>
      <c r="T107" s="78"/>
      <c r="AT107" s="24" t="s">
        <v>195</v>
      </c>
      <c r="AU107" s="24" t="s">
        <v>86</v>
      </c>
    </row>
    <row r="108" spans="2:65" s="1" customFormat="1" ht="22.5" customHeight="1">
      <c r="B108" s="41"/>
      <c r="C108" s="194" t="s">
        <v>329</v>
      </c>
      <c r="D108" s="194" t="s">
        <v>182</v>
      </c>
      <c r="E108" s="195" t="s">
        <v>1239</v>
      </c>
      <c r="F108" s="196" t="s">
        <v>1240</v>
      </c>
      <c r="G108" s="197" t="s">
        <v>621</v>
      </c>
      <c r="H108" s="198">
        <v>2</v>
      </c>
      <c r="I108" s="199"/>
      <c r="J108" s="200">
        <f>ROUND(I108*H108,2)</f>
        <v>0</v>
      </c>
      <c r="K108" s="196" t="s">
        <v>24</v>
      </c>
      <c r="L108" s="61"/>
      <c r="M108" s="201" t="s">
        <v>24</v>
      </c>
      <c r="N108" s="202" t="s">
        <v>48</v>
      </c>
      <c r="O108" s="4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187</v>
      </c>
      <c r="AT108" s="24" t="s">
        <v>182</v>
      </c>
      <c r="AU108" s="24" t="s">
        <v>86</v>
      </c>
      <c r="AY108" s="24" t="s">
        <v>180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25</v>
      </c>
      <c r="BK108" s="205">
        <f>ROUND(I108*H108,2)</f>
        <v>0</v>
      </c>
      <c r="BL108" s="24" t="s">
        <v>187</v>
      </c>
      <c r="BM108" s="24" t="s">
        <v>1241</v>
      </c>
    </row>
    <row r="109" spans="2:65" s="1" customFormat="1" ht="13.5">
      <c r="B109" s="41"/>
      <c r="C109" s="63"/>
      <c r="D109" s="208" t="s">
        <v>195</v>
      </c>
      <c r="E109" s="63"/>
      <c r="F109" s="282" t="s">
        <v>1240</v>
      </c>
      <c r="G109" s="63"/>
      <c r="H109" s="63"/>
      <c r="I109" s="164"/>
      <c r="J109" s="63"/>
      <c r="K109" s="63"/>
      <c r="L109" s="61"/>
      <c r="M109" s="220"/>
      <c r="N109" s="42"/>
      <c r="O109" s="42"/>
      <c r="P109" s="42"/>
      <c r="Q109" s="42"/>
      <c r="R109" s="42"/>
      <c r="S109" s="42"/>
      <c r="T109" s="78"/>
      <c r="AT109" s="24" t="s">
        <v>195</v>
      </c>
      <c r="AU109" s="24" t="s">
        <v>86</v>
      </c>
    </row>
    <row r="110" spans="2:65" s="1" customFormat="1" ht="22.5" customHeight="1">
      <c r="B110" s="41"/>
      <c r="C110" s="194" t="s">
        <v>10</v>
      </c>
      <c r="D110" s="194" t="s">
        <v>182</v>
      </c>
      <c r="E110" s="195" t="s">
        <v>1242</v>
      </c>
      <c r="F110" s="196" t="s">
        <v>1243</v>
      </c>
      <c r="G110" s="197" t="s">
        <v>208</v>
      </c>
      <c r="H110" s="198">
        <v>1.58</v>
      </c>
      <c r="I110" s="199"/>
      <c r="J110" s="200">
        <f>ROUND(I110*H110,2)</f>
        <v>0</v>
      </c>
      <c r="K110" s="196" t="s">
        <v>24</v>
      </c>
      <c r="L110" s="61"/>
      <c r="M110" s="201" t="s">
        <v>24</v>
      </c>
      <c r="N110" s="202" t="s">
        <v>48</v>
      </c>
      <c r="O110" s="4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187</v>
      </c>
      <c r="AT110" s="24" t="s">
        <v>182</v>
      </c>
      <c r="AU110" s="24" t="s">
        <v>86</v>
      </c>
      <c r="AY110" s="24" t="s">
        <v>180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25</v>
      </c>
      <c r="BK110" s="205">
        <f>ROUND(I110*H110,2)</f>
        <v>0</v>
      </c>
      <c r="BL110" s="24" t="s">
        <v>187</v>
      </c>
      <c r="BM110" s="24" t="s">
        <v>1244</v>
      </c>
    </row>
    <row r="111" spans="2:65" s="1" customFormat="1" ht="13.5">
      <c r="B111" s="41"/>
      <c r="C111" s="63"/>
      <c r="D111" s="208" t="s">
        <v>195</v>
      </c>
      <c r="E111" s="63"/>
      <c r="F111" s="282" t="s">
        <v>1243</v>
      </c>
      <c r="G111" s="63"/>
      <c r="H111" s="63"/>
      <c r="I111" s="164"/>
      <c r="J111" s="63"/>
      <c r="K111" s="63"/>
      <c r="L111" s="61"/>
      <c r="M111" s="220"/>
      <c r="N111" s="42"/>
      <c r="O111" s="42"/>
      <c r="P111" s="42"/>
      <c r="Q111" s="42"/>
      <c r="R111" s="42"/>
      <c r="S111" s="42"/>
      <c r="T111" s="78"/>
      <c r="AT111" s="24" t="s">
        <v>195</v>
      </c>
      <c r="AU111" s="24" t="s">
        <v>86</v>
      </c>
    </row>
    <row r="112" spans="2:65" s="1" customFormat="1" ht="22.5" customHeight="1">
      <c r="B112" s="41"/>
      <c r="C112" s="194" t="s">
        <v>631</v>
      </c>
      <c r="D112" s="194" t="s">
        <v>182</v>
      </c>
      <c r="E112" s="195" t="s">
        <v>1245</v>
      </c>
      <c r="F112" s="196" t="s">
        <v>1246</v>
      </c>
      <c r="G112" s="197" t="s">
        <v>208</v>
      </c>
      <c r="H112" s="198">
        <v>0.24</v>
      </c>
      <c r="I112" s="199"/>
      <c r="J112" s="200">
        <f>ROUND(I112*H112,2)</f>
        <v>0</v>
      </c>
      <c r="K112" s="196" t="s">
        <v>24</v>
      </c>
      <c r="L112" s="61"/>
      <c r="M112" s="201" t="s">
        <v>24</v>
      </c>
      <c r="N112" s="202" t="s">
        <v>48</v>
      </c>
      <c r="O112" s="4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187</v>
      </c>
      <c r="AT112" s="24" t="s">
        <v>182</v>
      </c>
      <c r="AU112" s="24" t="s">
        <v>86</v>
      </c>
      <c r="AY112" s="24" t="s">
        <v>180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25</v>
      </c>
      <c r="BK112" s="205">
        <f>ROUND(I112*H112,2)</f>
        <v>0</v>
      </c>
      <c r="BL112" s="24" t="s">
        <v>187</v>
      </c>
      <c r="BM112" s="24" t="s">
        <v>1247</v>
      </c>
    </row>
    <row r="113" spans="2:65" s="1" customFormat="1" ht="13.5">
      <c r="B113" s="41"/>
      <c r="C113" s="63"/>
      <c r="D113" s="208" t="s">
        <v>195</v>
      </c>
      <c r="E113" s="63"/>
      <c r="F113" s="282" t="s">
        <v>1246</v>
      </c>
      <c r="G113" s="63"/>
      <c r="H113" s="63"/>
      <c r="I113" s="164"/>
      <c r="J113" s="63"/>
      <c r="K113" s="63"/>
      <c r="L113" s="61"/>
      <c r="M113" s="220"/>
      <c r="N113" s="42"/>
      <c r="O113" s="42"/>
      <c r="P113" s="42"/>
      <c r="Q113" s="42"/>
      <c r="R113" s="42"/>
      <c r="S113" s="42"/>
      <c r="T113" s="78"/>
      <c r="AT113" s="24" t="s">
        <v>195</v>
      </c>
      <c r="AU113" s="24" t="s">
        <v>86</v>
      </c>
    </row>
    <row r="114" spans="2:65" s="1" customFormat="1" ht="22.5" customHeight="1">
      <c r="B114" s="41"/>
      <c r="C114" s="194" t="s">
        <v>576</v>
      </c>
      <c r="D114" s="194" t="s">
        <v>182</v>
      </c>
      <c r="E114" s="195" t="s">
        <v>1248</v>
      </c>
      <c r="F114" s="196" t="s">
        <v>1249</v>
      </c>
      <c r="G114" s="197" t="s">
        <v>208</v>
      </c>
      <c r="H114" s="198">
        <v>0.32</v>
      </c>
      <c r="I114" s="199"/>
      <c r="J114" s="200">
        <f>ROUND(I114*H114,2)</f>
        <v>0</v>
      </c>
      <c r="K114" s="196" t="s">
        <v>24</v>
      </c>
      <c r="L114" s="61"/>
      <c r="M114" s="201" t="s">
        <v>24</v>
      </c>
      <c r="N114" s="202" t="s">
        <v>48</v>
      </c>
      <c r="O114" s="42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187</v>
      </c>
      <c r="AT114" s="24" t="s">
        <v>182</v>
      </c>
      <c r="AU114" s="24" t="s">
        <v>86</v>
      </c>
      <c r="AY114" s="24" t="s">
        <v>180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25</v>
      </c>
      <c r="BK114" s="205">
        <f>ROUND(I114*H114,2)</f>
        <v>0</v>
      </c>
      <c r="BL114" s="24" t="s">
        <v>187</v>
      </c>
      <c r="BM114" s="24" t="s">
        <v>1250</v>
      </c>
    </row>
    <row r="115" spans="2:65" s="1" customFormat="1" ht="13.5">
      <c r="B115" s="41"/>
      <c r="C115" s="63"/>
      <c r="D115" s="208" t="s">
        <v>195</v>
      </c>
      <c r="E115" s="63"/>
      <c r="F115" s="282" t="s">
        <v>1249</v>
      </c>
      <c r="G115" s="63"/>
      <c r="H115" s="63"/>
      <c r="I115" s="164"/>
      <c r="J115" s="63"/>
      <c r="K115" s="63"/>
      <c r="L115" s="61"/>
      <c r="M115" s="220"/>
      <c r="N115" s="42"/>
      <c r="O115" s="42"/>
      <c r="P115" s="42"/>
      <c r="Q115" s="42"/>
      <c r="R115" s="42"/>
      <c r="S115" s="42"/>
      <c r="T115" s="78"/>
      <c r="AT115" s="24" t="s">
        <v>195</v>
      </c>
      <c r="AU115" s="24" t="s">
        <v>86</v>
      </c>
    </row>
    <row r="116" spans="2:65" s="1" customFormat="1" ht="22.5" customHeight="1">
      <c r="B116" s="41"/>
      <c r="C116" s="194" t="s">
        <v>237</v>
      </c>
      <c r="D116" s="194" t="s">
        <v>182</v>
      </c>
      <c r="E116" s="195" t="s">
        <v>1251</v>
      </c>
      <c r="F116" s="196" t="s">
        <v>1252</v>
      </c>
      <c r="G116" s="197" t="s">
        <v>208</v>
      </c>
      <c r="H116" s="198">
        <v>0.44</v>
      </c>
      <c r="I116" s="199"/>
      <c r="J116" s="200">
        <f>ROUND(I116*H116,2)</f>
        <v>0</v>
      </c>
      <c r="K116" s="196" t="s">
        <v>24</v>
      </c>
      <c r="L116" s="61"/>
      <c r="M116" s="201" t="s">
        <v>24</v>
      </c>
      <c r="N116" s="202" t="s">
        <v>48</v>
      </c>
      <c r="O116" s="42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4" t="s">
        <v>187</v>
      </c>
      <c r="AT116" s="24" t="s">
        <v>182</v>
      </c>
      <c r="AU116" s="24" t="s">
        <v>86</v>
      </c>
      <c r="AY116" s="24" t="s">
        <v>180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25</v>
      </c>
      <c r="BK116" s="205">
        <f>ROUND(I116*H116,2)</f>
        <v>0</v>
      </c>
      <c r="BL116" s="24" t="s">
        <v>187</v>
      </c>
      <c r="BM116" s="24" t="s">
        <v>1253</v>
      </c>
    </row>
    <row r="117" spans="2:65" s="1" customFormat="1" ht="13.5">
      <c r="B117" s="41"/>
      <c r="C117" s="63"/>
      <c r="D117" s="208" t="s">
        <v>195</v>
      </c>
      <c r="E117" s="63"/>
      <c r="F117" s="282" t="s">
        <v>1252</v>
      </c>
      <c r="G117" s="63"/>
      <c r="H117" s="63"/>
      <c r="I117" s="164"/>
      <c r="J117" s="63"/>
      <c r="K117" s="63"/>
      <c r="L117" s="61"/>
      <c r="M117" s="220"/>
      <c r="N117" s="42"/>
      <c r="O117" s="42"/>
      <c r="P117" s="42"/>
      <c r="Q117" s="42"/>
      <c r="R117" s="42"/>
      <c r="S117" s="42"/>
      <c r="T117" s="78"/>
      <c r="AT117" s="24" t="s">
        <v>195</v>
      </c>
      <c r="AU117" s="24" t="s">
        <v>86</v>
      </c>
    </row>
    <row r="118" spans="2:65" s="1" customFormat="1" ht="22.5" customHeight="1">
      <c r="B118" s="41"/>
      <c r="C118" s="194" t="s">
        <v>243</v>
      </c>
      <c r="D118" s="194" t="s">
        <v>182</v>
      </c>
      <c r="E118" s="195" t="s">
        <v>1254</v>
      </c>
      <c r="F118" s="196" t="s">
        <v>1255</v>
      </c>
      <c r="G118" s="197" t="s">
        <v>208</v>
      </c>
      <c r="H118" s="198">
        <v>4</v>
      </c>
      <c r="I118" s="199"/>
      <c r="J118" s="200">
        <f>ROUND(I118*H118,2)</f>
        <v>0</v>
      </c>
      <c r="K118" s="196" t="s">
        <v>24</v>
      </c>
      <c r="L118" s="61"/>
      <c r="M118" s="201" t="s">
        <v>24</v>
      </c>
      <c r="N118" s="202" t="s">
        <v>48</v>
      </c>
      <c r="O118" s="42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4" t="s">
        <v>187</v>
      </c>
      <c r="AT118" s="24" t="s">
        <v>182</v>
      </c>
      <c r="AU118" s="24" t="s">
        <v>86</v>
      </c>
      <c r="AY118" s="24" t="s">
        <v>180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25</v>
      </c>
      <c r="BK118" s="205">
        <f>ROUND(I118*H118,2)</f>
        <v>0</v>
      </c>
      <c r="BL118" s="24" t="s">
        <v>187</v>
      </c>
      <c r="BM118" s="24" t="s">
        <v>1256</v>
      </c>
    </row>
    <row r="119" spans="2:65" s="1" customFormat="1" ht="13.5">
      <c r="B119" s="41"/>
      <c r="C119" s="63"/>
      <c r="D119" s="208" t="s">
        <v>195</v>
      </c>
      <c r="E119" s="63"/>
      <c r="F119" s="282" t="s">
        <v>1255</v>
      </c>
      <c r="G119" s="63"/>
      <c r="H119" s="63"/>
      <c r="I119" s="164"/>
      <c r="J119" s="63"/>
      <c r="K119" s="63"/>
      <c r="L119" s="61"/>
      <c r="M119" s="220"/>
      <c r="N119" s="42"/>
      <c r="O119" s="42"/>
      <c r="P119" s="42"/>
      <c r="Q119" s="42"/>
      <c r="R119" s="42"/>
      <c r="S119" s="42"/>
      <c r="T119" s="78"/>
      <c r="AT119" s="24" t="s">
        <v>195</v>
      </c>
      <c r="AU119" s="24" t="s">
        <v>86</v>
      </c>
    </row>
    <row r="120" spans="2:65" s="1" customFormat="1" ht="22.5" customHeight="1">
      <c r="B120" s="41"/>
      <c r="C120" s="194" t="s">
        <v>587</v>
      </c>
      <c r="D120" s="194" t="s">
        <v>182</v>
      </c>
      <c r="E120" s="195" t="s">
        <v>1257</v>
      </c>
      <c r="F120" s="196" t="s">
        <v>1258</v>
      </c>
      <c r="G120" s="197" t="s">
        <v>208</v>
      </c>
      <c r="H120" s="198">
        <v>3</v>
      </c>
      <c r="I120" s="199"/>
      <c r="J120" s="200">
        <f>ROUND(I120*H120,2)</f>
        <v>0</v>
      </c>
      <c r="K120" s="196" t="s">
        <v>24</v>
      </c>
      <c r="L120" s="61"/>
      <c r="M120" s="201" t="s">
        <v>24</v>
      </c>
      <c r="N120" s="202" t="s">
        <v>48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25</v>
      </c>
      <c r="BK120" s="205">
        <f>ROUND(I120*H120,2)</f>
        <v>0</v>
      </c>
      <c r="BL120" s="24" t="s">
        <v>187</v>
      </c>
      <c r="BM120" s="24" t="s">
        <v>1259</v>
      </c>
    </row>
    <row r="121" spans="2:65" s="1" customFormat="1" ht="13.5">
      <c r="B121" s="41"/>
      <c r="C121" s="63"/>
      <c r="D121" s="208" t="s">
        <v>195</v>
      </c>
      <c r="E121" s="63"/>
      <c r="F121" s="282" t="s">
        <v>1258</v>
      </c>
      <c r="G121" s="63"/>
      <c r="H121" s="63"/>
      <c r="I121" s="164"/>
      <c r="J121" s="63"/>
      <c r="K121" s="63"/>
      <c r="L121" s="61"/>
      <c r="M121" s="220"/>
      <c r="N121" s="42"/>
      <c r="O121" s="42"/>
      <c r="P121" s="42"/>
      <c r="Q121" s="42"/>
      <c r="R121" s="42"/>
      <c r="S121" s="42"/>
      <c r="T121" s="78"/>
      <c r="AT121" s="24" t="s">
        <v>195</v>
      </c>
      <c r="AU121" s="24" t="s">
        <v>86</v>
      </c>
    </row>
    <row r="122" spans="2:65" s="1" customFormat="1" ht="22.5" customHeight="1">
      <c r="B122" s="41"/>
      <c r="C122" s="194" t="s">
        <v>9</v>
      </c>
      <c r="D122" s="194" t="s">
        <v>182</v>
      </c>
      <c r="E122" s="195" t="s">
        <v>1260</v>
      </c>
      <c r="F122" s="196" t="s">
        <v>1261</v>
      </c>
      <c r="G122" s="197" t="s">
        <v>208</v>
      </c>
      <c r="H122" s="198">
        <v>1</v>
      </c>
      <c r="I122" s="199"/>
      <c r="J122" s="200">
        <f>ROUND(I122*H122,2)</f>
        <v>0</v>
      </c>
      <c r="K122" s="196" t="s">
        <v>24</v>
      </c>
      <c r="L122" s="61"/>
      <c r="M122" s="201" t="s">
        <v>24</v>
      </c>
      <c r="N122" s="202" t="s">
        <v>48</v>
      </c>
      <c r="O122" s="4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4" t="s">
        <v>187</v>
      </c>
      <c r="AT122" s="24" t="s">
        <v>182</v>
      </c>
      <c r="AU122" s="24" t="s">
        <v>86</v>
      </c>
      <c r="AY122" s="24" t="s">
        <v>180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25</v>
      </c>
      <c r="BK122" s="205">
        <f>ROUND(I122*H122,2)</f>
        <v>0</v>
      </c>
      <c r="BL122" s="24" t="s">
        <v>187</v>
      </c>
      <c r="BM122" s="24" t="s">
        <v>1262</v>
      </c>
    </row>
    <row r="123" spans="2:65" s="1" customFormat="1" ht="13.5">
      <c r="B123" s="41"/>
      <c r="C123" s="63"/>
      <c r="D123" s="208" t="s">
        <v>195</v>
      </c>
      <c r="E123" s="63"/>
      <c r="F123" s="282" t="s">
        <v>1261</v>
      </c>
      <c r="G123" s="63"/>
      <c r="H123" s="63"/>
      <c r="I123" s="164"/>
      <c r="J123" s="63"/>
      <c r="K123" s="63"/>
      <c r="L123" s="61"/>
      <c r="M123" s="220"/>
      <c r="N123" s="42"/>
      <c r="O123" s="42"/>
      <c r="P123" s="42"/>
      <c r="Q123" s="42"/>
      <c r="R123" s="42"/>
      <c r="S123" s="42"/>
      <c r="T123" s="78"/>
      <c r="AT123" s="24" t="s">
        <v>195</v>
      </c>
      <c r="AU123" s="24" t="s">
        <v>86</v>
      </c>
    </row>
    <row r="124" spans="2:65" s="1" customFormat="1" ht="22.5" customHeight="1">
      <c r="B124" s="41"/>
      <c r="C124" s="194" t="s">
        <v>393</v>
      </c>
      <c r="D124" s="194" t="s">
        <v>182</v>
      </c>
      <c r="E124" s="195" t="s">
        <v>1263</v>
      </c>
      <c r="F124" s="196" t="s">
        <v>1264</v>
      </c>
      <c r="G124" s="197" t="s">
        <v>208</v>
      </c>
      <c r="H124" s="198">
        <v>1</v>
      </c>
      <c r="I124" s="199"/>
      <c r="J124" s="200">
        <f>ROUND(I124*H124,2)</f>
        <v>0</v>
      </c>
      <c r="K124" s="196" t="s">
        <v>24</v>
      </c>
      <c r="L124" s="61"/>
      <c r="M124" s="201" t="s">
        <v>24</v>
      </c>
      <c r="N124" s="202" t="s">
        <v>48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187</v>
      </c>
      <c r="AT124" s="24" t="s">
        <v>182</v>
      </c>
      <c r="AU124" s="24" t="s">
        <v>86</v>
      </c>
      <c r="AY124" s="24" t="s">
        <v>180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25</v>
      </c>
      <c r="BK124" s="205">
        <f>ROUND(I124*H124,2)</f>
        <v>0</v>
      </c>
      <c r="BL124" s="24" t="s">
        <v>187</v>
      </c>
      <c r="BM124" s="24" t="s">
        <v>1265</v>
      </c>
    </row>
    <row r="125" spans="2:65" s="1" customFormat="1" ht="13.5">
      <c r="B125" s="41"/>
      <c r="C125" s="63"/>
      <c r="D125" s="208" t="s">
        <v>195</v>
      </c>
      <c r="E125" s="63"/>
      <c r="F125" s="282" t="s">
        <v>1264</v>
      </c>
      <c r="G125" s="63"/>
      <c r="H125" s="63"/>
      <c r="I125" s="164"/>
      <c r="J125" s="63"/>
      <c r="K125" s="63"/>
      <c r="L125" s="61"/>
      <c r="M125" s="220"/>
      <c r="N125" s="42"/>
      <c r="O125" s="42"/>
      <c r="P125" s="42"/>
      <c r="Q125" s="42"/>
      <c r="R125" s="42"/>
      <c r="S125" s="42"/>
      <c r="T125" s="78"/>
      <c r="AT125" s="24" t="s">
        <v>195</v>
      </c>
      <c r="AU125" s="24" t="s">
        <v>86</v>
      </c>
    </row>
    <row r="126" spans="2:65" s="1" customFormat="1" ht="22.5" customHeight="1">
      <c r="B126" s="41"/>
      <c r="C126" s="194" t="s">
        <v>191</v>
      </c>
      <c r="D126" s="194" t="s">
        <v>182</v>
      </c>
      <c r="E126" s="195" t="s">
        <v>1266</v>
      </c>
      <c r="F126" s="196" t="s">
        <v>1267</v>
      </c>
      <c r="G126" s="197" t="s">
        <v>200</v>
      </c>
      <c r="H126" s="198">
        <v>10</v>
      </c>
      <c r="I126" s="199"/>
      <c r="J126" s="200">
        <f>ROUND(I126*H126,2)</f>
        <v>0</v>
      </c>
      <c r="K126" s="196" t="s">
        <v>24</v>
      </c>
      <c r="L126" s="61"/>
      <c r="M126" s="201" t="s">
        <v>24</v>
      </c>
      <c r="N126" s="202" t="s">
        <v>48</v>
      </c>
      <c r="O126" s="4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187</v>
      </c>
      <c r="AT126" s="24" t="s">
        <v>182</v>
      </c>
      <c r="AU126" s="24" t="s">
        <v>86</v>
      </c>
      <c r="AY126" s="24" t="s">
        <v>180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25</v>
      </c>
      <c r="BK126" s="205">
        <f>ROUND(I126*H126,2)</f>
        <v>0</v>
      </c>
      <c r="BL126" s="24" t="s">
        <v>187</v>
      </c>
      <c r="BM126" s="24" t="s">
        <v>1268</v>
      </c>
    </row>
    <row r="127" spans="2:65" s="1" customFormat="1" ht="13.5">
      <c r="B127" s="41"/>
      <c r="C127" s="63"/>
      <c r="D127" s="208" t="s">
        <v>195</v>
      </c>
      <c r="E127" s="63"/>
      <c r="F127" s="282" t="s">
        <v>1267</v>
      </c>
      <c r="G127" s="63"/>
      <c r="H127" s="63"/>
      <c r="I127" s="164"/>
      <c r="J127" s="63"/>
      <c r="K127" s="63"/>
      <c r="L127" s="61"/>
      <c r="M127" s="220"/>
      <c r="N127" s="42"/>
      <c r="O127" s="42"/>
      <c r="P127" s="42"/>
      <c r="Q127" s="42"/>
      <c r="R127" s="42"/>
      <c r="S127" s="42"/>
      <c r="T127" s="78"/>
      <c r="AT127" s="24" t="s">
        <v>195</v>
      </c>
      <c r="AU127" s="24" t="s">
        <v>86</v>
      </c>
    </row>
    <row r="128" spans="2:65" s="1" customFormat="1" ht="22.5" customHeight="1">
      <c r="B128" s="41"/>
      <c r="C128" s="194" t="s">
        <v>277</v>
      </c>
      <c r="D128" s="194" t="s">
        <v>182</v>
      </c>
      <c r="E128" s="195" t="s">
        <v>1269</v>
      </c>
      <c r="F128" s="196" t="s">
        <v>1270</v>
      </c>
      <c r="G128" s="197" t="s">
        <v>200</v>
      </c>
      <c r="H128" s="198">
        <v>20</v>
      </c>
      <c r="I128" s="199"/>
      <c r="J128" s="200">
        <f>ROUND(I128*H128,2)</f>
        <v>0</v>
      </c>
      <c r="K128" s="196" t="s">
        <v>24</v>
      </c>
      <c r="L128" s="61"/>
      <c r="M128" s="201" t="s">
        <v>24</v>
      </c>
      <c r="N128" s="202" t="s">
        <v>48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4" t="s">
        <v>187</v>
      </c>
      <c r="AT128" s="24" t="s">
        <v>182</v>
      </c>
      <c r="AU128" s="24" t="s">
        <v>86</v>
      </c>
      <c r="AY128" s="24" t="s">
        <v>180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25</v>
      </c>
      <c r="BK128" s="205">
        <f>ROUND(I128*H128,2)</f>
        <v>0</v>
      </c>
      <c r="BL128" s="24" t="s">
        <v>187</v>
      </c>
      <c r="BM128" s="24" t="s">
        <v>1271</v>
      </c>
    </row>
    <row r="129" spans="2:65" s="1" customFormat="1" ht="13.5">
      <c r="B129" s="41"/>
      <c r="C129" s="63"/>
      <c r="D129" s="208" t="s">
        <v>195</v>
      </c>
      <c r="E129" s="63"/>
      <c r="F129" s="282" t="s">
        <v>1270</v>
      </c>
      <c r="G129" s="63"/>
      <c r="H129" s="63"/>
      <c r="I129" s="164"/>
      <c r="J129" s="63"/>
      <c r="K129" s="63"/>
      <c r="L129" s="61"/>
      <c r="M129" s="220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86</v>
      </c>
    </row>
    <row r="130" spans="2:65" s="1" customFormat="1" ht="22.5" customHeight="1">
      <c r="B130" s="41"/>
      <c r="C130" s="194" t="s">
        <v>283</v>
      </c>
      <c r="D130" s="194" t="s">
        <v>182</v>
      </c>
      <c r="E130" s="195" t="s">
        <v>1272</v>
      </c>
      <c r="F130" s="196" t="s">
        <v>1273</v>
      </c>
      <c r="G130" s="197" t="s">
        <v>621</v>
      </c>
      <c r="H130" s="198">
        <v>3</v>
      </c>
      <c r="I130" s="199"/>
      <c r="J130" s="200">
        <f>ROUND(I130*H130,2)</f>
        <v>0</v>
      </c>
      <c r="K130" s="196" t="s">
        <v>24</v>
      </c>
      <c r="L130" s="61"/>
      <c r="M130" s="201" t="s">
        <v>24</v>
      </c>
      <c r="N130" s="202" t="s">
        <v>48</v>
      </c>
      <c r="O130" s="4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187</v>
      </c>
      <c r="AT130" s="24" t="s">
        <v>182</v>
      </c>
      <c r="AU130" s="24" t="s">
        <v>86</v>
      </c>
      <c r="AY130" s="24" t="s">
        <v>180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25</v>
      </c>
      <c r="BK130" s="205">
        <f>ROUND(I130*H130,2)</f>
        <v>0</v>
      </c>
      <c r="BL130" s="24" t="s">
        <v>187</v>
      </c>
      <c r="BM130" s="24" t="s">
        <v>1274</v>
      </c>
    </row>
    <row r="131" spans="2:65" s="1" customFormat="1" ht="13.5">
      <c r="B131" s="41"/>
      <c r="C131" s="63"/>
      <c r="D131" s="208" t="s">
        <v>195</v>
      </c>
      <c r="E131" s="63"/>
      <c r="F131" s="282" t="s">
        <v>1273</v>
      </c>
      <c r="G131" s="63"/>
      <c r="H131" s="63"/>
      <c r="I131" s="164"/>
      <c r="J131" s="63"/>
      <c r="K131" s="63"/>
      <c r="L131" s="61"/>
      <c r="M131" s="220"/>
      <c r="N131" s="42"/>
      <c r="O131" s="42"/>
      <c r="P131" s="42"/>
      <c r="Q131" s="42"/>
      <c r="R131" s="42"/>
      <c r="S131" s="42"/>
      <c r="T131" s="78"/>
      <c r="AT131" s="24" t="s">
        <v>195</v>
      </c>
      <c r="AU131" s="24" t="s">
        <v>86</v>
      </c>
    </row>
    <row r="132" spans="2:65" s="1" customFormat="1" ht="22.5" customHeight="1">
      <c r="B132" s="41"/>
      <c r="C132" s="194" t="s">
        <v>268</v>
      </c>
      <c r="D132" s="194" t="s">
        <v>182</v>
      </c>
      <c r="E132" s="195" t="s">
        <v>1275</v>
      </c>
      <c r="F132" s="196" t="s">
        <v>1276</v>
      </c>
      <c r="G132" s="197" t="s">
        <v>621</v>
      </c>
      <c r="H132" s="198">
        <v>1</v>
      </c>
      <c r="I132" s="199"/>
      <c r="J132" s="200">
        <f>ROUND(I132*H132,2)</f>
        <v>0</v>
      </c>
      <c r="K132" s="196" t="s">
        <v>24</v>
      </c>
      <c r="L132" s="61"/>
      <c r="M132" s="201" t="s">
        <v>24</v>
      </c>
      <c r="N132" s="202" t="s">
        <v>48</v>
      </c>
      <c r="O132" s="42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4" t="s">
        <v>187</v>
      </c>
      <c r="AT132" s="24" t="s">
        <v>182</v>
      </c>
      <c r="AU132" s="24" t="s">
        <v>86</v>
      </c>
      <c r="AY132" s="24" t="s">
        <v>180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4" t="s">
        <v>25</v>
      </c>
      <c r="BK132" s="205">
        <f>ROUND(I132*H132,2)</f>
        <v>0</v>
      </c>
      <c r="BL132" s="24" t="s">
        <v>187</v>
      </c>
      <c r="BM132" s="24" t="s">
        <v>1277</v>
      </c>
    </row>
    <row r="133" spans="2:65" s="1" customFormat="1" ht="13.5">
      <c r="B133" s="41"/>
      <c r="C133" s="63"/>
      <c r="D133" s="208" t="s">
        <v>195</v>
      </c>
      <c r="E133" s="63"/>
      <c r="F133" s="282" t="s">
        <v>1276</v>
      </c>
      <c r="G133" s="63"/>
      <c r="H133" s="63"/>
      <c r="I133" s="164"/>
      <c r="J133" s="63"/>
      <c r="K133" s="63"/>
      <c r="L133" s="61"/>
      <c r="M133" s="220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86</v>
      </c>
    </row>
    <row r="134" spans="2:65" s="1" customFormat="1" ht="22.5" customHeight="1">
      <c r="B134" s="41"/>
      <c r="C134" s="194" t="s">
        <v>255</v>
      </c>
      <c r="D134" s="194" t="s">
        <v>182</v>
      </c>
      <c r="E134" s="195" t="s">
        <v>1278</v>
      </c>
      <c r="F134" s="196" t="s">
        <v>1279</v>
      </c>
      <c r="G134" s="197" t="s">
        <v>1280</v>
      </c>
      <c r="H134" s="198">
        <v>25</v>
      </c>
      <c r="I134" s="199"/>
      <c r="J134" s="200">
        <f>ROUND(I134*H134,2)</f>
        <v>0</v>
      </c>
      <c r="K134" s="196" t="s">
        <v>24</v>
      </c>
      <c r="L134" s="61"/>
      <c r="M134" s="201" t="s">
        <v>24</v>
      </c>
      <c r="N134" s="202" t="s">
        <v>48</v>
      </c>
      <c r="O134" s="42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AR134" s="24" t="s">
        <v>187</v>
      </c>
      <c r="AT134" s="24" t="s">
        <v>182</v>
      </c>
      <c r="AU134" s="24" t="s">
        <v>86</v>
      </c>
      <c r="AY134" s="24" t="s">
        <v>180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25</v>
      </c>
      <c r="BK134" s="205">
        <f>ROUND(I134*H134,2)</f>
        <v>0</v>
      </c>
      <c r="BL134" s="24" t="s">
        <v>187</v>
      </c>
      <c r="BM134" s="24" t="s">
        <v>1281</v>
      </c>
    </row>
    <row r="135" spans="2:65" s="1" customFormat="1" ht="13.5">
      <c r="B135" s="41"/>
      <c r="C135" s="63"/>
      <c r="D135" s="208" t="s">
        <v>195</v>
      </c>
      <c r="E135" s="63"/>
      <c r="F135" s="282" t="s">
        <v>1279</v>
      </c>
      <c r="G135" s="63"/>
      <c r="H135" s="63"/>
      <c r="I135" s="164"/>
      <c r="J135" s="63"/>
      <c r="K135" s="63"/>
      <c r="L135" s="61"/>
      <c r="M135" s="220"/>
      <c r="N135" s="42"/>
      <c r="O135" s="42"/>
      <c r="P135" s="42"/>
      <c r="Q135" s="42"/>
      <c r="R135" s="42"/>
      <c r="S135" s="42"/>
      <c r="T135" s="78"/>
      <c r="AT135" s="24" t="s">
        <v>195</v>
      </c>
      <c r="AU135" s="24" t="s">
        <v>86</v>
      </c>
    </row>
    <row r="136" spans="2:65" s="1" customFormat="1" ht="22.5" customHeight="1">
      <c r="B136" s="41"/>
      <c r="C136" s="194" t="s">
        <v>260</v>
      </c>
      <c r="D136" s="194" t="s">
        <v>182</v>
      </c>
      <c r="E136" s="195" t="s">
        <v>1282</v>
      </c>
      <c r="F136" s="196" t="s">
        <v>1283</v>
      </c>
      <c r="G136" s="197" t="s">
        <v>232</v>
      </c>
      <c r="H136" s="198">
        <v>2.88</v>
      </c>
      <c r="I136" s="199"/>
      <c r="J136" s="200">
        <f>ROUND(I136*H136,2)</f>
        <v>0</v>
      </c>
      <c r="K136" s="196" t="s">
        <v>24</v>
      </c>
      <c r="L136" s="61"/>
      <c r="M136" s="201" t="s">
        <v>24</v>
      </c>
      <c r="N136" s="202" t="s">
        <v>48</v>
      </c>
      <c r="O136" s="42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4" t="s">
        <v>187</v>
      </c>
      <c r="AT136" s="24" t="s">
        <v>182</v>
      </c>
      <c r="AU136" s="24" t="s">
        <v>86</v>
      </c>
      <c r="AY136" s="24" t="s">
        <v>180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25</v>
      </c>
      <c r="BK136" s="205">
        <f>ROUND(I136*H136,2)</f>
        <v>0</v>
      </c>
      <c r="BL136" s="24" t="s">
        <v>187</v>
      </c>
      <c r="BM136" s="24" t="s">
        <v>1284</v>
      </c>
    </row>
    <row r="137" spans="2:65" s="1" customFormat="1" ht="13.5">
      <c r="B137" s="41"/>
      <c r="C137" s="63"/>
      <c r="D137" s="208" t="s">
        <v>195</v>
      </c>
      <c r="E137" s="63"/>
      <c r="F137" s="282" t="s">
        <v>1283</v>
      </c>
      <c r="G137" s="63"/>
      <c r="H137" s="63"/>
      <c r="I137" s="164"/>
      <c r="J137" s="63"/>
      <c r="K137" s="63"/>
      <c r="L137" s="61"/>
      <c r="M137" s="220"/>
      <c r="N137" s="42"/>
      <c r="O137" s="42"/>
      <c r="P137" s="42"/>
      <c r="Q137" s="42"/>
      <c r="R137" s="42"/>
      <c r="S137" s="42"/>
      <c r="T137" s="78"/>
      <c r="AT137" s="24" t="s">
        <v>195</v>
      </c>
      <c r="AU137" s="24" t="s">
        <v>86</v>
      </c>
    </row>
    <row r="138" spans="2:65" s="1" customFormat="1" ht="22.5" customHeight="1">
      <c r="B138" s="41"/>
      <c r="C138" s="194" t="s">
        <v>288</v>
      </c>
      <c r="D138" s="194" t="s">
        <v>182</v>
      </c>
      <c r="E138" s="195" t="s">
        <v>1285</v>
      </c>
      <c r="F138" s="196" t="s">
        <v>1286</v>
      </c>
      <c r="G138" s="197" t="s">
        <v>621</v>
      </c>
      <c r="H138" s="198">
        <v>2</v>
      </c>
      <c r="I138" s="199"/>
      <c r="J138" s="200">
        <f>ROUND(I138*H138,2)</f>
        <v>0</v>
      </c>
      <c r="K138" s="196" t="s">
        <v>24</v>
      </c>
      <c r="L138" s="61"/>
      <c r="M138" s="201" t="s">
        <v>24</v>
      </c>
      <c r="N138" s="202" t="s">
        <v>48</v>
      </c>
      <c r="O138" s="4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4" t="s">
        <v>187</v>
      </c>
      <c r="AT138" s="24" t="s">
        <v>182</v>
      </c>
      <c r="AU138" s="24" t="s">
        <v>86</v>
      </c>
      <c r="AY138" s="24" t="s">
        <v>180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4" t="s">
        <v>25</v>
      </c>
      <c r="BK138" s="205">
        <f>ROUND(I138*H138,2)</f>
        <v>0</v>
      </c>
      <c r="BL138" s="24" t="s">
        <v>187</v>
      </c>
      <c r="BM138" s="24" t="s">
        <v>1287</v>
      </c>
    </row>
    <row r="139" spans="2:65" s="1" customFormat="1" ht="13.5">
      <c r="B139" s="41"/>
      <c r="C139" s="63"/>
      <c r="D139" s="208" t="s">
        <v>195</v>
      </c>
      <c r="E139" s="63"/>
      <c r="F139" s="282" t="s">
        <v>1286</v>
      </c>
      <c r="G139" s="63"/>
      <c r="H139" s="63"/>
      <c r="I139" s="164"/>
      <c r="J139" s="63"/>
      <c r="K139" s="63"/>
      <c r="L139" s="61"/>
      <c r="M139" s="220"/>
      <c r="N139" s="42"/>
      <c r="O139" s="42"/>
      <c r="P139" s="42"/>
      <c r="Q139" s="42"/>
      <c r="R139" s="42"/>
      <c r="S139" s="42"/>
      <c r="T139" s="78"/>
      <c r="AT139" s="24" t="s">
        <v>195</v>
      </c>
      <c r="AU139" s="24" t="s">
        <v>86</v>
      </c>
    </row>
    <row r="140" spans="2:65" s="1" customFormat="1" ht="22.5" customHeight="1">
      <c r="B140" s="41"/>
      <c r="C140" s="194" t="s">
        <v>381</v>
      </c>
      <c r="D140" s="194" t="s">
        <v>182</v>
      </c>
      <c r="E140" s="195" t="s">
        <v>1288</v>
      </c>
      <c r="F140" s="196" t="s">
        <v>1289</v>
      </c>
      <c r="G140" s="197" t="s">
        <v>621</v>
      </c>
      <c r="H140" s="198">
        <v>2</v>
      </c>
      <c r="I140" s="199"/>
      <c r="J140" s="200">
        <f>ROUND(I140*H140,2)</f>
        <v>0</v>
      </c>
      <c r="K140" s="196" t="s">
        <v>24</v>
      </c>
      <c r="L140" s="61"/>
      <c r="M140" s="201" t="s">
        <v>24</v>
      </c>
      <c r="N140" s="202" t="s">
        <v>48</v>
      </c>
      <c r="O140" s="4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4" t="s">
        <v>187</v>
      </c>
      <c r="AT140" s="24" t="s">
        <v>182</v>
      </c>
      <c r="AU140" s="24" t="s">
        <v>86</v>
      </c>
      <c r="AY140" s="24" t="s">
        <v>180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25</v>
      </c>
      <c r="BK140" s="205">
        <f>ROUND(I140*H140,2)</f>
        <v>0</v>
      </c>
      <c r="BL140" s="24" t="s">
        <v>187</v>
      </c>
      <c r="BM140" s="24" t="s">
        <v>1290</v>
      </c>
    </row>
    <row r="141" spans="2:65" s="1" customFormat="1" ht="13.5">
      <c r="B141" s="41"/>
      <c r="C141" s="63"/>
      <c r="D141" s="208" t="s">
        <v>195</v>
      </c>
      <c r="E141" s="63"/>
      <c r="F141" s="282" t="s">
        <v>1289</v>
      </c>
      <c r="G141" s="63"/>
      <c r="H141" s="63"/>
      <c r="I141" s="164"/>
      <c r="J141" s="63"/>
      <c r="K141" s="63"/>
      <c r="L141" s="61"/>
      <c r="M141" s="220"/>
      <c r="N141" s="42"/>
      <c r="O141" s="42"/>
      <c r="P141" s="42"/>
      <c r="Q141" s="42"/>
      <c r="R141" s="42"/>
      <c r="S141" s="42"/>
      <c r="T141" s="78"/>
      <c r="AT141" s="24" t="s">
        <v>195</v>
      </c>
      <c r="AU141" s="24" t="s">
        <v>86</v>
      </c>
    </row>
    <row r="142" spans="2:65" s="1" customFormat="1" ht="22.5" customHeight="1">
      <c r="B142" s="41"/>
      <c r="C142" s="194" t="s">
        <v>358</v>
      </c>
      <c r="D142" s="194" t="s">
        <v>182</v>
      </c>
      <c r="E142" s="195" t="s">
        <v>1291</v>
      </c>
      <c r="F142" s="196" t="s">
        <v>1292</v>
      </c>
      <c r="G142" s="197" t="s">
        <v>1293</v>
      </c>
      <c r="H142" s="198">
        <v>3</v>
      </c>
      <c r="I142" s="199"/>
      <c r="J142" s="200">
        <f>ROUND(I142*H142,2)</f>
        <v>0</v>
      </c>
      <c r="K142" s="196" t="s">
        <v>24</v>
      </c>
      <c r="L142" s="61"/>
      <c r="M142" s="201" t="s">
        <v>24</v>
      </c>
      <c r="N142" s="202" t="s">
        <v>48</v>
      </c>
      <c r="O142" s="42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24" t="s">
        <v>187</v>
      </c>
      <c r="AT142" s="24" t="s">
        <v>182</v>
      </c>
      <c r="AU142" s="24" t="s">
        <v>86</v>
      </c>
      <c r="AY142" s="24" t="s">
        <v>180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25</v>
      </c>
      <c r="BK142" s="205">
        <f>ROUND(I142*H142,2)</f>
        <v>0</v>
      </c>
      <c r="BL142" s="24" t="s">
        <v>187</v>
      </c>
      <c r="BM142" s="24" t="s">
        <v>1294</v>
      </c>
    </row>
    <row r="143" spans="2:65" s="1" customFormat="1" ht="13.5">
      <c r="B143" s="41"/>
      <c r="C143" s="63"/>
      <c r="D143" s="208" t="s">
        <v>195</v>
      </c>
      <c r="E143" s="63"/>
      <c r="F143" s="282" t="s">
        <v>1292</v>
      </c>
      <c r="G143" s="63"/>
      <c r="H143" s="63"/>
      <c r="I143" s="164"/>
      <c r="J143" s="63"/>
      <c r="K143" s="63"/>
      <c r="L143" s="61"/>
      <c r="M143" s="220"/>
      <c r="N143" s="42"/>
      <c r="O143" s="42"/>
      <c r="P143" s="42"/>
      <c r="Q143" s="42"/>
      <c r="R143" s="42"/>
      <c r="S143" s="42"/>
      <c r="T143" s="78"/>
      <c r="AT143" s="24" t="s">
        <v>195</v>
      </c>
      <c r="AU143" s="24" t="s">
        <v>86</v>
      </c>
    </row>
    <row r="144" spans="2:65" s="1" customFormat="1" ht="22.5" customHeight="1">
      <c r="B144" s="41"/>
      <c r="C144" s="194" t="s">
        <v>695</v>
      </c>
      <c r="D144" s="194" t="s">
        <v>182</v>
      </c>
      <c r="E144" s="195" t="s">
        <v>1295</v>
      </c>
      <c r="F144" s="196" t="s">
        <v>1296</v>
      </c>
      <c r="G144" s="197" t="s">
        <v>621</v>
      </c>
      <c r="H144" s="198">
        <v>1</v>
      </c>
      <c r="I144" s="199"/>
      <c r="J144" s="200">
        <f>ROUND(I144*H144,2)</f>
        <v>0</v>
      </c>
      <c r="K144" s="196" t="s">
        <v>24</v>
      </c>
      <c r="L144" s="61"/>
      <c r="M144" s="201" t="s">
        <v>24</v>
      </c>
      <c r="N144" s="202" t="s">
        <v>48</v>
      </c>
      <c r="O144" s="42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AR144" s="24" t="s">
        <v>187</v>
      </c>
      <c r="AT144" s="24" t="s">
        <v>182</v>
      </c>
      <c r="AU144" s="24" t="s">
        <v>86</v>
      </c>
      <c r="AY144" s="24" t="s">
        <v>180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24" t="s">
        <v>25</v>
      </c>
      <c r="BK144" s="205">
        <f>ROUND(I144*H144,2)</f>
        <v>0</v>
      </c>
      <c r="BL144" s="24" t="s">
        <v>187</v>
      </c>
      <c r="BM144" s="24" t="s">
        <v>1297</v>
      </c>
    </row>
    <row r="145" spans="2:65" s="1" customFormat="1" ht="13.5">
      <c r="B145" s="41"/>
      <c r="C145" s="63"/>
      <c r="D145" s="208" t="s">
        <v>195</v>
      </c>
      <c r="E145" s="63"/>
      <c r="F145" s="282" t="s">
        <v>1296</v>
      </c>
      <c r="G145" s="63"/>
      <c r="H145" s="63"/>
      <c r="I145" s="164"/>
      <c r="J145" s="63"/>
      <c r="K145" s="63"/>
      <c r="L145" s="61"/>
      <c r="M145" s="220"/>
      <c r="N145" s="42"/>
      <c r="O145" s="42"/>
      <c r="P145" s="42"/>
      <c r="Q145" s="42"/>
      <c r="R145" s="42"/>
      <c r="S145" s="42"/>
      <c r="T145" s="78"/>
      <c r="AT145" s="24" t="s">
        <v>195</v>
      </c>
      <c r="AU145" s="24" t="s">
        <v>86</v>
      </c>
    </row>
    <row r="146" spans="2:65" s="1" customFormat="1" ht="22.5" customHeight="1">
      <c r="B146" s="41"/>
      <c r="C146" s="194" t="s">
        <v>916</v>
      </c>
      <c r="D146" s="194" t="s">
        <v>182</v>
      </c>
      <c r="E146" s="195" t="s">
        <v>1298</v>
      </c>
      <c r="F146" s="196" t="s">
        <v>1299</v>
      </c>
      <c r="G146" s="197" t="s">
        <v>621</v>
      </c>
      <c r="H146" s="198">
        <v>1</v>
      </c>
      <c r="I146" s="199"/>
      <c r="J146" s="200">
        <f>ROUND(I146*H146,2)</f>
        <v>0</v>
      </c>
      <c r="K146" s="196" t="s">
        <v>24</v>
      </c>
      <c r="L146" s="61"/>
      <c r="M146" s="201" t="s">
        <v>24</v>
      </c>
      <c r="N146" s="202" t="s">
        <v>48</v>
      </c>
      <c r="O146" s="42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AR146" s="24" t="s">
        <v>187</v>
      </c>
      <c r="AT146" s="24" t="s">
        <v>182</v>
      </c>
      <c r="AU146" s="24" t="s">
        <v>86</v>
      </c>
      <c r="AY146" s="24" t="s">
        <v>180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4" t="s">
        <v>25</v>
      </c>
      <c r="BK146" s="205">
        <f>ROUND(I146*H146,2)</f>
        <v>0</v>
      </c>
      <c r="BL146" s="24" t="s">
        <v>187</v>
      </c>
      <c r="BM146" s="24" t="s">
        <v>1300</v>
      </c>
    </row>
    <row r="147" spans="2:65" s="1" customFormat="1" ht="13.5">
      <c r="B147" s="41"/>
      <c r="C147" s="63"/>
      <c r="D147" s="208" t="s">
        <v>195</v>
      </c>
      <c r="E147" s="63"/>
      <c r="F147" s="282" t="s">
        <v>1299</v>
      </c>
      <c r="G147" s="63"/>
      <c r="H147" s="63"/>
      <c r="I147" s="164"/>
      <c r="J147" s="63"/>
      <c r="K147" s="63"/>
      <c r="L147" s="61"/>
      <c r="M147" s="220"/>
      <c r="N147" s="42"/>
      <c r="O147" s="42"/>
      <c r="P147" s="42"/>
      <c r="Q147" s="42"/>
      <c r="R147" s="42"/>
      <c r="S147" s="42"/>
      <c r="T147" s="78"/>
      <c r="AT147" s="24" t="s">
        <v>195</v>
      </c>
      <c r="AU147" s="24" t="s">
        <v>86</v>
      </c>
    </row>
    <row r="148" spans="2:65" s="1" customFormat="1" ht="22.5" customHeight="1">
      <c r="B148" s="41"/>
      <c r="C148" s="194" t="s">
        <v>363</v>
      </c>
      <c r="D148" s="194" t="s">
        <v>182</v>
      </c>
      <c r="E148" s="195" t="s">
        <v>1301</v>
      </c>
      <c r="F148" s="196" t="s">
        <v>1302</v>
      </c>
      <c r="G148" s="197" t="s">
        <v>1293</v>
      </c>
      <c r="H148" s="198">
        <v>3</v>
      </c>
      <c r="I148" s="199"/>
      <c r="J148" s="200">
        <f>ROUND(I148*H148,2)</f>
        <v>0</v>
      </c>
      <c r="K148" s="196" t="s">
        <v>24</v>
      </c>
      <c r="L148" s="61"/>
      <c r="M148" s="201" t="s">
        <v>24</v>
      </c>
      <c r="N148" s="202" t="s">
        <v>48</v>
      </c>
      <c r="O148" s="4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AR148" s="24" t="s">
        <v>187</v>
      </c>
      <c r="AT148" s="24" t="s">
        <v>182</v>
      </c>
      <c r="AU148" s="24" t="s">
        <v>86</v>
      </c>
      <c r="AY148" s="24" t="s">
        <v>180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24" t="s">
        <v>25</v>
      </c>
      <c r="BK148" s="205">
        <f>ROUND(I148*H148,2)</f>
        <v>0</v>
      </c>
      <c r="BL148" s="24" t="s">
        <v>187</v>
      </c>
      <c r="BM148" s="24" t="s">
        <v>1303</v>
      </c>
    </row>
    <row r="149" spans="2:65" s="1" customFormat="1" ht="13.5">
      <c r="B149" s="41"/>
      <c r="C149" s="63"/>
      <c r="D149" s="218" t="s">
        <v>195</v>
      </c>
      <c r="E149" s="63"/>
      <c r="F149" s="219" t="s">
        <v>1302</v>
      </c>
      <c r="G149" s="63"/>
      <c r="H149" s="63"/>
      <c r="I149" s="164"/>
      <c r="J149" s="63"/>
      <c r="K149" s="63"/>
      <c r="L149" s="61"/>
      <c r="M149" s="220"/>
      <c r="N149" s="42"/>
      <c r="O149" s="42"/>
      <c r="P149" s="42"/>
      <c r="Q149" s="42"/>
      <c r="R149" s="42"/>
      <c r="S149" s="42"/>
      <c r="T149" s="78"/>
      <c r="AT149" s="24" t="s">
        <v>195</v>
      </c>
      <c r="AU149" s="24" t="s">
        <v>86</v>
      </c>
    </row>
    <row r="150" spans="2:65" s="10" customFormat="1" ht="29.85" customHeight="1">
      <c r="B150" s="177"/>
      <c r="C150" s="178"/>
      <c r="D150" s="191" t="s">
        <v>76</v>
      </c>
      <c r="E150" s="192" t="s">
        <v>1304</v>
      </c>
      <c r="F150" s="192" t="s">
        <v>1305</v>
      </c>
      <c r="G150" s="178"/>
      <c r="H150" s="178"/>
      <c r="I150" s="181"/>
      <c r="J150" s="193">
        <f>BK150</f>
        <v>0</v>
      </c>
      <c r="K150" s="178"/>
      <c r="L150" s="183"/>
      <c r="M150" s="184"/>
      <c r="N150" s="185"/>
      <c r="O150" s="185"/>
      <c r="P150" s="186">
        <f>SUM(P151:P208)</f>
        <v>0</v>
      </c>
      <c r="Q150" s="185"/>
      <c r="R150" s="186">
        <f>SUM(R151:R208)</f>
        <v>0</v>
      </c>
      <c r="S150" s="185"/>
      <c r="T150" s="187">
        <f>SUM(T151:T208)</f>
        <v>0</v>
      </c>
      <c r="AR150" s="188" t="s">
        <v>25</v>
      </c>
      <c r="AT150" s="189" t="s">
        <v>76</v>
      </c>
      <c r="AU150" s="189" t="s">
        <v>25</v>
      </c>
      <c r="AY150" s="188" t="s">
        <v>180</v>
      </c>
      <c r="BK150" s="190">
        <f>SUM(BK151:BK208)</f>
        <v>0</v>
      </c>
    </row>
    <row r="151" spans="2:65" s="1" customFormat="1" ht="22.5" customHeight="1">
      <c r="B151" s="41"/>
      <c r="C151" s="194" t="s">
        <v>549</v>
      </c>
      <c r="D151" s="194" t="s">
        <v>182</v>
      </c>
      <c r="E151" s="195" t="s">
        <v>1306</v>
      </c>
      <c r="F151" s="196" t="s">
        <v>1201</v>
      </c>
      <c r="G151" s="197" t="s">
        <v>621</v>
      </c>
      <c r="H151" s="198">
        <v>2</v>
      </c>
      <c r="I151" s="199"/>
      <c r="J151" s="200">
        <f>ROUND(I151*H151,2)</f>
        <v>0</v>
      </c>
      <c r="K151" s="196" t="s">
        <v>24</v>
      </c>
      <c r="L151" s="61"/>
      <c r="M151" s="201" t="s">
        <v>24</v>
      </c>
      <c r="N151" s="202" t="s">
        <v>48</v>
      </c>
      <c r="O151" s="42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4" t="s">
        <v>187</v>
      </c>
      <c r="AT151" s="24" t="s">
        <v>182</v>
      </c>
      <c r="AU151" s="24" t="s">
        <v>86</v>
      </c>
      <c r="AY151" s="24" t="s">
        <v>180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4" t="s">
        <v>25</v>
      </c>
      <c r="BK151" s="205">
        <f>ROUND(I151*H151,2)</f>
        <v>0</v>
      </c>
      <c r="BL151" s="24" t="s">
        <v>187</v>
      </c>
      <c r="BM151" s="24" t="s">
        <v>1307</v>
      </c>
    </row>
    <row r="152" spans="2:65" s="1" customFormat="1" ht="13.5">
      <c r="B152" s="41"/>
      <c r="C152" s="63"/>
      <c r="D152" s="208" t="s">
        <v>195</v>
      </c>
      <c r="E152" s="63"/>
      <c r="F152" s="282" t="s">
        <v>1201</v>
      </c>
      <c r="G152" s="63"/>
      <c r="H152" s="63"/>
      <c r="I152" s="164"/>
      <c r="J152" s="63"/>
      <c r="K152" s="63"/>
      <c r="L152" s="61"/>
      <c r="M152" s="220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86</v>
      </c>
    </row>
    <row r="153" spans="2:65" s="1" customFormat="1" ht="22.5" customHeight="1">
      <c r="B153" s="41"/>
      <c r="C153" s="194" t="s">
        <v>553</v>
      </c>
      <c r="D153" s="194" t="s">
        <v>182</v>
      </c>
      <c r="E153" s="195" t="s">
        <v>1308</v>
      </c>
      <c r="F153" s="196" t="s">
        <v>1309</v>
      </c>
      <c r="G153" s="197" t="s">
        <v>621</v>
      </c>
      <c r="H153" s="198">
        <v>2</v>
      </c>
      <c r="I153" s="199"/>
      <c r="J153" s="200">
        <f>ROUND(I153*H153,2)</f>
        <v>0</v>
      </c>
      <c r="K153" s="196" t="s">
        <v>24</v>
      </c>
      <c r="L153" s="61"/>
      <c r="M153" s="201" t="s">
        <v>24</v>
      </c>
      <c r="N153" s="202" t="s">
        <v>48</v>
      </c>
      <c r="O153" s="4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AR153" s="24" t="s">
        <v>187</v>
      </c>
      <c r="AT153" s="24" t="s">
        <v>182</v>
      </c>
      <c r="AU153" s="24" t="s">
        <v>86</v>
      </c>
      <c r="AY153" s="24" t="s">
        <v>180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4" t="s">
        <v>25</v>
      </c>
      <c r="BK153" s="205">
        <f>ROUND(I153*H153,2)</f>
        <v>0</v>
      </c>
      <c r="BL153" s="24" t="s">
        <v>187</v>
      </c>
      <c r="BM153" s="24" t="s">
        <v>1310</v>
      </c>
    </row>
    <row r="154" spans="2:65" s="1" customFormat="1" ht="13.5">
      <c r="B154" s="41"/>
      <c r="C154" s="63"/>
      <c r="D154" s="208" t="s">
        <v>195</v>
      </c>
      <c r="E154" s="63"/>
      <c r="F154" s="282" t="s">
        <v>1309</v>
      </c>
      <c r="G154" s="63"/>
      <c r="H154" s="63"/>
      <c r="I154" s="164"/>
      <c r="J154" s="63"/>
      <c r="K154" s="63"/>
      <c r="L154" s="61"/>
      <c r="M154" s="220"/>
      <c r="N154" s="42"/>
      <c r="O154" s="42"/>
      <c r="P154" s="42"/>
      <c r="Q154" s="42"/>
      <c r="R154" s="42"/>
      <c r="S154" s="42"/>
      <c r="T154" s="78"/>
      <c r="AT154" s="24" t="s">
        <v>195</v>
      </c>
      <c r="AU154" s="24" t="s">
        <v>86</v>
      </c>
    </row>
    <row r="155" spans="2:65" s="1" customFormat="1" ht="22.5" customHeight="1">
      <c r="B155" s="41"/>
      <c r="C155" s="194" t="s">
        <v>563</v>
      </c>
      <c r="D155" s="194" t="s">
        <v>182</v>
      </c>
      <c r="E155" s="195" t="s">
        <v>1311</v>
      </c>
      <c r="F155" s="196" t="s">
        <v>1207</v>
      </c>
      <c r="G155" s="197" t="s">
        <v>621</v>
      </c>
      <c r="H155" s="198">
        <v>2</v>
      </c>
      <c r="I155" s="199"/>
      <c r="J155" s="200">
        <f>ROUND(I155*H155,2)</f>
        <v>0</v>
      </c>
      <c r="K155" s="196" t="s">
        <v>24</v>
      </c>
      <c r="L155" s="61"/>
      <c r="M155" s="201" t="s">
        <v>24</v>
      </c>
      <c r="N155" s="202" t="s">
        <v>48</v>
      </c>
      <c r="O155" s="4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187</v>
      </c>
      <c r="AT155" s="24" t="s">
        <v>182</v>
      </c>
      <c r="AU155" s="24" t="s">
        <v>86</v>
      </c>
      <c r="AY155" s="24" t="s">
        <v>180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25</v>
      </c>
      <c r="BK155" s="205">
        <f>ROUND(I155*H155,2)</f>
        <v>0</v>
      </c>
      <c r="BL155" s="24" t="s">
        <v>187</v>
      </c>
      <c r="BM155" s="24" t="s">
        <v>1312</v>
      </c>
    </row>
    <row r="156" spans="2:65" s="1" customFormat="1" ht="13.5">
      <c r="B156" s="41"/>
      <c r="C156" s="63"/>
      <c r="D156" s="208" t="s">
        <v>195</v>
      </c>
      <c r="E156" s="63"/>
      <c r="F156" s="282" t="s">
        <v>1207</v>
      </c>
      <c r="G156" s="63"/>
      <c r="H156" s="63"/>
      <c r="I156" s="164"/>
      <c r="J156" s="63"/>
      <c r="K156" s="63"/>
      <c r="L156" s="61"/>
      <c r="M156" s="220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86</v>
      </c>
    </row>
    <row r="157" spans="2:65" s="1" customFormat="1" ht="22.5" customHeight="1">
      <c r="B157" s="41"/>
      <c r="C157" s="194" t="s">
        <v>367</v>
      </c>
      <c r="D157" s="194" t="s">
        <v>182</v>
      </c>
      <c r="E157" s="195" t="s">
        <v>1313</v>
      </c>
      <c r="F157" s="196" t="s">
        <v>1210</v>
      </c>
      <c r="G157" s="197" t="s">
        <v>621</v>
      </c>
      <c r="H157" s="198">
        <v>2</v>
      </c>
      <c r="I157" s="199"/>
      <c r="J157" s="200">
        <f>ROUND(I157*H157,2)</f>
        <v>0</v>
      </c>
      <c r="K157" s="196" t="s">
        <v>24</v>
      </c>
      <c r="L157" s="61"/>
      <c r="M157" s="201" t="s">
        <v>24</v>
      </c>
      <c r="N157" s="202" t="s">
        <v>48</v>
      </c>
      <c r="O157" s="42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24" t="s">
        <v>187</v>
      </c>
      <c r="AT157" s="24" t="s">
        <v>182</v>
      </c>
      <c r="AU157" s="24" t="s">
        <v>86</v>
      </c>
      <c r="AY157" s="24" t="s">
        <v>180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4" t="s">
        <v>25</v>
      </c>
      <c r="BK157" s="205">
        <f>ROUND(I157*H157,2)</f>
        <v>0</v>
      </c>
      <c r="BL157" s="24" t="s">
        <v>187</v>
      </c>
      <c r="BM157" s="24" t="s">
        <v>1314</v>
      </c>
    </row>
    <row r="158" spans="2:65" s="1" customFormat="1" ht="13.5">
      <c r="B158" s="41"/>
      <c r="C158" s="63"/>
      <c r="D158" s="208" t="s">
        <v>195</v>
      </c>
      <c r="E158" s="63"/>
      <c r="F158" s="282" t="s">
        <v>1210</v>
      </c>
      <c r="G158" s="63"/>
      <c r="H158" s="63"/>
      <c r="I158" s="164"/>
      <c r="J158" s="63"/>
      <c r="K158" s="63"/>
      <c r="L158" s="61"/>
      <c r="M158" s="220"/>
      <c r="N158" s="42"/>
      <c r="O158" s="42"/>
      <c r="P158" s="42"/>
      <c r="Q158" s="42"/>
      <c r="R158" s="42"/>
      <c r="S158" s="42"/>
      <c r="T158" s="78"/>
      <c r="AT158" s="24" t="s">
        <v>195</v>
      </c>
      <c r="AU158" s="24" t="s">
        <v>86</v>
      </c>
    </row>
    <row r="159" spans="2:65" s="1" customFormat="1" ht="22.5" customHeight="1">
      <c r="B159" s="41"/>
      <c r="C159" s="194" t="s">
        <v>372</v>
      </c>
      <c r="D159" s="194" t="s">
        <v>182</v>
      </c>
      <c r="E159" s="195" t="s">
        <v>1315</v>
      </c>
      <c r="F159" s="196" t="s">
        <v>1213</v>
      </c>
      <c r="G159" s="197" t="s">
        <v>621</v>
      </c>
      <c r="H159" s="198">
        <v>2</v>
      </c>
      <c r="I159" s="199"/>
      <c r="J159" s="200">
        <f>ROUND(I159*H159,2)</f>
        <v>0</v>
      </c>
      <c r="K159" s="196" t="s">
        <v>24</v>
      </c>
      <c r="L159" s="61"/>
      <c r="M159" s="201" t="s">
        <v>24</v>
      </c>
      <c r="N159" s="202" t="s">
        <v>48</v>
      </c>
      <c r="O159" s="4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4" t="s">
        <v>187</v>
      </c>
      <c r="AT159" s="24" t="s">
        <v>182</v>
      </c>
      <c r="AU159" s="24" t="s">
        <v>86</v>
      </c>
      <c r="AY159" s="24" t="s">
        <v>180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25</v>
      </c>
      <c r="BK159" s="205">
        <f>ROUND(I159*H159,2)</f>
        <v>0</v>
      </c>
      <c r="BL159" s="24" t="s">
        <v>187</v>
      </c>
      <c r="BM159" s="24" t="s">
        <v>1316</v>
      </c>
    </row>
    <row r="160" spans="2:65" s="1" customFormat="1" ht="13.5">
      <c r="B160" s="41"/>
      <c r="C160" s="63"/>
      <c r="D160" s="208" t="s">
        <v>195</v>
      </c>
      <c r="E160" s="63"/>
      <c r="F160" s="282" t="s">
        <v>1213</v>
      </c>
      <c r="G160" s="63"/>
      <c r="H160" s="63"/>
      <c r="I160" s="164"/>
      <c r="J160" s="63"/>
      <c r="K160" s="63"/>
      <c r="L160" s="61"/>
      <c r="M160" s="220"/>
      <c r="N160" s="42"/>
      <c r="O160" s="42"/>
      <c r="P160" s="42"/>
      <c r="Q160" s="42"/>
      <c r="R160" s="42"/>
      <c r="S160" s="42"/>
      <c r="T160" s="78"/>
      <c r="AT160" s="24" t="s">
        <v>195</v>
      </c>
      <c r="AU160" s="24" t="s">
        <v>86</v>
      </c>
    </row>
    <row r="161" spans="2:65" s="1" customFormat="1" ht="22.5" customHeight="1">
      <c r="B161" s="41"/>
      <c r="C161" s="194" t="s">
        <v>250</v>
      </c>
      <c r="D161" s="194" t="s">
        <v>182</v>
      </c>
      <c r="E161" s="195" t="s">
        <v>1317</v>
      </c>
      <c r="F161" s="196" t="s">
        <v>1216</v>
      </c>
      <c r="G161" s="197" t="s">
        <v>200</v>
      </c>
      <c r="H161" s="198">
        <v>112</v>
      </c>
      <c r="I161" s="199"/>
      <c r="J161" s="200">
        <f>ROUND(I161*H161,2)</f>
        <v>0</v>
      </c>
      <c r="K161" s="196" t="s">
        <v>24</v>
      </c>
      <c r="L161" s="61"/>
      <c r="M161" s="201" t="s">
        <v>24</v>
      </c>
      <c r="N161" s="202" t="s">
        <v>48</v>
      </c>
      <c r="O161" s="4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24" t="s">
        <v>187</v>
      </c>
      <c r="AT161" s="24" t="s">
        <v>182</v>
      </c>
      <c r="AU161" s="24" t="s">
        <v>86</v>
      </c>
      <c r="AY161" s="24" t="s">
        <v>180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25</v>
      </c>
      <c r="BK161" s="205">
        <f>ROUND(I161*H161,2)</f>
        <v>0</v>
      </c>
      <c r="BL161" s="24" t="s">
        <v>187</v>
      </c>
      <c r="BM161" s="24" t="s">
        <v>1318</v>
      </c>
    </row>
    <row r="162" spans="2:65" s="1" customFormat="1" ht="13.5">
      <c r="B162" s="41"/>
      <c r="C162" s="63"/>
      <c r="D162" s="208" t="s">
        <v>195</v>
      </c>
      <c r="E162" s="63"/>
      <c r="F162" s="282" t="s">
        <v>1216</v>
      </c>
      <c r="G162" s="63"/>
      <c r="H162" s="63"/>
      <c r="I162" s="164"/>
      <c r="J162" s="63"/>
      <c r="K162" s="63"/>
      <c r="L162" s="61"/>
      <c r="M162" s="220"/>
      <c r="N162" s="42"/>
      <c r="O162" s="42"/>
      <c r="P162" s="42"/>
      <c r="Q162" s="42"/>
      <c r="R162" s="42"/>
      <c r="S162" s="42"/>
      <c r="T162" s="78"/>
      <c r="AT162" s="24" t="s">
        <v>195</v>
      </c>
      <c r="AU162" s="24" t="s">
        <v>86</v>
      </c>
    </row>
    <row r="163" spans="2:65" s="1" customFormat="1" ht="22.5" customHeight="1">
      <c r="B163" s="41"/>
      <c r="C163" s="194" t="s">
        <v>264</v>
      </c>
      <c r="D163" s="194" t="s">
        <v>182</v>
      </c>
      <c r="E163" s="195" t="s">
        <v>1319</v>
      </c>
      <c r="F163" s="196" t="s">
        <v>1219</v>
      </c>
      <c r="G163" s="197" t="s">
        <v>200</v>
      </c>
      <c r="H163" s="198">
        <v>60</v>
      </c>
      <c r="I163" s="199"/>
      <c r="J163" s="200">
        <f>ROUND(I163*H163,2)</f>
        <v>0</v>
      </c>
      <c r="K163" s="196" t="s">
        <v>24</v>
      </c>
      <c r="L163" s="61"/>
      <c r="M163" s="201" t="s">
        <v>24</v>
      </c>
      <c r="N163" s="202" t="s">
        <v>48</v>
      </c>
      <c r="O163" s="4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AR163" s="24" t="s">
        <v>187</v>
      </c>
      <c r="AT163" s="24" t="s">
        <v>182</v>
      </c>
      <c r="AU163" s="24" t="s">
        <v>86</v>
      </c>
      <c r="AY163" s="24" t="s">
        <v>180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24" t="s">
        <v>25</v>
      </c>
      <c r="BK163" s="205">
        <f>ROUND(I163*H163,2)</f>
        <v>0</v>
      </c>
      <c r="BL163" s="24" t="s">
        <v>187</v>
      </c>
      <c r="BM163" s="24" t="s">
        <v>1320</v>
      </c>
    </row>
    <row r="164" spans="2:65" s="1" customFormat="1" ht="13.5">
      <c r="B164" s="41"/>
      <c r="C164" s="63"/>
      <c r="D164" s="208" t="s">
        <v>195</v>
      </c>
      <c r="E164" s="63"/>
      <c r="F164" s="282" t="s">
        <v>1219</v>
      </c>
      <c r="G164" s="63"/>
      <c r="H164" s="63"/>
      <c r="I164" s="164"/>
      <c r="J164" s="63"/>
      <c r="K164" s="63"/>
      <c r="L164" s="61"/>
      <c r="M164" s="220"/>
      <c r="N164" s="42"/>
      <c r="O164" s="42"/>
      <c r="P164" s="42"/>
      <c r="Q164" s="42"/>
      <c r="R164" s="42"/>
      <c r="S164" s="42"/>
      <c r="T164" s="78"/>
      <c r="AT164" s="24" t="s">
        <v>195</v>
      </c>
      <c r="AU164" s="24" t="s">
        <v>86</v>
      </c>
    </row>
    <row r="165" spans="2:65" s="1" customFormat="1" ht="22.5" customHeight="1">
      <c r="B165" s="41"/>
      <c r="C165" s="194" t="s">
        <v>205</v>
      </c>
      <c r="D165" s="194" t="s">
        <v>182</v>
      </c>
      <c r="E165" s="195" t="s">
        <v>1321</v>
      </c>
      <c r="F165" s="196" t="s">
        <v>1231</v>
      </c>
      <c r="G165" s="197" t="s">
        <v>200</v>
      </c>
      <c r="H165" s="198">
        <v>100</v>
      </c>
      <c r="I165" s="199"/>
      <c r="J165" s="200">
        <f>ROUND(I165*H165,2)</f>
        <v>0</v>
      </c>
      <c r="K165" s="196" t="s">
        <v>24</v>
      </c>
      <c r="L165" s="61"/>
      <c r="M165" s="201" t="s">
        <v>24</v>
      </c>
      <c r="N165" s="202" t="s">
        <v>48</v>
      </c>
      <c r="O165" s="42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24" t="s">
        <v>187</v>
      </c>
      <c r="AT165" s="24" t="s">
        <v>182</v>
      </c>
      <c r="AU165" s="24" t="s">
        <v>86</v>
      </c>
      <c r="AY165" s="24" t="s">
        <v>180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4" t="s">
        <v>25</v>
      </c>
      <c r="BK165" s="205">
        <f>ROUND(I165*H165,2)</f>
        <v>0</v>
      </c>
      <c r="BL165" s="24" t="s">
        <v>187</v>
      </c>
      <c r="BM165" s="24" t="s">
        <v>1322</v>
      </c>
    </row>
    <row r="166" spans="2:65" s="1" customFormat="1" ht="13.5">
      <c r="B166" s="41"/>
      <c r="C166" s="63"/>
      <c r="D166" s="208" t="s">
        <v>195</v>
      </c>
      <c r="E166" s="63"/>
      <c r="F166" s="282" t="s">
        <v>1231</v>
      </c>
      <c r="G166" s="63"/>
      <c r="H166" s="63"/>
      <c r="I166" s="164"/>
      <c r="J166" s="63"/>
      <c r="K166" s="63"/>
      <c r="L166" s="61"/>
      <c r="M166" s="220"/>
      <c r="N166" s="42"/>
      <c r="O166" s="42"/>
      <c r="P166" s="42"/>
      <c r="Q166" s="42"/>
      <c r="R166" s="42"/>
      <c r="S166" s="42"/>
      <c r="T166" s="78"/>
      <c r="AT166" s="24" t="s">
        <v>195</v>
      </c>
      <c r="AU166" s="24" t="s">
        <v>86</v>
      </c>
    </row>
    <row r="167" spans="2:65" s="1" customFormat="1" ht="22.5" customHeight="1">
      <c r="B167" s="41"/>
      <c r="C167" s="194" t="s">
        <v>211</v>
      </c>
      <c r="D167" s="194" t="s">
        <v>182</v>
      </c>
      <c r="E167" s="195" t="s">
        <v>1323</v>
      </c>
      <c r="F167" s="196" t="s">
        <v>1324</v>
      </c>
      <c r="G167" s="197" t="s">
        <v>208</v>
      </c>
      <c r="H167" s="198">
        <v>2.37</v>
      </c>
      <c r="I167" s="199"/>
      <c r="J167" s="200">
        <f>ROUND(I167*H167,2)</f>
        <v>0</v>
      </c>
      <c r="K167" s="196" t="s">
        <v>24</v>
      </c>
      <c r="L167" s="61"/>
      <c r="M167" s="201" t="s">
        <v>24</v>
      </c>
      <c r="N167" s="202" t="s">
        <v>48</v>
      </c>
      <c r="O167" s="42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24" t="s">
        <v>187</v>
      </c>
      <c r="AT167" s="24" t="s">
        <v>182</v>
      </c>
      <c r="AU167" s="24" t="s">
        <v>86</v>
      </c>
      <c r="AY167" s="24" t="s">
        <v>180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4" t="s">
        <v>25</v>
      </c>
      <c r="BK167" s="205">
        <f>ROUND(I167*H167,2)</f>
        <v>0</v>
      </c>
      <c r="BL167" s="24" t="s">
        <v>187</v>
      </c>
      <c r="BM167" s="24" t="s">
        <v>1325</v>
      </c>
    </row>
    <row r="168" spans="2:65" s="1" customFormat="1" ht="13.5">
      <c r="B168" s="41"/>
      <c r="C168" s="63"/>
      <c r="D168" s="208" t="s">
        <v>195</v>
      </c>
      <c r="E168" s="63"/>
      <c r="F168" s="282" t="s">
        <v>1324</v>
      </c>
      <c r="G168" s="63"/>
      <c r="H168" s="63"/>
      <c r="I168" s="164"/>
      <c r="J168" s="63"/>
      <c r="K168" s="63"/>
      <c r="L168" s="61"/>
      <c r="M168" s="220"/>
      <c r="N168" s="42"/>
      <c r="O168" s="42"/>
      <c r="P168" s="42"/>
      <c r="Q168" s="42"/>
      <c r="R168" s="42"/>
      <c r="S168" s="42"/>
      <c r="T168" s="78"/>
      <c r="AT168" s="24" t="s">
        <v>195</v>
      </c>
      <c r="AU168" s="24" t="s">
        <v>86</v>
      </c>
    </row>
    <row r="169" spans="2:65" s="1" customFormat="1" ht="22.5" customHeight="1">
      <c r="B169" s="41"/>
      <c r="C169" s="194" t="s">
        <v>217</v>
      </c>
      <c r="D169" s="194" t="s">
        <v>182</v>
      </c>
      <c r="E169" s="195" t="s">
        <v>1326</v>
      </c>
      <c r="F169" s="196" t="s">
        <v>1327</v>
      </c>
      <c r="G169" s="197" t="s">
        <v>208</v>
      </c>
      <c r="H169" s="198">
        <v>0.36</v>
      </c>
      <c r="I169" s="199"/>
      <c r="J169" s="200">
        <f>ROUND(I169*H169,2)</f>
        <v>0</v>
      </c>
      <c r="K169" s="196" t="s">
        <v>24</v>
      </c>
      <c r="L169" s="61"/>
      <c r="M169" s="201" t="s">
        <v>24</v>
      </c>
      <c r="N169" s="202" t="s">
        <v>48</v>
      </c>
      <c r="O169" s="42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AR169" s="24" t="s">
        <v>187</v>
      </c>
      <c r="AT169" s="24" t="s">
        <v>182</v>
      </c>
      <c r="AU169" s="24" t="s">
        <v>86</v>
      </c>
      <c r="AY169" s="24" t="s">
        <v>180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4" t="s">
        <v>25</v>
      </c>
      <c r="BK169" s="205">
        <f>ROUND(I169*H169,2)</f>
        <v>0</v>
      </c>
      <c r="BL169" s="24" t="s">
        <v>187</v>
      </c>
      <c r="BM169" s="24" t="s">
        <v>1328</v>
      </c>
    </row>
    <row r="170" spans="2:65" s="1" customFormat="1" ht="13.5">
      <c r="B170" s="41"/>
      <c r="C170" s="63"/>
      <c r="D170" s="208" t="s">
        <v>195</v>
      </c>
      <c r="E170" s="63"/>
      <c r="F170" s="282" t="s">
        <v>1327</v>
      </c>
      <c r="G170" s="63"/>
      <c r="H170" s="63"/>
      <c r="I170" s="164"/>
      <c r="J170" s="63"/>
      <c r="K170" s="63"/>
      <c r="L170" s="61"/>
      <c r="M170" s="220"/>
      <c r="N170" s="42"/>
      <c r="O170" s="42"/>
      <c r="P170" s="42"/>
      <c r="Q170" s="42"/>
      <c r="R170" s="42"/>
      <c r="S170" s="42"/>
      <c r="T170" s="78"/>
      <c r="AT170" s="24" t="s">
        <v>195</v>
      </c>
      <c r="AU170" s="24" t="s">
        <v>86</v>
      </c>
    </row>
    <row r="171" spans="2:65" s="1" customFormat="1" ht="22.5" customHeight="1">
      <c r="B171" s="41"/>
      <c r="C171" s="194" t="s">
        <v>225</v>
      </c>
      <c r="D171" s="194" t="s">
        <v>182</v>
      </c>
      <c r="E171" s="195" t="s">
        <v>1329</v>
      </c>
      <c r="F171" s="196" t="s">
        <v>1330</v>
      </c>
      <c r="G171" s="197" t="s">
        <v>208</v>
      </c>
      <c r="H171" s="198">
        <v>0.48</v>
      </c>
      <c r="I171" s="199"/>
      <c r="J171" s="200">
        <f>ROUND(I171*H171,2)</f>
        <v>0</v>
      </c>
      <c r="K171" s="196" t="s">
        <v>24</v>
      </c>
      <c r="L171" s="61"/>
      <c r="M171" s="201" t="s">
        <v>24</v>
      </c>
      <c r="N171" s="202" t="s">
        <v>48</v>
      </c>
      <c r="O171" s="42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AR171" s="24" t="s">
        <v>187</v>
      </c>
      <c r="AT171" s="24" t="s">
        <v>182</v>
      </c>
      <c r="AU171" s="24" t="s">
        <v>86</v>
      </c>
      <c r="AY171" s="24" t="s">
        <v>180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4" t="s">
        <v>25</v>
      </c>
      <c r="BK171" s="205">
        <f>ROUND(I171*H171,2)</f>
        <v>0</v>
      </c>
      <c r="BL171" s="24" t="s">
        <v>187</v>
      </c>
      <c r="BM171" s="24" t="s">
        <v>1331</v>
      </c>
    </row>
    <row r="172" spans="2:65" s="1" customFormat="1" ht="13.5">
      <c r="B172" s="41"/>
      <c r="C172" s="63"/>
      <c r="D172" s="208" t="s">
        <v>195</v>
      </c>
      <c r="E172" s="63"/>
      <c r="F172" s="282" t="s">
        <v>1330</v>
      </c>
      <c r="G172" s="63"/>
      <c r="H172" s="63"/>
      <c r="I172" s="164"/>
      <c r="J172" s="63"/>
      <c r="K172" s="63"/>
      <c r="L172" s="61"/>
      <c r="M172" s="220"/>
      <c r="N172" s="42"/>
      <c r="O172" s="42"/>
      <c r="P172" s="42"/>
      <c r="Q172" s="42"/>
      <c r="R172" s="42"/>
      <c r="S172" s="42"/>
      <c r="T172" s="78"/>
      <c r="AT172" s="24" t="s">
        <v>195</v>
      </c>
      <c r="AU172" s="24" t="s">
        <v>86</v>
      </c>
    </row>
    <row r="173" spans="2:65" s="1" customFormat="1" ht="22.5" customHeight="1">
      <c r="B173" s="41"/>
      <c r="C173" s="194" t="s">
        <v>221</v>
      </c>
      <c r="D173" s="194" t="s">
        <v>182</v>
      </c>
      <c r="E173" s="195" t="s">
        <v>1332</v>
      </c>
      <c r="F173" s="196" t="s">
        <v>1333</v>
      </c>
      <c r="G173" s="197" t="s">
        <v>208</v>
      </c>
      <c r="H173" s="198">
        <v>0.66</v>
      </c>
      <c r="I173" s="199"/>
      <c r="J173" s="200">
        <f>ROUND(I173*H173,2)</f>
        <v>0</v>
      </c>
      <c r="K173" s="196" t="s">
        <v>24</v>
      </c>
      <c r="L173" s="61"/>
      <c r="M173" s="201" t="s">
        <v>24</v>
      </c>
      <c r="N173" s="202" t="s">
        <v>48</v>
      </c>
      <c r="O173" s="42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AR173" s="24" t="s">
        <v>187</v>
      </c>
      <c r="AT173" s="24" t="s">
        <v>182</v>
      </c>
      <c r="AU173" s="24" t="s">
        <v>86</v>
      </c>
      <c r="AY173" s="24" t="s">
        <v>180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4" t="s">
        <v>25</v>
      </c>
      <c r="BK173" s="205">
        <f>ROUND(I173*H173,2)</f>
        <v>0</v>
      </c>
      <c r="BL173" s="24" t="s">
        <v>187</v>
      </c>
      <c r="BM173" s="24" t="s">
        <v>1334</v>
      </c>
    </row>
    <row r="174" spans="2:65" s="1" customFormat="1" ht="13.5">
      <c r="B174" s="41"/>
      <c r="C174" s="63"/>
      <c r="D174" s="208" t="s">
        <v>195</v>
      </c>
      <c r="E174" s="63"/>
      <c r="F174" s="282" t="s">
        <v>1333</v>
      </c>
      <c r="G174" s="63"/>
      <c r="H174" s="63"/>
      <c r="I174" s="164"/>
      <c r="J174" s="63"/>
      <c r="K174" s="63"/>
      <c r="L174" s="61"/>
      <c r="M174" s="220"/>
      <c r="N174" s="42"/>
      <c r="O174" s="42"/>
      <c r="P174" s="42"/>
      <c r="Q174" s="42"/>
      <c r="R174" s="42"/>
      <c r="S174" s="42"/>
      <c r="T174" s="78"/>
      <c r="AT174" s="24" t="s">
        <v>195</v>
      </c>
      <c r="AU174" s="24" t="s">
        <v>86</v>
      </c>
    </row>
    <row r="175" spans="2:65" s="1" customFormat="1" ht="22.5" customHeight="1">
      <c r="B175" s="41"/>
      <c r="C175" s="194" t="s">
        <v>434</v>
      </c>
      <c r="D175" s="194" t="s">
        <v>182</v>
      </c>
      <c r="E175" s="195" t="s">
        <v>1335</v>
      </c>
      <c r="F175" s="196" t="s">
        <v>1336</v>
      </c>
      <c r="G175" s="197" t="s">
        <v>208</v>
      </c>
      <c r="H175" s="198">
        <v>30.8</v>
      </c>
      <c r="I175" s="199"/>
      <c r="J175" s="200">
        <f>ROUND(I175*H175,2)</f>
        <v>0</v>
      </c>
      <c r="K175" s="196" t="s">
        <v>24</v>
      </c>
      <c r="L175" s="61"/>
      <c r="M175" s="201" t="s">
        <v>24</v>
      </c>
      <c r="N175" s="202" t="s">
        <v>48</v>
      </c>
      <c r="O175" s="42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4" t="s">
        <v>187</v>
      </c>
      <c r="AT175" s="24" t="s">
        <v>182</v>
      </c>
      <c r="AU175" s="24" t="s">
        <v>86</v>
      </c>
      <c r="AY175" s="24" t="s">
        <v>180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25</v>
      </c>
      <c r="BK175" s="205">
        <f>ROUND(I175*H175,2)</f>
        <v>0</v>
      </c>
      <c r="BL175" s="24" t="s">
        <v>187</v>
      </c>
      <c r="BM175" s="24" t="s">
        <v>1337</v>
      </c>
    </row>
    <row r="176" spans="2:65" s="1" customFormat="1" ht="13.5">
      <c r="B176" s="41"/>
      <c r="C176" s="63"/>
      <c r="D176" s="208" t="s">
        <v>195</v>
      </c>
      <c r="E176" s="63"/>
      <c r="F176" s="282" t="s">
        <v>1336</v>
      </c>
      <c r="G176" s="63"/>
      <c r="H176" s="63"/>
      <c r="I176" s="164"/>
      <c r="J176" s="63"/>
      <c r="K176" s="63"/>
      <c r="L176" s="61"/>
      <c r="M176" s="220"/>
      <c r="N176" s="42"/>
      <c r="O176" s="42"/>
      <c r="P176" s="42"/>
      <c r="Q176" s="42"/>
      <c r="R176" s="42"/>
      <c r="S176" s="42"/>
      <c r="T176" s="78"/>
      <c r="AT176" s="24" t="s">
        <v>195</v>
      </c>
      <c r="AU176" s="24" t="s">
        <v>86</v>
      </c>
    </row>
    <row r="177" spans="2:65" s="1" customFormat="1" ht="22.5" customHeight="1">
      <c r="B177" s="41"/>
      <c r="C177" s="194" t="s">
        <v>663</v>
      </c>
      <c r="D177" s="194" t="s">
        <v>182</v>
      </c>
      <c r="E177" s="195" t="s">
        <v>1338</v>
      </c>
      <c r="F177" s="196" t="s">
        <v>1339</v>
      </c>
      <c r="G177" s="197" t="s">
        <v>208</v>
      </c>
      <c r="H177" s="198">
        <v>23.1</v>
      </c>
      <c r="I177" s="199"/>
      <c r="J177" s="200">
        <f>ROUND(I177*H177,2)</f>
        <v>0</v>
      </c>
      <c r="K177" s="196" t="s">
        <v>24</v>
      </c>
      <c r="L177" s="61"/>
      <c r="M177" s="201" t="s">
        <v>24</v>
      </c>
      <c r="N177" s="202" t="s">
        <v>48</v>
      </c>
      <c r="O177" s="42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AR177" s="24" t="s">
        <v>187</v>
      </c>
      <c r="AT177" s="24" t="s">
        <v>182</v>
      </c>
      <c r="AU177" s="24" t="s">
        <v>86</v>
      </c>
      <c r="AY177" s="24" t="s">
        <v>180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24" t="s">
        <v>25</v>
      </c>
      <c r="BK177" s="205">
        <f>ROUND(I177*H177,2)</f>
        <v>0</v>
      </c>
      <c r="BL177" s="24" t="s">
        <v>187</v>
      </c>
      <c r="BM177" s="24" t="s">
        <v>1340</v>
      </c>
    </row>
    <row r="178" spans="2:65" s="1" customFormat="1" ht="13.5">
      <c r="B178" s="41"/>
      <c r="C178" s="63"/>
      <c r="D178" s="208" t="s">
        <v>195</v>
      </c>
      <c r="E178" s="63"/>
      <c r="F178" s="282" t="s">
        <v>1339</v>
      </c>
      <c r="G178" s="63"/>
      <c r="H178" s="63"/>
      <c r="I178" s="164"/>
      <c r="J178" s="63"/>
      <c r="K178" s="63"/>
      <c r="L178" s="61"/>
      <c r="M178" s="220"/>
      <c r="N178" s="42"/>
      <c r="O178" s="42"/>
      <c r="P178" s="42"/>
      <c r="Q178" s="42"/>
      <c r="R178" s="42"/>
      <c r="S178" s="42"/>
      <c r="T178" s="78"/>
      <c r="AT178" s="24" t="s">
        <v>195</v>
      </c>
      <c r="AU178" s="24" t="s">
        <v>86</v>
      </c>
    </row>
    <row r="179" spans="2:65" s="1" customFormat="1" ht="22.5" customHeight="1">
      <c r="B179" s="41"/>
      <c r="C179" s="194" t="s">
        <v>301</v>
      </c>
      <c r="D179" s="194" t="s">
        <v>182</v>
      </c>
      <c r="E179" s="195" t="s">
        <v>1341</v>
      </c>
      <c r="F179" s="196" t="s">
        <v>1342</v>
      </c>
      <c r="G179" s="197" t="s">
        <v>208</v>
      </c>
      <c r="H179" s="198">
        <v>7.7</v>
      </c>
      <c r="I179" s="199"/>
      <c r="J179" s="200">
        <f>ROUND(I179*H179,2)</f>
        <v>0</v>
      </c>
      <c r="K179" s="196" t="s">
        <v>24</v>
      </c>
      <c r="L179" s="61"/>
      <c r="M179" s="201" t="s">
        <v>24</v>
      </c>
      <c r="N179" s="202" t="s">
        <v>48</v>
      </c>
      <c r="O179" s="42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AR179" s="24" t="s">
        <v>187</v>
      </c>
      <c r="AT179" s="24" t="s">
        <v>182</v>
      </c>
      <c r="AU179" s="24" t="s">
        <v>86</v>
      </c>
      <c r="AY179" s="24" t="s">
        <v>180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4" t="s">
        <v>25</v>
      </c>
      <c r="BK179" s="205">
        <f>ROUND(I179*H179,2)</f>
        <v>0</v>
      </c>
      <c r="BL179" s="24" t="s">
        <v>187</v>
      </c>
      <c r="BM179" s="24" t="s">
        <v>1343</v>
      </c>
    </row>
    <row r="180" spans="2:65" s="1" customFormat="1" ht="13.5">
      <c r="B180" s="41"/>
      <c r="C180" s="63"/>
      <c r="D180" s="208" t="s">
        <v>195</v>
      </c>
      <c r="E180" s="63"/>
      <c r="F180" s="282" t="s">
        <v>1342</v>
      </c>
      <c r="G180" s="63"/>
      <c r="H180" s="63"/>
      <c r="I180" s="164"/>
      <c r="J180" s="63"/>
      <c r="K180" s="63"/>
      <c r="L180" s="61"/>
      <c r="M180" s="220"/>
      <c r="N180" s="42"/>
      <c r="O180" s="42"/>
      <c r="P180" s="42"/>
      <c r="Q180" s="42"/>
      <c r="R180" s="42"/>
      <c r="S180" s="42"/>
      <c r="T180" s="78"/>
      <c r="AT180" s="24" t="s">
        <v>195</v>
      </c>
      <c r="AU180" s="24" t="s">
        <v>86</v>
      </c>
    </row>
    <row r="181" spans="2:65" s="1" customFormat="1" ht="22.5" customHeight="1">
      <c r="B181" s="41"/>
      <c r="C181" s="194" t="s">
        <v>429</v>
      </c>
      <c r="D181" s="194" t="s">
        <v>182</v>
      </c>
      <c r="E181" s="195" t="s">
        <v>1344</v>
      </c>
      <c r="F181" s="196" t="s">
        <v>1345</v>
      </c>
      <c r="G181" s="197" t="s">
        <v>208</v>
      </c>
      <c r="H181" s="198">
        <v>7.7</v>
      </c>
      <c r="I181" s="199"/>
      <c r="J181" s="200">
        <f>ROUND(I181*H181,2)</f>
        <v>0</v>
      </c>
      <c r="K181" s="196" t="s">
        <v>24</v>
      </c>
      <c r="L181" s="61"/>
      <c r="M181" s="201" t="s">
        <v>24</v>
      </c>
      <c r="N181" s="202" t="s">
        <v>48</v>
      </c>
      <c r="O181" s="42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4" t="s">
        <v>187</v>
      </c>
      <c r="AT181" s="24" t="s">
        <v>182</v>
      </c>
      <c r="AU181" s="24" t="s">
        <v>86</v>
      </c>
      <c r="AY181" s="24" t="s">
        <v>180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4" t="s">
        <v>25</v>
      </c>
      <c r="BK181" s="205">
        <f>ROUND(I181*H181,2)</f>
        <v>0</v>
      </c>
      <c r="BL181" s="24" t="s">
        <v>187</v>
      </c>
      <c r="BM181" s="24" t="s">
        <v>1346</v>
      </c>
    </row>
    <row r="182" spans="2:65" s="1" customFormat="1" ht="13.5">
      <c r="B182" s="41"/>
      <c r="C182" s="63"/>
      <c r="D182" s="208" t="s">
        <v>195</v>
      </c>
      <c r="E182" s="63"/>
      <c r="F182" s="282" t="s">
        <v>1345</v>
      </c>
      <c r="G182" s="63"/>
      <c r="H182" s="63"/>
      <c r="I182" s="164"/>
      <c r="J182" s="63"/>
      <c r="K182" s="63"/>
      <c r="L182" s="61"/>
      <c r="M182" s="220"/>
      <c r="N182" s="42"/>
      <c r="O182" s="42"/>
      <c r="P182" s="42"/>
      <c r="Q182" s="42"/>
      <c r="R182" s="42"/>
      <c r="S182" s="42"/>
      <c r="T182" s="78"/>
      <c r="AT182" s="24" t="s">
        <v>195</v>
      </c>
      <c r="AU182" s="24" t="s">
        <v>86</v>
      </c>
    </row>
    <row r="183" spans="2:65" s="1" customFormat="1" ht="22.5" customHeight="1">
      <c r="B183" s="41"/>
      <c r="C183" s="194" t="s">
        <v>411</v>
      </c>
      <c r="D183" s="194" t="s">
        <v>182</v>
      </c>
      <c r="E183" s="195" t="s">
        <v>1347</v>
      </c>
      <c r="F183" s="196" t="s">
        <v>1267</v>
      </c>
      <c r="G183" s="197" t="s">
        <v>200</v>
      </c>
      <c r="H183" s="198">
        <v>100</v>
      </c>
      <c r="I183" s="199"/>
      <c r="J183" s="200">
        <f>ROUND(I183*H183,2)</f>
        <v>0</v>
      </c>
      <c r="K183" s="196" t="s">
        <v>24</v>
      </c>
      <c r="L183" s="61"/>
      <c r="M183" s="201" t="s">
        <v>24</v>
      </c>
      <c r="N183" s="202" t="s">
        <v>48</v>
      </c>
      <c r="O183" s="4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4" t="s">
        <v>187</v>
      </c>
      <c r="AT183" s="24" t="s">
        <v>182</v>
      </c>
      <c r="AU183" s="24" t="s">
        <v>86</v>
      </c>
      <c r="AY183" s="24" t="s">
        <v>180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4" t="s">
        <v>25</v>
      </c>
      <c r="BK183" s="205">
        <f>ROUND(I183*H183,2)</f>
        <v>0</v>
      </c>
      <c r="BL183" s="24" t="s">
        <v>187</v>
      </c>
      <c r="BM183" s="24" t="s">
        <v>1348</v>
      </c>
    </row>
    <row r="184" spans="2:65" s="1" customFormat="1" ht="13.5">
      <c r="B184" s="41"/>
      <c r="C184" s="63"/>
      <c r="D184" s="208" t="s">
        <v>195</v>
      </c>
      <c r="E184" s="63"/>
      <c r="F184" s="282" t="s">
        <v>1267</v>
      </c>
      <c r="G184" s="63"/>
      <c r="H184" s="63"/>
      <c r="I184" s="164"/>
      <c r="J184" s="63"/>
      <c r="K184" s="63"/>
      <c r="L184" s="61"/>
      <c r="M184" s="220"/>
      <c r="N184" s="42"/>
      <c r="O184" s="42"/>
      <c r="P184" s="42"/>
      <c r="Q184" s="42"/>
      <c r="R184" s="42"/>
      <c r="S184" s="42"/>
      <c r="T184" s="78"/>
      <c r="AT184" s="24" t="s">
        <v>195</v>
      </c>
      <c r="AU184" s="24" t="s">
        <v>86</v>
      </c>
    </row>
    <row r="185" spans="2:65" s="1" customFormat="1" ht="22.5" customHeight="1">
      <c r="B185" s="41"/>
      <c r="C185" s="194" t="s">
        <v>415</v>
      </c>
      <c r="D185" s="194" t="s">
        <v>182</v>
      </c>
      <c r="E185" s="195" t="s">
        <v>1349</v>
      </c>
      <c r="F185" s="196" t="s">
        <v>1270</v>
      </c>
      <c r="G185" s="197" t="s">
        <v>200</v>
      </c>
      <c r="H185" s="198">
        <v>100</v>
      </c>
      <c r="I185" s="199"/>
      <c r="J185" s="200">
        <f>ROUND(I185*H185,2)</f>
        <v>0</v>
      </c>
      <c r="K185" s="196" t="s">
        <v>24</v>
      </c>
      <c r="L185" s="61"/>
      <c r="M185" s="201" t="s">
        <v>24</v>
      </c>
      <c r="N185" s="202" t="s">
        <v>48</v>
      </c>
      <c r="O185" s="42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AR185" s="24" t="s">
        <v>187</v>
      </c>
      <c r="AT185" s="24" t="s">
        <v>182</v>
      </c>
      <c r="AU185" s="24" t="s">
        <v>86</v>
      </c>
      <c r="AY185" s="24" t="s">
        <v>180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4" t="s">
        <v>25</v>
      </c>
      <c r="BK185" s="205">
        <f>ROUND(I185*H185,2)</f>
        <v>0</v>
      </c>
      <c r="BL185" s="24" t="s">
        <v>187</v>
      </c>
      <c r="BM185" s="24" t="s">
        <v>1350</v>
      </c>
    </row>
    <row r="186" spans="2:65" s="1" customFormat="1" ht="13.5">
      <c r="B186" s="41"/>
      <c r="C186" s="63"/>
      <c r="D186" s="208" t="s">
        <v>195</v>
      </c>
      <c r="E186" s="63"/>
      <c r="F186" s="282" t="s">
        <v>1270</v>
      </c>
      <c r="G186" s="63"/>
      <c r="H186" s="63"/>
      <c r="I186" s="164"/>
      <c r="J186" s="63"/>
      <c r="K186" s="63"/>
      <c r="L186" s="61"/>
      <c r="M186" s="220"/>
      <c r="N186" s="42"/>
      <c r="O186" s="42"/>
      <c r="P186" s="42"/>
      <c r="Q186" s="42"/>
      <c r="R186" s="42"/>
      <c r="S186" s="42"/>
      <c r="T186" s="78"/>
      <c r="AT186" s="24" t="s">
        <v>195</v>
      </c>
      <c r="AU186" s="24" t="s">
        <v>86</v>
      </c>
    </row>
    <row r="187" spans="2:65" s="1" customFormat="1" ht="22.5" customHeight="1">
      <c r="B187" s="41"/>
      <c r="C187" s="194" t="s">
        <v>420</v>
      </c>
      <c r="D187" s="194" t="s">
        <v>182</v>
      </c>
      <c r="E187" s="195" t="s">
        <v>1351</v>
      </c>
      <c r="F187" s="196" t="s">
        <v>1273</v>
      </c>
      <c r="G187" s="197" t="s">
        <v>621</v>
      </c>
      <c r="H187" s="198">
        <v>6</v>
      </c>
      <c r="I187" s="199"/>
      <c r="J187" s="200">
        <f>ROUND(I187*H187,2)</f>
        <v>0</v>
      </c>
      <c r="K187" s="196" t="s">
        <v>24</v>
      </c>
      <c r="L187" s="61"/>
      <c r="M187" s="201" t="s">
        <v>24</v>
      </c>
      <c r="N187" s="202" t="s">
        <v>48</v>
      </c>
      <c r="O187" s="42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AR187" s="24" t="s">
        <v>187</v>
      </c>
      <c r="AT187" s="24" t="s">
        <v>182</v>
      </c>
      <c r="AU187" s="24" t="s">
        <v>86</v>
      </c>
      <c r="AY187" s="24" t="s">
        <v>180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4" t="s">
        <v>25</v>
      </c>
      <c r="BK187" s="205">
        <f>ROUND(I187*H187,2)</f>
        <v>0</v>
      </c>
      <c r="BL187" s="24" t="s">
        <v>187</v>
      </c>
      <c r="BM187" s="24" t="s">
        <v>1352</v>
      </c>
    </row>
    <row r="188" spans="2:65" s="1" customFormat="1" ht="13.5">
      <c r="B188" s="41"/>
      <c r="C188" s="63"/>
      <c r="D188" s="208" t="s">
        <v>195</v>
      </c>
      <c r="E188" s="63"/>
      <c r="F188" s="282" t="s">
        <v>1273</v>
      </c>
      <c r="G188" s="63"/>
      <c r="H188" s="63"/>
      <c r="I188" s="164"/>
      <c r="J188" s="63"/>
      <c r="K188" s="63"/>
      <c r="L188" s="61"/>
      <c r="M188" s="220"/>
      <c r="N188" s="42"/>
      <c r="O188" s="42"/>
      <c r="P188" s="42"/>
      <c r="Q188" s="42"/>
      <c r="R188" s="42"/>
      <c r="S188" s="42"/>
      <c r="T188" s="78"/>
      <c r="AT188" s="24" t="s">
        <v>195</v>
      </c>
      <c r="AU188" s="24" t="s">
        <v>86</v>
      </c>
    </row>
    <row r="189" spans="2:65" s="1" customFormat="1" ht="22.5" customHeight="1">
      <c r="B189" s="41"/>
      <c r="C189" s="194" t="s">
        <v>424</v>
      </c>
      <c r="D189" s="194" t="s">
        <v>182</v>
      </c>
      <c r="E189" s="195" t="s">
        <v>1353</v>
      </c>
      <c r="F189" s="196" t="s">
        <v>1276</v>
      </c>
      <c r="G189" s="197" t="s">
        <v>621</v>
      </c>
      <c r="H189" s="198">
        <v>4</v>
      </c>
      <c r="I189" s="199"/>
      <c r="J189" s="200">
        <f>ROUND(I189*H189,2)</f>
        <v>0</v>
      </c>
      <c r="K189" s="196" t="s">
        <v>24</v>
      </c>
      <c r="L189" s="61"/>
      <c r="M189" s="201" t="s">
        <v>24</v>
      </c>
      <c r="N189" s="202" t="s">
        <v>48</v>
      </c>
      <c r="O189" s="42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AR189" s="24" t="s">
        <v>187</v>
      </c>
      <c r="AT189" s="24" t="s">
        <v>182</v>
      </c>
      <c r="AU189" s="24" t="s">
        <v>86</v>
      </c>
      <c r="AY189" s="24" t="s">
        <v>180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4" t="s">
        <v>25</v>
      </c>
      <c r="BK189" s="205">
        <f>ROUND(I189*H189,2)</f>
        <v>0</v>
      </c>
      <c r="BL189" s="24" t="s">
        <v>187</v>
      </c>
      <c r="BM189" s="24" t="s">
        <v>1354</v>
      </c>
    </row>
    <row r="190" spans="2:65" s="1" customFormat="1" ht="13.5">
      <c r="B190" s="41"/>
      <c r="C190" s="63"/>
      <c r="D190" s="208" t="s">
        <v>195</v>
      </c>
      <c r="E190" s="63"/>
      <c r="F190" s="282" t="s">
        <v>1276</v>
      </c>
      <c r="G190" s="63"/>
      <c r="H190" s="63"/>
      <c r="I190" s="164"/>
      <c r="J190" s="63"/>
      <c r="K190" s="63"/>
      <c r="L190" s="61"/>
      <c r="M190" s="220"/>
      <c r="N190" s="42"/>
      <c r="O190" s="42"/>
      <c r="P190" s="42"/>
      <c r="Q190" s="42"/>
      <c r="R190" s="42"/>
      <c r="S190" s="42"/>
      <c r="T190" s="78"/>
      <c r="AT190" s="24" t="s">
        <v>195</v>
      </c>
      <c r="AU190" s="24" t="s">
        <v>86</v>
      </c>
    </row>
    <row r="191" spans="2:65" s="1" customFormat="1" ht="22.5" customHeight="1">
      <c r="B191" s="41"/>
      <c r="C191" s="194" t="s">
        <v>440</v>
      </c>
      <c r="D191" s="194" t="s">
        <v>182</v>
      </c>
      <c r="E191" s="195" t="s">
        <v>1355</v>
      </c>
      <c r="F191" s="196" t="s">
        <v>1279</v>
      </c>
      <c r="G191" s="197" t="s">
        <v>1280</v>
      </c>
      <c r="H191" s="198">
        <v>25</v>
      </c>
      <c r="I191" s="199"/>
      <c r="J191" s="200">
        <f>ROUND(I191*H191,2)</f>
        <v>0</v>
      </c>
      <c r="K191" s="196" t="s">
        <v>24</v>
      </c>
      <c r="L191" s="61"/>
      <c r="M191" s="201" t="s">
        <v>24</v>
      </c>
      <c r="N191" s="202" t="s">
        <v>48</v>
      </c>
      <c r="O191" s="42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AR191" s="24" t="s">
        <v>187</v>
      </c>
      <c r="AT191" s="24" t="s">
        <v>182</v>
      </c>
      <c r="AU191" s="24" t="s">
        <v>86</v>
      </c>
      <c r="AY191" s="24" t="s">
        <v>180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4" t="s">
        <v>25</v>
      </c>
      <c r="BK191" s="205">
        <f>ROUND(I191*H191,2)</f>
        <v>0</v>
      </c>
      <c r="BL191" s="24" t="s">
        <v>187</v>
      </c>
      <c r="BM191" s="24" t="s">
        <v>1356</v>
      </c>
    </row>
    <row r="192" spans="2:65" s="1" customFormat="1" ht="13.5">
      <c r="B192" s="41"/>
      <c r="C192" s="63"/>
      <c r="D192" s="208" t="s">
        <v>195</v>
      </c>
      <c r="E192" s="63"/>
      <c r="F192" s="282" t="s">
        <v>1279</v>
      </c>
      <c r="G192" s="63"/>
      <c r="H192" s="63"/>
      <c r="I192" s="164"/>
      <c r="J192" s="63"/>
      <c r="K192" s="63"/>
      <c r="L192" s="61"/>
      <c r="M192" s="220"/>
      <c r="N192" s="42"/>
      <c r="O192" s="42"/>
      <c r="P192" s="42"/>
      <c r="Q192" s="42"/>
      <c r="R192" s="42"/>
      <c r="S192" s="42"/>
      <c r="T192" s="78"/>
      <c r="AT192" s="24" t="s">
        <v>195</v>
      </c>
      <c r="AU192" s="24" t="s">
        <v>86</v>
      </c>
    </row>
    <row r="193" spans="2:65" s="1" customFormat="1" ht="22.5" customHeight="1">
      <c r="B193" s="41"/>
      <c r="C193" s="194" t="s">
        <v>444</v>
      </c>
      <c r="D193" s="194" t="s">
        <v>182</v>
      </c>
      <c r="E193" s="195" t="s">
        <v>1357</v>
      </c>
      <c r="F193" s="196" t="s">
        <v>1283</v>
      </c>
      <c r="G193" s="197" t="s">
        <v>232</v>
      </c>
      <c r="H193" s="198">
        <v>16.72</v>
      </c>
      <c r="I193" s="199"/>
      <c r="J193" s="200">
        <f>ROUND(I193*H193,2)</f>
        <v>0</v>
      </c>
      <c r="K193" s="196" t="s">
        <v>24</v>
      </c>
      <c r="L193" s="61"/>
      <c r="M193" s="201" t="s">
        <v>24</v>
      </c>
      <c r="N193" s="202" t="s">
        <v>48</v>
      </c>
      <c r="O193" s="42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AR193" s="24" t="s">
        <v>187</v>
      </c>
      <c r="AT193" s="24" t="s">
        <v>182</v>
      </c>
      <c r="AU193" s="24" t="s">
        <v>86</v>
      </c>
      <c r="AY193" s="24" t="s">
        <v>180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4" t="s">
        <v>25</v>
      </c>
      <c r="BK193" s="205">
        <f>ROUND(I193*H193,2)</f>
        <v>0</v>
      </c>
      <c r="BL193" s="24" t="s">
        <v>187</v>
      </c>
      <c r="BM193" s="24" t="s">
        <v>1358</v>
      </c>
    </row>
    <row r="194" spans="2:65" s="1" customFormat="1" ht="13.5">
      <c r="B194" s="41"/>
      <c r="C194" s="63"/>
      <c r="D194" s="208" t="s">
        <v>195</v>
      </c>
      <c r="E194" s="63"/>
      <c r="F194" s="282" t="s">
        <v>1283</v>
      </c>
      <c r="G194" s="63"/>
      <c r="H194" s="63"/>
      <c r="I194" s="164"/>
      <c r="J194" s="63"/>
      <c r="K194" s="63"/>
      <c r="L194" s="61"/>
      <c r="M194" s="220"/>
      <c r="N194" s="42"/>
      <c r="O194" s="42"/>
      <c r="P194" s="42"/>
      <c r="Q194" s="42"/>
      <c r="R194" s="42"/>
      <c r="S194" s="42"/>
      <c r="T194" s="78"/>
      <c r="AT194" s="24" t="s">
        <v>195</v>
      </c>
      <c r="AU194" s="24" t="s">
        <v>86</v>
      </c>
    </row>
    <row r="195" spans="2:65" s="1" customFormat="1" ht="22.5" customHeight="1">
      <c r="B195" s="41"/>
      <c r="C195" s="194" t="s">
        <v>229</v>
      </c>
      <c r="D195" s="194" t="s">
        <v>182</v>
      </c>
      <c r="E195" s="195" t="s">
        <v>1359</v>
      </c>
      <c r="F195" s="196" t="s">
        <v>1286</v>
      </c>
      <c r="G195" s="197" t="s">
        <v>621</v>
      </c>
      <c r="H195" s="198">
        <v>3</v>
      </c>
      <c r="I195" s="199"/>
      <c r="J195" s="200">
        <f>ROUND(I195*H195,2)</f>
        <v>0</v>
      </c>
      <c r="K195" s="196" t="s">
        <v>24</v>
      </c>
      <c r="L195" s="61"/>
      <c r="M195" s="201" t="s">
        <v>24</v>
      </c>
      <c r="N195" s="202" t="s">
        <v>48</v>
      </c>
      <c r="O195" s="42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4" t="s">
        <v>187</v>
      </c>
      <c r="AT195" s="24" t="s">
        <v>182</v>
      </c>
      <c r="AU195" s="24" t="s">
        <v>86</v>
      </c>
      <c r="AY195" s="24" t="s">
        <v>180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4" t="s">
        <v>25</v>
      </c>
      <c r="BK195" s="205">
        <f>ROUND(I195*H195,2)</f>
        <v>0</v>
      </c>
      <c r="BL195" s="24" t="s">
        <v>187</v>
      </c>
      <c r="BM195" s="24" t="s">
        <v>1360</v>
      </c>
    </row>
    <row r="196" spans="2:65" s="1" customFormat="1" ht="13.5">
      <c r="B196" s="41"/>
      <c r="C196" s="63"/>
      <c r="D196" s="208" t="s">
        <v>195</v>
      </c>
      <c r="E196" s="63"/>
      <c r="F196" s="282" t="s">
        <v>1286</v>
      </c>
      <c r="G196" s="63"/>
      <c r="H196" s="63"/>
      <c r="I196" s="164"/>
      <c r="J196" s="63"/>
      <c r="K196" s="63"/>
      <c r="L196" s="61"/>
      <c r="M196" s="220"/>
      <c r="N196" s="42"/>
      <c r="O196" s="42"/>
      <c r="P196" s="42"/>
      <c r="Q196" s="42"/>
      <c r="R196" s="42"/>
      <c r="S196" s="42"/>
      <c r="T196" s="78"/>
      <c r="AT196" s="24" t="s">
        <v>195</v>
      </c>
      <c r="AU196" s="24" t="s">
        <v>86</v>
      </c>
    </row>
    <row r="197" spans="2:65" s="1" customFormat="1" ht="22.5" customHeight="1">
      <c r="B197" s="41"/>
      <c r="C197" s="194" t="s">
        <v>450</v>
      </c>
      <c r="D197" s="194" t="s">
        <v>182</v>
      </c>
      <c r="E197" s="195" t="s">
        <v>1361</v>
      </c>
      <c r="F197" s="196" t="s">
        <v>1362</v>
      </c>
      <c r="G197" s="197" t="s">
        <v>621</v>
      </c>
      <c r="H197" s="198">
        <v>1</v>
      </c>
      <c r="I197" s="199"/>
      <c r="J197" s="200">
        <f>ROUND(I197*H197,2)</f>
        <v>0</v>
      </c>
      <c r="K197" s="196" t="s">
        <v>24</v>
      </c>
      <c r="L197" s="61"/>
      <c r="M197" s="201" t="s">
        <v>24</v>
      </c>
      <c r="N197" s="202" t="s">
        <v>48</v>
      </c>
      <c r="O197" s="42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AR197" s="24" t="s">
        <v>187</v>
      </c>
      <c r="AT197" s="24" t="s">
        <v>182</v>
      </c>
      <c r="AU197" s="24" t="s">
        <v>86</v>
      </c>
      <c r="AY197" s="24" t="s">
        <v>180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24" t="s">
        <v>25</v>
      </c>
      <c r="BK197" s="205">
        <f>ROUND(I197*H197,2)</f>
        <v>0</v>
      </c>
      <c r="BL197" s="24" t="s">
        <v>187</v>
      </c>
      <c r="BM197" s="24" t="s">
        <v>1363</v>
      </c>
    </row>
    <row r="198" spans="2:65" s="1" customFormat="1" ht="13.5">
      <c r="B198" s="41"/>
      <c r="C198" s="63"/>
      <c r="D198" s="208" t="s">
        <v>195</v>
      </c>
      <c r="E198" s="63"/>
      <c r="F198" s="282" t="s">
        <v>1362</v>
      </c>
      <c r="G198" s="63"/>
      <c r="H198" s="63"/>
      <c r="I198" s="164"/>
      <c r="J198" s="63"/>
      <c r="K198" s="63"/>
      <c r="L198" s="61"/>
      <c r="M198" s="220"/>
      <c r="N198" s="42"/>
      <c r="O198" s="42"/>
      <c r="P198" s="42"/>
      <c r="Q198" s="42"/>
      <c r="R198" s="42"/>
      <c r="S198" s="42"/>
      <c r="T198" s="78"/>
      <c r="AT198" s="24" t="s">
        <v>195</v>
      </c>
      <c r="AU198" s="24" t="s">
        <v>86</v>
      </c>
    </row>
    <row r="199" spans="2:65" s="1" customFormat="1" ht="22.5" customHeight="1">
      <c r="B199" s="41"/>
      <c r="C199" s="194" t="s">
        <v>454</v>
      </c>
      <c r="D199" s="194" t="s">
        <v>182</v>
      </c>
      <c r="E199" s="195" t="s">
        <v>1364</v>
      </c>
      <c r="F199" s="196" t="s">
        <v>1289</v>
      </c>
      <c r="G199" s="197" t="s">
        <v>621</v>
      </c>
      <c r="H199" s="198">
        <v>4</v>
      </c>
      <c r="I199" s="199"/>
      <c r="J199" s="200">
        <f>ROUND(I199*H199,2)</f>
        <v>0</v>
      </c>
      <c r="K199" s="196" t="s">
        <v>24</v>
      </c>
      <c r="L199" s="61"/>
      <c r="M199" s="201" t="s">
        <v>24</v>
      </c>
      <c r="N199" s="202" t="s">
        <v>48</v>
      </c>
      <c r="O199" s="42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4" t="s">
        <v>187</v>
      </c>
      <c r="AT199" s="24" t="s">
        <v>182</v>
      </c>
      <c r="AU199" s="24" t="s">
        <v>86</v>
      </c>
      <c r="AY199" s="24" t="s">
        <v>180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4" t="s">
        <v>25</v>
      </c>
      <c r="BK199" s="205">
        <f>ROUND(I199*H199,2)</f>
        <v>0</v>
      </c>
      <c r="BL199" s="24" t="s">
        <v>187</v>
      </c>
      <c r="BM199" s="24" t="s">
        <v>1365</v>
      </c>
    </row>
    <row r="200" spans="2:65" s="1" customFormat="1" ht="13.5">
      <c r="B200" s="41"/>
      <c r="C200" s="63"/>
      <c r="D200" s="208" t="s">
        <v>195</v>
      </c>
      <c r="E200" s="63"/>
      <c r="F200" s="282" t="s">
        <v>1289</v>
      </c>
      <c r="G200" s="63"/>
      <c r="H200" s="63"/>
      <c r="I200" s="164"/>
      <c r="J200" s="63"/>
      <c r="K200" s="63"/>
      <c r="L200" s="61"/>
      <c r="M200" s="220"/>
      <c r="N200" s="42"/>
      <c r="O200" s="42"/>
      <c r="P200" s="42"/>
      <c r="Q200" s="42"/>
      <c r="R200" s="42"/>
      <c r="S200" s="42"/>
      <c r="T200" s="78"/>
      <c r="AT200" s="24" t="s">
        <v>195</v>
      </c>
      <c r="AU200" s="24" t="s">
        <v>86</v>
      </c>
    </row>
    <row r="201" spans="2:65" s="1" customFormat="1" ht="22.5" customHeight="1">
      <c r="B201" s="41"/>
      <c r="C201" s="194" t="s">
        <v>458</v>
      </c>
      <c r="D201" s="194" t="s">
        <v>182</v>
      </c>
      <c r="E201" s="195" t="s">
        <v>1366</v>
      </c>
      <c r="F201" s="196" t="s">
        <v>1292</v>
      </c>
      <c r="G201" s="197" t="s">
        <v>1293</v>
      </c>
      <c r="H201" s="198">
        <v>5</v>
      </c>
      <c r="I201" s="199"/>
      <c r="J201" s="200">
        <f>ROUND(I201*H201,2)</f>
        <v>0</v>
      </c>
      <c r="K201" s="196" t="s">
        <v>24</v>
      </c>
      <c r="L201" s="61"/>
      <c r="M201" s="201" t="s">
        <v>24</v>
      </c>
      <c r="N201" s="202" t="s">
        <v>48</v>
      </c>
      <c r="O201" s="42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AR201" s="24" t="s">
        <v>187</v>
      </c>
      <c r="AT201" s="24" t="s">
        <v>182</v>
      </c>
      <c r="AU201" s="24" t="s">
        <v>86</v>
      </c>
      <c r="AY201" s="24" t="s">
        <v>180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4" t="s">
        <v>25</v>
      </c>
      <c r="BK201" s="205">
        <f>ROUND(I201*H201,2)</f>
        <v>0</v>
      </c>
      <c r="BL201" s="24" t="s">
        <v>187</v>
      </c>
      <c r="BM201" s="24" t="s">
        <v>1367</v>
      </c>
    </row>
    <row r="202" spans="2:65" s="1" customFormat="1" ht="13.5">
      <c r="B202" s="41"/>
      <c r="C202" s="63"/>
      <c r="D202" s="208" t="s">
        <v>195</v>
      </c>
      <c r="E202" s="63"/>
      <c r="F202" s="282" t="s">
        <v>1292</v>
      </c>
      <c r="G202" s="63"/>
      <c r="H202" s="63"/>
      <c r="I202" s="164"/>
      <c r="J202" s="63"/>
      <c r="K202" s="63"/>
      <c r="L202" s="61"/>
      <c r="M202" s="220"/>
      <c r="N202" s="42"/>
      <c r="O202" s="42"/>
      <c r="P202" s="42"/>
      <c r="Q202" s="42"/>
      <c r="R202" s="42"/>
      <c r="S202" s="42"/>
      <c r="T202" s="78"/>
      <c r="AT202" s="24" t="s">
        <v>195</v>
      </c>
      <c r="AU202" s="24" t="s">
        <v>86</v>
      </c>
    </row>
    <row r="203" spans="2:65" s="1" customFormat="1" ht="22.5" customHeight="1">
      <c r="B203" s="41"/>
      <c r="C203" s="194" t="s">
        <v>387</v>
      </c>
      <c r="D203" s="194" t="s">
        <v>182</v>
      </c>
      <c r="E203" s="195" t="s">
        <v>1368</v>
      </c>
      <c r="F203" s="196" t="s">
        <v>1296</v>
      </c>
      <c r="G203" s="197" t="s">
        <v>621</v>
      </c>
      <c r="H203" s="198">
        <v>1</v>
      </c>
      <c r="I203" s="199"/>
      <c r="J203" s="200">
        <f>ROUND(I203*H203,2)</f>
        <v>0</v>
      </c>
      <c r="K203" s="196" t="s">
        <v>24</v>
      </c>
      <c r="L203" s="61"/>
      <c r="M203" s="201" t="s">
        <v>24</v>
      </c>
      <c r="N203" s="202" t="s">
        <v>48</v>
      </c>
      <c r="O203" s="4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AR203" s="24" t="s">
        <v>187</v>
      </c>
      <c r="AT203" s="24" t="s">
        <v>182</v>
      </c>
      <c r="AU203" s="24" t="s">
        <v>86</v>
      </c>
      <c r="AY203" s="24" t="s">
        <v>180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4" t="s">
        <v>25</v>
      </c>
      <c r="BK203" s="205">
        <f>ROUND(I203*H203,2)</f>
        <v>0</v>
      </c>
      <c r="BL203" s="24" t="s">
        <v>187</v>
      </c>
      <c r="BM203" s="24" t="s">
        <v>1369</v>
      </c>
    </row>
    <row r="204" spans="2:65" s="1" customFormat="1" ht="13.5">
      <c r="B204" s="41"/>
      <c r="C204" s="63"/>
      <c r="D204" s="208" t="s">
        <v>195</v>
      </c>
      <c r="E204" s="63"/>
      <c r="F204" s="282" t="s">
        <v>1296</v>
      </c>
      <c r="G204" s="63"/>
      <c r="H204" s="63"/>
      <c r="I204" s="164"/>
      <c r="J204" s="63"/>
      <c r="K204" s="63"/>
      <c r="L204" s="61"/>
      <c r="M204" s="220"/>
      <c r="N204" s="42"/>
      <c r="O204" s="42"/>
      <c r="P204" s="42"/>
      <c r="Q204" s="42"/>
      <c r="R204" s="42"/>
      <c r="S204" s="42"/>
      <c r="T204" s="78"/>
      <c r="AT204" s="24" t="s">
        <v>195</v>
      </c>
      <c r="AU204" s="24" t="s">
        <v>86</v>
      </c>
    </row>
    <row r="205" spans="2:65" s="1" customFormat="1" ht="22.5" customHeight="1">
      <c r="B205" s="41"/>
      <c r="C205" s="194" t="s">
        <v>376</v>
      </c>
      <c r="D205" s="194" t="s">
        <v>182</v>
      </c>
      <c r="E205" s="195" t="s">
        <v>1370</v>
      </c>
      <c r="F205" s="196" t="s">
        <v>1299</v>
      </c>
      <c r="G205" s="197" t="s">
        <v>621</v>
      </c>
      <c r="H205" s="198">
        <v>1</v>
      </c>
      <c r="I205" s="199"/>
      <c r="J205" s="200">
        <f>ROUND(I205*H205,2)</f>
        <v>0</v>
      </c>
      <c r="K205" s="196" t="s">
        <v>24</v>
      </c>
      <c r="L205" s="61"/>
      <c r="M205" s="201" t="s">
        <v>24</v>
      </c>
      <c r="N205" s="202" t="s">
        <v>48</v>
      </c>
      <c r="O205" s="42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4" t="s">
        <v>187</v>
      </c>
      <c r="AT205" s="24" t="s">
        <v>182</v>
      </c>
      <c r="AU205" s="24" t="s">
        <v>86</v>
      </c>
      <c r="AY205" s="24" t="s">
        <v>180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4" t="s">
        <v>25</v>
      </c>
      <c r="BK205" s="205">
        <f>ROUND(I205*H205,2)</f>
        <v>0</v>
      </c>
      <c r="BL205" s="24" t="s">
        <v>187</v>
      </c>
      <c r="BM205" s="24" t="s">
        <v>1371</v>
      </c>
    </row>
    <row r="206" spans="2:65" s="1" customFormat="1" ht="13.5">
      <c r="B206" s="41"/>
      <c r="C206" s="63"/>
      <c r="D206" s="208" t="s">
        <v>195</v>
      </c>
      <c r="E206" s="63"/>
      <c r="F206" s="282" t="s">
        <v>1299</v>
      </c>
      <c r="G206" s="63"/>
      <c r="H206" s="63"/>
      <c r="I206" s="164"/>
      <c r="J206" s="63"/>
      <c r="K206" s="63"/>
      <c r="L206" s="61"/>
      <c r="M206" s="220"/>
      <c r="N206" s="42"/>
      <c r="O206" s="42"/>
      <c r="P206" s="42"/>
      <c r="Q206" s="42"/>
      <c r="R206" s="42"/>
      <c r="S206" s="42"/>
      <c r="T206" s="78"/>
      <c r="AT206" s="24" t="s">
        <v>195</v>
      </c>
      <c r="AU206" s="24" t="s">
        <v>86</v>
      </c>
    </row>
    <row r="207" spans="2:65" s="1" customFormat="1" ht="22.5" customHeight="1">
      <c r="B207" s="41"/>
      <c r="C207" s="194" t="s">
        <v>699</v>
      </c>
      <c r="D207" s="194" t="s">
        <v>182</v>
      </c>
      <c r="E207" s="195" t="s">
        <v>1372</v>
      </c>
      <c r="F207" s="196" t="s">
        <v>1302</v>
      </c>
      <c r="G207" s="197" t="s">
        <v>1293</v>
      </c>
      <c r="H207" s="198">
        <v>4</v>
      </c>
      <c r="I207" s="199"/>
      <c r="J207" s="200">
        <f>ROUND(I207*H207,2)</f>
        <v>0</v>
      </c>
      <c r="K207" s="196" t="s">
        <v>24</v>
      </c>
      <c r="L207" s="61"/>
      <c r="M207" s="201" t="s">
        <v>24</v>
      </c>
      <c r="N207" s="202" t="s">
        <v>48</v>
      </c>
      <c r="O207" s="42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4" t="s">
        <v>187</v>
      </c>
      <c r="AT207" s="24" t="s">
        <v>182</v>
      </c>
      <c r="AU207" s="24" t="s">
        <v>86</v>
      </c>
      <c r="AY207" s="24" t="s">
        <v>180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4" t="s">
        <v>25</v>
      </c>
      <c r="BK207" s="205">
        <f>ROUND(I207*H207,2)</f>
        <v>0</v>
      </c>
      <c r="BL207" s="24" t="s">
        <v>187</v>
      </c>
      <c r="BM207" s="24" t="s">
        <v>1373</v>
      </c>
    </row>
    <row r="208" spans="2:65" s="1" customFormat="1" ht="13.5">
      <c r="B208" s="41"/>
      <c r="C208" s="63"/>
      <c r="D208" s="218" t="s">
        <v>195</v>
      </c>
      <c r="E208" s="63"/>
      <c r="F208" s="219" t="s">
        <v>1302</v>
      </c>
      <c r="G208" s="63"/>
      <c r="H208" s="63"/>
      <c r="I208" s="164"/>
      <c r="J208" s="63"/>
      <c r="K208" s="63"/>
      <c r="L208" s="61"/>
      <c r="M208" s="283"/>
      <c r="N208" s="260"/>
      <c r="O208" s="260"/>
      <c r="P208" s="260"/>
      <c r="Q208" s="260"/>
      <c r="R208" s="260"/>
      <c r="S208" s="260"/>
      <c r="T208" s="284"/>
      <c r="AT208" s="24" t="s">
        <v>195</v>
      </c>
      <c r="AU208" s="24" t="s">
        <v>86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40"/>
      <c r="J209" s="57"/>
      <c r="K209" s="57"/>
      <c r="L209" s="61"/>
    </row>
  </sheetData>
  <sheetProtection algorithmName="SHA-512" hashValue="9aFZuLA5ez7vRSegXxuLCfPsjFnAj5ijz0WhGGO89tk6SxEAk25fYWRLD1f32jBaP5WgAo7CvR3g2IChw9VVjw==" saltValue="X2jfO6MeoPsHJ2C0ej1C8Q==" spinCount="100000" sheet="1" objects="1" scenarios="1" formatCells="0" formatColumns="0" formatRows="0" sort="0" autoFilter="0"/>
  <autoFilter ref="C78:K20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Rekapitulace stavby</vt:lpstr>
      <vt:lpstr>SO 101 - AUTOBUSOVÉ ZASTÁ...</vt:lpstr>
      <vt:lpstr>SO 102 - ÚPRAVA STEZEK PR...</vt:lpstr>
      <vt:lpstr>SO 103 - DOPRAVNÍ ZNAČENÍ...</vt:lpstr>
      <vt:lpstr>SO 104 - AUTOBUSOVÉ ZASTÁ...</vt:lpstr>
      <vt:lpstr>SO 105 - ÚPRAVA STEZEK PR...</vt:lpstr>
      <vt:lpstr>SO 106 - DOPRAVNÍ ZNAČENÍ...</vt:lpstr>
      <vt:lpstr>SO 107 - ZASTÁVKOVÉ PŘÍST...</vt:lpstr>
      <vt:lpstr>SO 108 - OSVĚTLENÍ</vt:lpstr>
      <vt:lpstr>VON - Vedlejší a ostatní ...</vt:lpstr>
      <vt:lpstr>Pokyny pro vyplnění</vt:lpstr>
      <vt:lpstr>'Pokyny pro vyplnění'!Print_Area</vt:lpstr>
      <vt:lpstr>'Rekapitulace stavby'!Print_Area</vt:lpstr>
      <vt:lpstr>'SO 101 - AUTOBUSOVÉ ZASTÁ...'!Print_Area</vt:lpstr>
      <vt:lpstr>'SO 102 - ÚPRAVA STEZEK PR...'!Print_Area</vt:lpstr>
      <vt:lpstr>'SO 103 - DOPRAVNÍ ZNAČENÍ...'!Print_Area</vt:lpstr>
      <vt:lpstr>'SO 104 - AUTOBUSOVÉ ZASTÁ...'!Print_Area</vt:lpstr>
      <vt:lpstr>'SO 105 - ÚPRAVA STEZEK PR...'!Print_Area</vt:lpstr>
      <vt:lpstr>'SO 106 - DOPRAVNÍ ZNAČENÍ...'!Print_Area</vt:lpstr>
      <vt:lpstr>'SO 107 - ZASTÁVKOVÉ PŘÍST...'!Print_Area</vt:lpstr>
      <vt:lpstr>'SO 108 - OSVĚTLENÍ'!Print_Area</vt:lpstr>
      <vt:lpstr>'VON - Vedlejší a ostatní ...'!Print_Area</vt:lpstr>
      <vt:lpstr>'Rekapitulace stavby'!Print_Titles</vt:lpstr>
      <vt:lpstr>'SO 101 - AUTOBUSOVÉ ZASTÁ...'!Print_Titles</vt:lpstr>
      <vt:lpstr>'SO 102 - ÚPRAVA STEZEK PR...'!Print_Titles</vt:lpstr>
      <vt:lpstr>'SO 103 - DOPRAVNÍ ZNAČENÍ...'!Print_Titles</vt:lpstr>
      <vt:lpstr>'SO 104 - AUTOBUSOVÉ ZASTÁ...'!Print_Titles</vt:lpstr>
      <vt:lpstr>'SO 105 - ÚPRAVA STEZEK PR...'!Print_Titles</vt:lpstr>
      <vt:lpstr>'SO 106 - DOPRAVNÍ ZNAČENÍ...'!Print_Titles</vt:lpstr>
      <vt:lpstr>'SO 107 - ZASTÁVKOVÉ PŘÍST...'!Print_Titles</vt:lpstr>
      <vt:lpstr>'SO 108 - OSVĚTLENÍ'!Print_Titles</vt:lpstr>
      <vt:lpstr>'VON - Vedlejší a ostatní ...'!Print_Titles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Nevludova, Lucie</dc:creator>
  <cp:lastModifiedBy>Nevludova, Lucie</cp:lastModifiedBy>
  <dcterms:created xsi:type="dcterms:W3CDTF">2017-04-06T04:38:16Z</dcterms:created>
  <dcterms:modified xsi:type="dcterms:W3CDTF">2017-04-06T04:38:33Z</dcterms:modified>
</cp:coreProperties>
</file>