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15552" windowHeight="8844"/>
  </bookViews>
  <sheets>
    <sheet name="Rekapitulace stavby" sheetId="1" r:id="rId1"/>
    <sheet name="01 - SO 000 Všeobecné a p..." sheetId="2" r:id="rId2"/>
    <sheet name="1 - SO 001 Příprava stave..." sheetId="3" r:id="rId3"/>
    <sheet name="2 - SO 001 Příprava stave..." sheetId="4" r:id="rId4"/>
    <sheet name="3 - SO 101a Místní komuni..." sheetId="5" r:id="rId5"/>
    <sheet name="4 - SO 101b Místní komuni..." sheetId="6" r:id="rId6"/>
    <sheet name="5 - SO 101a Místní komuni..." sheetId="7" r:id="rId7"/>
    <sheet name="6 - SO102 Prodloužení pro..." sheetId="8" r:id="rId8"/>
    <sheet name="7 - SO 201 Opěrná zeď" sheetId="9" r:id="rId9"/>
    <sheet name="8 - SO 401 Veřejné osvětlení" sheetId="10" r:id="rId10"/>
    <sheet name="8a - SO 402 Přeložka NN(p..." sheetId="11" r:id="rId11"/>
    <sheet name="8b - SO 404 Ochrana sdělo..." sheetId="12" r:id="rId12"/>
    <sheet name="9 - SO 403 Přeložka kabel..." sheetId="13" r:id="rId13"/>
    <sheet name="10 - SO 405 Ochrana sdělo..." sheetId="14" r:id="rId14"/>
    <sheet name="10a - SO 406 Světelné sig..." sheetId="15" r:id="rId15"/>
    <sheet name="10b - SO 801a  Vegetační ..." sheetId="16" r:id="rId16"/>
    <sheet name="10c - SO 801b Vegetační ú..." sheetId="17" r:id="rId17"/>
    <sheet name="Pokyny pro vyplnění" sheetId="18" r:id="rId18"/>
  </sheets>
  <definedNames>
    <definedName name="_xlnm._FilterDatabase" localSheetId="1" hidden="1">'01 - SO 000 Všeobecné a p...'!$C$75:$K$121</definedName>
    <definedName name="_xlnm._FilterDatabase" localSheetId="2" hidden="1">'1 - SO 001 Příprava stave...'!$C$79:$K$96</definedName>
    <definedName name="_xlnm._FilterDatabase" localSheetId="13" hidden="1">'10 - SO 405 Ochrana sdělo...'!$C$82:$K$149</definedName>
    <definedName name="_xlnm._FilterDatabase" localSheetId="14" hidden="1">'10a - SO 406 Světelné sig...'!$C$75:$K$77</definedName>
    <definedName name="_xlnm._FilterDatabase" localSheetId="15" hidden="1">'10b - SO 801a  Vegetační ...'!$C$78:$K$140</definedName>
    <definedName name="_xlnm._FilterDatabase" localSheetId="16" hidden="1">'10c - SO 801b Vegetační ú...'!$C$77:$K$118</definedName>
    <definedName name="_xlnm._FilterDatabase" localSheetId="3" hidden="1">'2 - SO 001 Příprava stave...'!$C$80:$K$219</definedName>
    <definedName name="_xlnm._FilterDatabase" localSheetId="4" hidden="1">'3 - SO 101a Místní komuni...'!$C$86:$K$378</definedName>
    <definedName name="_xlnm._FilterDatabase" localSheetId="5" hidden="1">'4 - SO 101b Místní komuni...'!$C$80:$K$126</definedName>
    <definedName name="_xlnm._FilterDatabase" localSheetId="6" hidden="1">'5 - SO 101a Místní komuni...'!$C$78:$K$100</definedName>
    <definedName name="_xlnm._FilterDatabase" localSheetId="7" hidden="1">'6 - SO102 Prodloužení pro...'!$C$75:$K$77</definedName>
    <definedName name="_xlnm._FilterDatabase" localSheetId="8" hidden="1">'7 - SO 201 Opěrná zeď'!$C$75:$K$77</definedName>
    <definedName name="_xlnm._FilterDatabase" localSheetId="9" hidden="1">'8 - SO 401 Veřejné osvětlení'!$C$79:$K$130</definedName>
    <definedName name="_xlnm._FilterDatabase" localSheetId="10" hidden="1">'8a - SO 402 Přeložka NN(p...'!$C$75:$K$77</definedName>
    <definedName name="_xlnm._FilterDatabase" localSheetId="11" hidden="1">'8b - SO 404 Ochrana sdělo...'!$C$75:$K$77</definedName>
    <definedName name="_xlnm._FilterDatabase" localSheetId="12" hidden="1">'9 - SO 403 Přeložka kabel...'!$C$79:$K$102</definedName>
    <definedName name="_xlnm.Print_Titles" localSheetId="1">'01 - SO 000 Všeobecné a p...'!$75:$75</definedName>
    <definedName name="_xlnm.Print_Titles" localSheetId="2">'1 - SO 001 Příprava stave...'!$79:$79</definedName>
    <definedName name="_xlnm.Print_Titles" localSheetId="13">'10 - SO 405 Ochrana sdělo...'!$82:$82</definedName>
    <definedName name="_xlnm.Print_Titles" localSheetId="14">'10a - SO 406 Světelné sig...'!$75:$75</definedName>
    <definedName name="_xlnm.Print_Titles" localSheetId="15">'10b - SO 801a  Vegetační ...'!$78:$78</definedName>
    <definedName name="_xlnm.Print_Titles" localSheetId="16">'10c - SO 801b Vegetační ú...'!$77:$77</definedName>
    <definedName name="_xlnm.Print_Titles" localSheetId="3">'2 - SO 001 Příprava stave...'!$80:$80</definedName>
    <definedName name="_xlnm.Print_Titles" localSheetId="4">'3 - SO 101a Místní komuni...'!$86:$86</definedName>
    <definedName name="_xlnm.Print_Titles" localSheetId="5">'4 - SO 101b Místní komuni...'!$80:$80</definedName>
    <definedName name="_xlnm.Print_Titles" localSheetId="6">'5 - SO 101a Místní komuni...'!$78:$78</definedName>
    <definedName name="_xlnm.Print_Titles" localSheetId="7">'6 - SO102 Prodloužení pro...'!$75:$75</definedName>
    <definedName name="_xlnm.Print_Titles" localSheetId="8">'7 - SO 201 Opěrná zeď'!$75:$75</definedName>
    <definedName name="_xlnm.Print_Titles" localSheetId="9">'8 - SO 401 Veřejné osvětlení'!$79:$79</definedName>
    <definedName name="_xlnm.Print_Titles" localSheetId="10">'8a - SO 402 Přeložka NN(p...'!$75:$75</definedName>
    <definedName name="_xlnm.Print_Titles" localSheetId="11">'8b - SO 404 Ochrana sdělo...'!$75:$75</definedName>
    <definedName name="_xlnm.Print_Titles" localSheetId="12">'9 - SO 403 Přeložka kabel...'!$79:$79</definedName>
    <definedName name="_xlnm.Print_Titles" localSheetId="0">'Rekapitulace stavby'!$49:$49</definedName>
    <definedName name="_xlnm.Print_Area" localSheetId="1">'01 - SO 000 Všeobecné a p...'!$C$4:$J$36,'01 - SO 000 Všeobecné a p...'!$C$42:$J$57,'01 - SO 000 Všeobecné a p...'!$C$63:$K$121</definedName>
    <definedName name="_xlnm.Print_Area" localSheetId="2">'1 - SO 001 Příprava stave...'!$C$4:$J$36,'1 - SO 001 Příprava stave...'!$C$42:$J$61,'1 - SO 001 Příprava stave...'!$C$67:$K$96</definedName>
    <definedName name="_xlnm.Print_Area" localSheetId="13">'10 - SO 405 Ochrana sdělo...'!$C$4:$J$36,'10 - SO 405 Ochrana sdělo...'!$C$42:$J$64,'10 - SO 405 Ochrana sdělo...'!$C$70:$K$149</definedName>
    <definedName name="_xlnm.Print_Area" localSheetId="14">'10a - SO 406 Světelné sig...'!$C$4:$J$36,'10a - SO 406 Světelné sig...'!$C$42:$J$57,'10a - SO 406 Světelné sig...'!$C$63:$K$77</definedName>
    <definedName name="_xlnm.Print_Area" localSheetId="15">'10b - SO 801a  Vegetační ...'!$C$4:$J$36,'10b - SO 801a  Vegetační ...'!$C$42:$J$60,'10b - SO 801a  Vegetační ...'!$C$66:$K$140</definedName>
    <definedName name="_xlnm.Print_Area" localSheetId="16">'10c - SO 801b Vegetační ú...'!$C$4:$J$36,'10c - SO 801b Vegetační ú...'!$C$42:$J$59,'10c - SO 801b Vegetační ú...'!$C$65:$K$118</definedName>
    <definedName name="_xlnm.Print_Area" localSheetId="3">'2 - SO 001 Příprava stave...'!$C$4:$J$36,'2 - SO 001 Příprava stave...'!$C$42:$J$62,'2 - SO 001 Příprava stave...'!$C$68:$K$219</definedName>
    <definedName name="_xlnm.Print_Area" localSheetId="4">'3 - SO 101a Místní komuni...'!$C$4:$J$36,'3 - SO 101a Místní komuni...'!$C$42:$J$68,'3 - SO 101a Místní komuni...'!$C$74:$K$378</definedName>
    <definedName name="_xlnm.Print_Area" localSheetId="5">'4 - SO 101b Místní komuni...'!$C$4:$J$36,'4 - SO 101b Místní komuni...'!$C$42:$J$62,'4 - SO 101b Místní komuni...'!$C$68:$K$126</definedName>
    <definedName name="_xlnm.Print_Area" localSheetId="6">'5 - SO 101a Místní komuni...'!$C$4:$J$36,'5 - SO 101a Místní komuni...'!$C$42:$J$60,'5 - SO 101a Místní komuni...'!$C$66:$K$100</definedName>
    <definedName name="_xlnm.Print_Area" localSheetId="7">'6 - SO102 Prodloužení pro...'!$C$4:$J$36,'6 - SO102 Prodloužení pro...'!$C$42:$J$57,'6 - SO102 Prodloužení pro...'!$C$63:$K$77</definedName>
    <definedName name="_xlnm.Print_Area" localSheetId="8">'7 - SO 201 Opěrná zeď'!$C$4:$J$36,'7 - SO 201 Opěrná zeď'!$C$42:$J$57,'7 - SO 201 Opěrná zeď'!$C$63:$K$77</definedName>
    <definedName name="_xlnm.Print_Area" localSheetId="9">'8 - SO 401 Veřejné osvětlení'!$C$4:$J$36,'8 - SO 401 Veřejné osvětlení'!$C$42:$J$61,'8 - SO 401 Veřejné osvětlení'!$C$67:$K$130</definedName>
    <definedName name="_xlnm.Print_Area" localSheetId="10">'8a - SO 402 Přeložka NN(p...'!$C$4:$J$36,'8a - SO 402 Přeložka NN(p...'!$C$42:$J$57,'8a - SO 402 Přeložka NN(p...'!$C$63:$K$77</definedName>
    <definedName name="_xlnm.Print_Area" localSheetId="11">'8b - SO 404 Ochrana sdělo...'!$C$4:$J$36,'8b - SO 404 Ochrana sdělo...'!$C$42:$J$57,'8b - SO 404 Ochrana sdělo...'!$C$63:$K$77</definedName>
    <definedName name="_xlnm.Print_Area" localSheetId="12">'9 - SO 403 Přeložka kabel...'!$C$4:$J$36,'9 - SO 403 Přeložka kabel...'!$C$42:$J$61,'9 - SO 403 Přeložka kabel...'!$C$67:$K$102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stavby'!$C$39:$AQ$68</definedName>
  </definedNames>
  <calcPr calcId="152511"/>
</workbook>
</file>

<file path=xl/calcChain.xml><?xml version="1.0" encoding="utf-8"?>
<calcChain xmlns="http://schemas.openxmlformats.org/spreadsheetml/2006/main">
  <c r="AY67" i="1" l="1"/>
  <c r="AX67" i="1"/>
  <c r="BI118" i="17"/>
  <c r="BH118" i="17"/>
  <c r="BG118" i="17"/>
  <c r="BF118" i="17"/>
  <c r="T118" i="17"/>
  <c r="R118" i="17"/>
  <c r="P118" i="17"/>
  <c r="BK118" i="17"/>
  <c r="J118" i="17"/>
  <c r="BE118" i="17" s="1"/>
  <c r="BI115" i="17"/>
  <c r="BH115" i="17"/>
  <c r="BG115" i="17"/>
  <c r="BF115" i="17"/>
  <c r="T115" i="17"/>
  <c r="R115" i="17"/>
  <c r="P115" i="17"/>
  <c r="BK115" i="17"/>
  <c r="J115" i="17"/>
  <c r="BE115" i="17" s="1"/>
  <c r="BI112" i="17"/>
  <c r="BH112" i="17"/>
  <c r="BG112" i="17"/>
  <c r="BF112" i="17"/>
  <c r="T112" i="17"/>
  <c r="R112" i="17"/>
  <c r="P112" i="17"/>
  <c r="BK112" i="17"/>
  <c r="J112" i="17"/>
  <c r="BE112" i="17" s="1"/>
  <c r="BI109" i="17"/>
  <c r="BH109" i="17"/>
  <c r="BG109" i="17"/>
  <c r="BF109" i="17"/>
  <c r="T109" i="17"/>
  <c r="R109" i="17"/>
  <c r="P109" i="17"/>
  <c r="BK109" i="17"/>
  <c r="J109" i="17"/>
  <c r="BE109" i="17" s="1"/>
  <c r="BI108" i="17"/>
  <c r="BH108" i="17"/>
  <c r="BG108" i="17"/>
  <c r="BF108" i="17"/>
  <c r="T108" i="17"/>
  <c r="R108" i="17"/>
  <c r="P108" i="17"/>
  <c r="BK108" i="17"/>
  <c r="J108" i="17"/>
  <c r="BE108" i="17" s="1"/>
  <c r="BI107" i="17"/>
  <c r="BH107" i="17"/>
  <c r="BG107" i="17"/>
  <c r="BF107" i="17"/>
  <c r="T107" i="17"/>
  <c r="R107" i="17"/>
  <c r="P107" i="17"/>
  <c r="BK107" i="17"/>
  <c r="J107" i="17"/>
  <c r="BE107" i="17" s="1"/>
  <c r="BI106" i="17"/>
  <c r="BH106" i="17"/>
  <c r="BG106" i="17"/>
  <c r="BF106" i="17"/>
  <c r="T106" i="17"/>
  <c r="R106" i="17"/>
  <c r="P106" i="17"/>
  <c r="BK106" i="17"/>
  <c r="J106" i="17"/>
  <c r="BE106" i="17" s="1"/>
  <c r="BI105" i="17"/>
  <c r="BH105" i="17"/>
  <c r="BG105" i="17"/>
  <c r="BF105" i="17"/>
  <c r="T105" i="17"/>
  <c r="R105" i="17"/>
  <c r="P105" i="17"/>
  <c r="BK105" i="17"/>
  <c r="J105" i="17"/>
  <c r="BE105" i="17" s="1"/>
  <c r="BI102" i="17"/>
  <c r="BH102" i="17"/>
  <c r="BG102" i="17"/>
  <c r="BF102" i="17"/>
  <c r="T102" i="17"/>
  <c r="R102" i="17"/>
  <c r="P102" i="17"/>
  <c r="BK102" i="17"/>
  <c r="J102" i="17"/>
  <c r="BE102" i="17" s="1"/>
  <c r="BI99" i="17"/>
  <c r="BH99" i="17"/>
  <c r="BG99" i="17"/>
  <c r="BF99" i="17"/>
  <c r="T99" i="17"/>
  <c r="R99" i="17"/>
  <c r="P99" i="17"/>
  <c r="BK99" i="17"/>
  <c r="J99" i="17"/>
  <c r="BE99" i="17" s="1"/>
  <c r="BI98" i="17"/>
  <c r="BH98" i="17"/>
  <c r="BG98" i="17"/>
  <c r="BF98" i="17"/>
  <c r="T98" i="17"/>
  <c r="R98" i="17"/>
  <c r="P98" i="17"/>
  <c r="BK98" i="17"/>
  <c r="J98" i="17"/>
  <c r="BE98" i="17" s="1"/>
  <c r="BI97" i="17"/>
  <c r="BH97" i="17"/>
  <c r="BG97" i="17"/>
  <c r="BF97" i="17"/>
  <c r="T97" i="17"/>
  <c r="R97" i="17"/>
  <c r="P97" i="17"/>
  <c r="BK97" i="17"/>
  <c r="J97" i="17"/>
  <c r="BE97" i="17" s="1"/>
  <c r="BI94" i="17"/>
  <c r="BH94" i="17"/>
  <c r="BG94" i="17"/>
  <c r="BF94" i="17"/>
  <c r="T94" i="17"/>
  <c r="R94" i="17"/>
  <c r="P94" i="17"/>
  <c r="BK94" i="17"/>
  <c r="J94" i="17"/>
  <c r="BE94" i="17" s="1"/>
  <c r="BI93" i="17"/>
  <c r="BH93" i="17"/>
  <c r="BG93" i="17"/>
  <c r="BF93" i="17"/>
  <c r="T93" i="17"/>
  <c r="R93" i="17"/>
  <c r="P93" i="17"/>
  <c r="BK93" i="17"/>
  <c r="J93" i="17"/>
  <c r="BE93" i="17" s="1"/>
  <c r="BI92" i="17"/>
  <c r="BH92" i="17"/>
  <c r="BG92" i="17"/>
  <c r="BF92" i="17"/>
  <c r="T92" i="17"/>
  <c r="R92" i="17"/>
  <c r="P92" i="17"/>
  <c r="BK92" i="17"/>
  <c r="J92" i="17"/>
  <c r="BE92" i="17" s="1"/>
  <c r="BI91" i="17"/>
  <c r="BH91" i="17"/>
  <c r="BG91" i="17"/>
  <c r="BF91" i="17"/>
  <c r="T91" i="17"/>
  <c r="R91" i="17"/>
  <c r="P91" i="17"/>
  <c r="BK91" i="17"/>
  <c r="J91" i="17"/>
  <c r="BE91" i="17" s="1"/>
  <c r="BI90" i="17"/>
  <c r="BH90" i="17"/>
  <c r="BG90" i="17"/>
  <c r="BF90" i="17"/>
  <c r="T90" i="17"/>
  <c r="R90" i="17"/>
  <c r="P90" i="17"/>
  <c r="BK90" i="17"/>
  <c r="J90" i="17"/>
  <c r="BE90" i="17" s="1"/>
  <c r="BI89" i="17"/>
  <c r="BH89" i="17"/>
  <c r="BG89" i="17"/>
  <c r="BF89" i="17"/>
  <c r="T89" i="17"/>
  <c r="R89" i="17"/>
  <c r="P89" i="17"/>
  <c r="BK89" i="17"/>
  <c r="J89" i="17"/>
  <c r="BE89" i="17" s="1"/>
  <c r="BI88" i="17"/>
  <c r="BH88" i="17"/>
  <c r="BG88" i="17"/>
  <c r="BF88" i="17"/>
  <c r="T88" i="17"/>
  <c r="R88" i="17"/>
  <c r="P88" i="17"/>
  <c r="BK88" i="17"/>
  <c r="J88" i="17"/>
  <c r="BE88" i="17" s="1"/>
  <c r="BI87" i="17"/>
  <c r="BH87" i="17"/>
  <c r="BG87" i="17"/>
  <c r="BF87" i="17"/>
  <c r="T87" i="17"/>
  <c r="R87" i="17"/>
  <c r="P87" i="17"/>
  <c r="BK87" i="17"/>
  <c r="J87" i="17"/>
  <c r="BE87" i="17" s="1"/>
  <c r="BI86" i="17"/>
  <c r="BH86" i="17"/>
  <c r="BG86" i="17"/>
  <c r="BF86" i="17"/>
  <c r="BE86" i="17"/>
  <c r="T86" i="17"/>
  <c r="R86" i="17"/>
  <c r="P86" i="17"/>
  <c r="BK86" i="17"/>
  <c r="J86" i="17"/>
  <c r="BI85" i="17"/>
  <c r="BH85" i="17"/>
  <c r="BG85" i="17"/>
  <c r="BF85" i="17"/>
  <c r="BE85" i="17"/>
  <c r="T85" i="17"/>
  <c r="R85" i="17"/>
  <c r="P85" i="17"/>
  <c r="BK85" i="17"/>
  <c r="J85" i="17"/>
  <c r="BI84" i="17"/>
  <c r="BH84" i="17"/>
  <c r="BG84" i="17"/>
  <c r="BF84" i="17"/>
  <c r="BE84" i="17"/>
  <c r="T84" i="17"/>
  <c r="R84" i="17"/>
  <c r="P84" i="17"/>
  <c r="BK84" i="17"/>
  <c r="J84" i="17"/>
  <c r="BI83" i="17"/>
  <c r="BH83" i="17"/>
  <c r="BG83" i="17"/>
  <c r="BF83" i="17"/>
  <c r="BE83" i="17"/>
  <c r="T83" i="17"/>
  <c r="R83" i="17"/>
  <c r="P83" i="17"/>
  <c r="BK83" i="17"/>
  <c r="J83" i="17"/>
  <c r="BI82" i="17"/>
  <c r="BH82" i="17"/>
  <c r="BG82" i="17"/>
  <c r="BF82" i="17"/>
  <c r="BE82" i="17"/>
  <c r="T82" i="17"/>
  <c r="R82" i="17"/>
  <c r="P82" i="17"/>
  <c r="BK82" i="17"/>
  <c r="J82" i="17"/>
  <c r="BI81" i="17"/>
  <c r="F34" i="17" s="1"/>
  <c r="BD67" i="1" s="1"/>
  <c r="BH81" i="17"/>
  <c r="F33" i="17" s="1"/>
  <c r="BC67" i="1" s="1"/>
  <c r="BG81" i="17"/>
  <c r="F32" i="17" s="1"/>
  <c r="BB67" i="1" s="1"/>
  <c r="BF81" i="17"/>
  <c r="F31" i="17" s="1"/>
  <c r="BA67" i="1" s="1"/>
  <c r="BE81" i="17"/>
  <c r="T81" i="17"/>
  <c r="T80" i="17" s="1"/>
  <c r="T79" i="17" s="1"/>
  <c r="T78" i="17" s="1"/>
  <c r="R81" i="17"/>
  <c r="R80" i="17" s="1"/>
  <c r="R79" i="17" s="1"/>
  <c r="R78" i="17" s="1"/>
  <c r="P81" i="17"/>
  <c r="P80" i="17" s="1"/>
  <c r="P79" i="17" s="1"/>
  <c r="P78" i="17" s="1"/>
  <c r="AU67" i="1" s="1"/>
  <c r="BK81" i="17"/>
  <c r="BK80" i="17" s="1"/>
  <c r="J81" i="17"/>
  <c r="J74" i="17"/>
  <c r="F74" i="17"/>
  <c r="F72" i="17"/>
  <c r="E70" i="17"/>
  <c r="J51" i="17"/>
  <c r="F51" i="17"/>
  <c r="F49" i="17"/>
  <c r="E47" i="17"/>
  <c r="J18" i="17"/>
  <c r="E18" i="17"/>
  <c r="F52" i="17" s="1"/>
  <c r="J17" i="17"/>
  <c r="J12" i="17"/>
  <c r="J72" i="17" s="1"/>
  <c r="E7" i="17"/>
  <c r="E45" i="17" s="1"/>
  <c r="AY66" i="1"/>
  <c r="AX66" i="1"/>
  <c r="BI140" i="16"/>
  <c r="BH140" i="16"/>
  <c r="BG140" i="16"/>
  <c r="BF140" i="16"/>
  <c r="BE140" i="16"/>
  <c r="T140" i="16"/>
  <c r="R140" i="16"/>
  <c r="P140" i="16"/>
  <c r="BK140" i="16"/>
  <c r="J140" i="16"/>
  <c r="BI139" i="16"/>
  <c r="BH139" i="16"/>
  <c r="BG139" i="16"/>
  <c r="BF139" i="16"/>
  <c r="BE139" i="16"/>
  <c r="T139" i="16"/>
  <c r="R139" i="16"/>
  <c r="P139" i="16"/>
  <c r="BK139" i="16"/>
  <c r="J139" i="16"/>
  <c r="BI136" i="16"/>
  <c r="BH136" i="16"/>
  <c r="BG136" i="16"/>
  <c r="BF136" i="16"/>
  <c r="BE136" i="16"/>
  <c r="T136" i="16"/>
  <c r="R136" i="16"/>
  <c r="P136" i="16"/>
  <c r="BK136" i="16"/>
  <c r="J136" i="16"/>
  <c r="BI133" i="16"/>
  <c r="BH133" i="16"/>
  <c r="BG133" i="16"/>
  <c r="BF133" i="16"/>
  <c r="BE133" i="16"/>
  <c r="T133" i="16"/>
  <c r="R133" i="16"/>
  <c r="P133" i="16"/>
  <c r="BK133" i="16"/>
  <c r="J133" i="16"/>
  <c r="BI132" i="16"/>
  <c r="BH132" i="16"/>
  <c r="BG132" i="16"/>
  <c r="BF132" i="16"/>
  <c r="BE132" i="16"/>
  <c r="T132" i="16"/>
  <c r="R132" i="16"/>
  <c r="P132" i="16"/>
  <c r="BK132" i="16"/>
  <c r="J132" i="16"/>
  <c r="BI129" i="16"/>
  <c r="BH129" i="16"/>
  <c r="BG129" i="16"/>
  <c r="BF129" i="16"/>
  <c r="BE129" i="16"/>
  <c r="T129" i="16"/>
  <c r="R129" i="16"/>
  <c r="P129" i="16"/>
  <c r="BK129" i="16"/>
  <c r="J129" i="16"/>
  <c r="BI128" i="16"/>
  <c r="BH128" i="16"/>
  <c r="BG128" i="16"/>
  <c r="BF128" i="16"/>
  <c r="BE128" i="16"/>
  <c r="T128" i="16"/>
  <c r="R128" i="16"/>
  <c r="P128" i="16"/>
  <c r="BK128" i="16"/>
  <c r="J128" i="16"/>
  <c r="BI127" i="16"/>
  <c r="BH127" i="16"/>
  <c r="BG127" i="16"/>
  <c r="BF127" i="16"/>
  <c r="BE127" i="16"/>
  <c r="T127" i="16"/>
  <c r="R127" i="16"/>
  <c r="P127" i="16"/>
  <c r="BK127" i="16"/>
  <c r="J127" i="16"/>
  <c r="BI126" i="16"/>
  <c r="BH126" i="16"/>
  <c r="BG126" i="16"/>
  <c r="BF126" i="16"/>
  <c r="BE126" i="16"/>
  <c r="T126" i="16"/>
  <c r="R126" i="16"/>
  <c r="P126" i="16"/>
  <c r="BK126" i="16"/>
  <c r="J126" i="16"/>
  <c r="BI125" i="16"/>
  <c r="BH125" i="16"/>
  <c r="BG125" i="16"/>
  <c r="BF125" i="16"/>
  <c r="BE125" i="16"/>
  <c r="T125" i="16"/>
  <c r="R125" i="16"/>
  <c r="P125" i="16"/>
  <c r="BK125" i="16"/>
  <c r="J125" i="16"/>
  <c r="BI124" i="16"/>
  <c r="BH124" i="16"/>
  <c r="BG124" i="16"/>
  <c r="BF124" i="16"/>
  <c r="BE124" i="16"/>
  <c r="T124" i="16"/>
  <c r="R124" i="16"/>
  <c r="P124" i="16"/>
  <c r="BK124" i="16"/>
  <c r="J124" i="16"/>
  <c r="BI123" i="16"/>
  <c r="BH123" i="16"/>
  <c r="BG123" i="16"/>
  <c r="BF123" i="16"/>
  <c r="BE123" i="16"/>
  <c r="T123" i="16"/>
  <c r="R123" i="16"/>
  <c r="P123" i="16"/>
  <c r="BK123" i="16"/>
  <c r="J123" i="16"/>
  <c r="BI122" i="16"/>
  <c r="BH122" i="16"/>
  <c r="BG122" i="16"/>
  <c r="BF122" i="16"/>
  <c r="BE122" i="16"/>
  <c r="T122" i="16"/>
  <c r="R122" i="16"/>
  <c r="P122" i="16"/>
  <c r="BK122" i="16"/>
  <c r="J122" i="16"/>
  <c r="BI121" i="16"/>
  <c r="BH121" i="16"/>
  <c r="BG121" i="16"/>
  <c r="BF121" i="16"/>
  <c r="BE121" i="16"/>
  <c r="T121" i="16"/>
  <c r="T120" i="16" s="1"/>
  <c r="R121" i="16"/>
  <c r="R120" i="16" s="1"/>
  <c r="P121" i="16"/>
  <c r="P120" i="16" s="1"/>
  <c r="BK121" i="16"/>
  <c r="BK120" i="16" s="1"/>
  <c r="J120" i="16" s="1"/>
  <c r="J59" i="16" s="1"/>
  <c r="J121" i="16"/>
  <c r="BI119" i="16"/>
  <c r="BH119" i="16"/>
  <c r="BG119" i="16"/>
  <c r="BF119" i="16"/>
  <c r="T119" i="16"/>
  <c r="R119" i="16"/>
  <c r="P119" i="16"/>
  <c r="BK119" i="16"/>
  <c r="J119" i="16"/>
  <c r="BE119" i="16" s="1"/>
  <c r="BI118" i="16"/>
  <c r="BH118" i="16"/>
  <c r="BG118" i="16"/>
  <c r="BF118" i="16"/>
  <c r="T118" i="16"/>
  <c r="R118" i="16"/>
  <c r="P118" i="16"/>
  <c r="BK118" i="16"/>
  <c r="J118" i="16"/>
  <c r="BE118" i="16" s="1"/>
  <c r="BI117" i="16"/>
  <c r="BH117" i="16"/>
  <c r="BG117" i="16"/>
  <c r="BF117" i="16"/>
  <c r="T117" i="16"/>
  <c r="R117" i="16"/>
  <c r="P117" i="16"/>
  <c r="BK117" i="16"/>
  <c r="J117" i="16"/>
  <c r="BE117" i="16" s="1"/>
  <c r="BI116" i="16"/>
  <c r="BH116" i="16"/>
  <c r="BG116" i="16"/>
  <c r="BF116" i="16"/>
  <c r="T116" i="16"/>
  <c r="R116" i="16"/>
  <c r="P116" i="16"/>
  <c r="BK116" i="16"/>
  <c r="J116" i="16"/>
  <c r="BE116" i="16" s="1"/>
  <c r="BI115" i="16"/>
  <c r="BH115" i="16"/>
  <c r="BG115" i="16"/>
  <c r="BF115" i="16"/>
  <c r="T115" i="16"/>
  <c r="R115" i="16"/>
  <c r="P115" i="16"/>
  <c r="BK115" i="16"/>
  <c r="J115" i="16"/>
  <c r="BE115" i="16" s="1"/>
  <c r="BI112" i="16"/>
  <c r="BH112" i="16"/>
  <c r="BG112" i="16"/>
  <c r="BF112" i="16"/>
  <c r="T112" i="16"/>
  <c r="R112" i="16"/>
  <c r="P112" i="16"/>
  <c r="BK112" i="16"/>
  <c r="J112" i="16"/>
  <c r="BE112" i="16" s="1"/>
  <c r="BI109" i="16"/>
  <c r="BH109" i="16"/>
  <c r="BG109" i="16"/>
  <c r="BF109" i="16"/>
  <c r="T109" i="16"/>
  <c r="R109" i="16"/>
  <c r="P109" i="16"/>
  <c r="BK109" i="16"/>
  <c r="J109" i="16"/>
  <c r="BE109" i="16" s="1"/>
  <c r="BI106" i="16"/>
  <c r="BH106" i="16"/>
  <c r="BG106" i="16"/>
  <c r="BF106" i="16"/>
  <c r="T106" i="16"/>
  <c r="R106" i="16"/>
  <c r="P106" i="16"/>
  <c r="BK106" i="16"/>
  <c r="J106" i="16"/>
  <c r="BE106" i="16" s="1"/>
  <c r="BI103" i="16"/>
  <c r="BH103" i="16"/>
  <c r="BG103" i="16"/>
  <c r="BF103" i="16"/>
  <c r="T103" i="16"/>
  <c r="R103" i="16"/>
  <c r="P103" i="16"/>
  <c r="BK103" i="16"/>
  <c r="J103" i="16"/>
  <c r="BE103" i="16" s="1"/>
  <c r="BI100" i="16"/>
  <c r="BH100" i="16"/>
  <c r="BG100" i="16"/>
  <c r="BF100" i="16"/>
  <c r="BE100" i="16"/>
  <c r="T100" i="16"/>
  <c r="R100" i="16"/>
  <c r="P100" i="16"/>
  <c r="BK100" i="16"/>
  <c r="J100" i="16"/>
  <c r="BI97" i="16"/>
  <c r="BH97" i="16"/>
  <c r="BG97" i="16"/>
  <c r="BF97" i="16"/>
  <c r="BE97" i="16"/>
  <c r="T97" i="16"/>
  <c r="R97" i="16"/>
  <c r="P97" i="16"/>
  <c r="BK97" i="16"/>
  <c r="J97" i="16"/>
  <c r="BI96" i="16"/>
  <c r="BH96" i="16"/>
  <c r="BG96" i="16"/>
  <c r="BF96" i="16"/>
  <c r="BE96" i="16"/>
  <c r="T96" i="16"/>
  <c r="R96" i="16"/>
  <c r="P96" i="16"/>
  <c r="BK96" i="16"/>
  <c r="J96" i="16"/>
  <c r="BI95" i="16"/>
  <c r="BH95" i="16"/>
  <c r="BG95" i="16"/>
  <c r="BF95" i="16"/>
  <c r="BE95" i="16"/>
  <c r="T95" i="16"/>
  <c r="R95" i="16"/>
  <c r="P95" i="16"/>
  <c r="BK95" i="16"/>
  <c r="J95" i="16"/>
  <c r="BI94" i="16"/>
  <c r="BH94" i="16"/>
  <c r="BG94" i="16"/>
  <c r="BF94" i="16"/>
  <c r="BE94" i="16"/>
  <c r="T94" i="16"/>
  <c r="R94" i="16"/>
  <c r="P94" i="16"/>
  <c r="BK94" i="16"/>
  <c r="J94" i="16"/>
  <c r="BI93" i="16"/>
  <c r="BH93" i="16"/>
  <c r="BG93" i="16"/>
  <c r="BF93" i="16"/>
  <c r="BE93" i="16"/>
  <c r="T93" i="16"/>
  <c r="R93" i="16"/>
  <c r="P93" i="16"/>
  <c r="BK93" i="16"/>
  <c r="J93" i="16"/>
  <c r="BI92" i="16"/>
  <c r="BH92" i="16"/>
  <c r="BG92" i="16"/>
  <c r="BF92" i="16"/>
  <c r="BE92" i="16"/>
  <c r="T92" i="16"/>
  <c r="R92" i="16"/>
  <c r="P92" i="16"/>
  <c r="BK92" i="16"/>
  <c r="J92" i="16"/>
  <c r="BI91" i="16"/>
  <c r="BH91" i="16"/>
  <c r="BG91" i="16"/>
  <c r="BF91" i="16"/>
  <c r="BE91" i="16"/>
  <c r="T91" i="16"/>
  <c r="R91" i="16"/>
  <c r="P91" i="16"/>
  <c r="BK91" i="16"/>
  <c r="J91" i="16"/>
  <c r="BI90" i="16"/>
  <c r="BH90" i="16"/>
  <c r="BG90" i="16"/>
  <c r="BF90" i="16"/>
  <c r="BE90" i="16"/>
  <c r="T90" i="16"/>
  <c r="R90" i="16"/>
  <c r="P90" i="16"/>
  <c r="BK90" i="16"/>
  <c r="J90" i="16"/>
  <c r="BI89" i="16"/>
  <c r="BH89" i="16"/>
  <c r="BG89" i="16"/>
  <c r="BF89" i="16"/>
  <c r="BE89" i="16"/>
  <c r="T89" i="16"/>
  <c r="R89" i="16"/>
  <c r="P89" i="16"/>
  <c r="BK89" i="16"/>
  <c r="J89" i="16"/>
  <c r="BI88" i="16"/>
  <c r="BH88" i="16"/>
  <c r="BG88" i="16"/>
  <c r="BF88" i="16"/>
  <c r="BE88" i="16"/>
  <c r="T88" i="16"/>
  <c r="R88" i="16"/>
  <c r="P88" i="16"/>
  <c r="BK88" i="16"/>
  <c r="J88" i="16"/>
  <c r="BI87" i="16"/>
  <c r="BH87" i="16"/>
  <c r="BG87" i="16"/>
  <c r="BF87" i="16"/>
  <c r="BE87" i="16"/>
  <c r="T87" i="16"/>
  <c r="R87" i="16"/>
  <c r="P87" i="16"/>
  <c r="BK87" i="16"/>
  <c r="J87" i="16"/>
  <c r="BI84" i="16"/>
  <c r="BH84" i="16"/>
  <c r="BG84" i="16"/>
  <c r="BF84" i="16"/>
  <c r="BE84" i="16"/>
  <c r="T84" i="16"/>
  <c r="R84" i="16"/>
  <c r="P84" i="16"/>
  <c r="BK84" i="16"/>
  <c r="J84" i="16"/>
  <c r="BI83" i="16"/>
  <c r="BH83" i="16"/>
  <c r="BG83" i="16"/>
  <c r="BF83" i="16"/>
  <c r="BE83" i="16"/>
  <c r="T83" i="16"/>
  <c r="R83" i="16"/>
  <c r="P83" i="16"/>
  <c r="BK83" i="16"/>
  <c r="J83" i="16"/>
  <c r="BI82" i="16"/>
  <c r="F34" i="16" s="1"/>
  <c r="BD66" i="1" s="1"/>
  <c r="BH82" i="16"/>
  <c r="F33" i="16" s="1"/>
  <c r="BC66" i="1" s="1"/>
  <c r="BG82" i="16"/>
  <c r="F32" i="16" s="1"/>
  <c r="BB66" i="1" s="1"/>
  <c r="BF82" i="16"/>
  <c r="F31" i="16" s="1"/>
  <c r="BA66" i="1" s="1"/>
  <c r="BE82" i="16"/>
  <c r="T82" i="16"/>
  <c r="T81" i="16" s="1"/>
  <c r="T80" i="16" s="1"/>
  <c r="T79" i="16" s="1"/>
  <c r="R82" i="16"/>
  <c r="R81" i="16" s="1"/>
  <c r="P82" i="16"/>
  <c r="P81" i="16" s="1"/>
  <c r="P80" i="16" s="1"/>
  <c r="P79" i="16" s="1"/>
  <c r="AU66" i="1" s="1"/>
  <c r="BK82" i="16"/>
  <c r="BK81" i="16" s="1"/>
  <c r="J82" i="16"/>
  <c r="J75" i="16"/>
  <c r="F75" i="16"/>
  <c r="F73" i="16"/>
  <c r="E71" i="16"/>
  <c r="E69" i="16"/>
  <c r="J51" i="16"/>
  <c r="F51" i="16"/>
  <c r="F49" i="16"/>
  <c r="E47" i="16"/>
  <c r="J18" i="16"/>
  <c r="E18" i="16"/>
  <c r="F76" i="16" s="1"/>
  <c r="J17" i="16"/>
  <c r="J12" i="16"/>
  <c r="J49" i="16" s="1"/>
  <c r="E7" i="16"/>
  <c r="E45" i="16" s="1"/>
  <c r="BK76" i="15"/>
  <c r="J76" i="15" s="1"/>
  <c r="AY65" i="1"/>
  <c r="AX65" i="1"/>
  <c r="F34" i="15"/>
  <c r="BD65" i="1" s="1"/>
  <c r="F32" i="15"/>
  <c r="BB65" i="1" s="1"/>
  <c r="BI77" i="15"/>
  <c r="BH77" i="15"/>
  <c r="F33" i="15" s="1"/>
  <c r="BC65" i="1" s="1"/>
  <c r="BG77" i="15"/>
  <c r="BF77" i="15"/>
  <c r="F31" i="15" s="1"/>
  <c r="BA65" i="1" s="1"/>
  <c r="T77" i="15"/>
  <c r="T76" i="15" s="1"/>
  <c r="R77" i="15"/>
  <c r="R76" i="15" s="1"/>
  <c r="P77" i="15"/>
  <c r="P76" i="15" s="1"/>
  <c r="AU65" i="1" s="1"/>
  <c r="BK77" i="15"/>
  <c r="J77" i="15"/>
  <c r="BE77" i="15" s="1"/>
  <c r="J72" i="15"/>
  <c r="F72" i="15"/>
  <c r="J70" i="15"/>
  <c r="F70" i="15"/>
  <c r="E68" i="15"/>
  <c r="J51" i="15"/>
  <c r="F51" i="15"/>
  <c r="F49" i="15"/>
  <c r="E47" i="15"/>
  <c r="J18" i="15"/>
  <c r="E18" i="15"/>
  <c r="F73" i="15" s="1"/>
  <c r="J17" i="15"/>
  <c r="J12" i="15"/>
  <c r="J49" i="15" s="1"/>
  <c r="E7" i="15"/>
  <c r="E66" i="15" s="1"/>
  <c r="J148" i="14"/>
  <c r="J63" i="14" s="1"/>
  <c r="P146" i="14"/>
  <c r="R114" i="14"/>
  <c r="AY64" i="1"/>
  <c r="AX64" i="1"/>
  <c r="BI149" i="14"/>
  <c r="BH149" i="14"/>
  <c r="BG149" i="14"/>
  <c r="BF149" i="14"/>
  <c r="T149" i="14"/>
  <c r="T148" i="14" s="1"/>
  <c r="R149" i="14"/>
  <c r="R148" i="14" s="1"/>
  <c r="P149" i="14"/>
  <c r="P148" i="14" s="1"/>
  <c r="BK149" i="14"/>
  <c r="BK148" i="14" s="1"/>
  <c r="J149" i="14"/>
  <c r="BE149" i="14" s="1"/>
  <c r="BI147" i="14"/>
  <c r="BH147" i="14"/>
  <c r="BG147" i="14"/>
  <c r="BF147" i="14"/>
  <c r="BE147" i="14"/>
  <c r="T147" i="14"/>
  <c r="T146" i="14" s="1"/>
  <c r="R147" i="14"/>
  <c r="R146" i="14" s="1"/>
  <c r="P147" i="14"/>
  <c r="BK147" i="14"/>
  <c r="BK146" i="14" s="1"/>
  <c r="J146" i="14" s="1"/>
  <c r="J62" i="14" s="1"/>
  <c r="J147" i="14"/>
  <c r="BI143" i="14"/>
  <c r="BH143" i="14"/>
  <c r="BG143" i="14"/>
  <c r="BF143" i="14"/>
  <c r="T143" i="14"/>
  <c r="R143" i="14"/>
  <c r="P143" i="14"/>
  <c r="BK143" i="14"/>
  <c r="J143" i="14"/>
  <c r="BE143" i="14" s="1"/>
  <c r="BI142" i="14"/>
  <c r="BH142" i="14"/>
  <c r="BG142" i="14"/>
  <c r="BF142" i="14"/>
  <c r="T142" i="14"/>
  <c r="R142" i="14"/>
  <c r="P142" i="14"/>
  <c r="BK142" i="14"/>
  <c r="J142" i="14"/>
  <c r="BE142" i="14" s="1"/>
  <c r="BI141" i="14"/>
  <c r="BH141" i="14"/>
  <c r="BG141" i="14"/>
  <c r="BF141" i="14"/>
  <c r="T141" i="14"/>
  <c r="R141" i="14"/>
  <c r="P141" i="14"/>
  <c r="BK141" i="14"/>
  <c r="J141" i="14"/>
  <c r="BE141" i="14" s="1"/>
  <c r="BI140" i="14"/>
  <c r="BH140" i="14"/>
  <c r="BG140" i="14"/>
  <c r="BF140" i="14"/>
  <c r="T140" i="14"/>
  <c r="R140" i="14"/>
  <c r="P140" i="14"/>
  <c r="BK140" i="14"/>
  <c r="J140" i="14"/>
  <c r="BE140" i="14" s="1"/>
  <c r="BI139" i="14"/>
  <c r="BH139" i="14"/>
  <c r="BG139" i="14"/>
  <c r="BF139" i="14"/>
  <c r="T139" i="14"/>
  <c r="R139" i="14"/>
  <c r="P139" i="14"/>
  <c r="BK139" i="14"/>
  <c r="J139" i="14"/>
  <c r="BE139" i="14" s="1"/>
  <c r="BI136" i="14"/>
  <c r="BH136" i="14"/>
  <c r="BG136" i="14"/>
  <c r="BF136" i="14"/>
  <c r="T136" i="14"/>
  <c r="R136" i="14"/>
  <c r="P136" i="14"/>
  <c r="BK136" i="14"/>
  <c r="J136" i="14"/>
  <c r="BE136" i="14" s="1"/>
  <c r="BI135" i="14"/>
  <c r="BH135" i="14"/>
  <c r="BG135" i="14"/>
  <c r="BF135" i="14"/>
  <c r="T135" i="14"/>
  <c r="R135" i="14"/>
  <c r="P135" i="14"/>
  <c r="BK135" i="14"/>
  <c r="J135" i="14"/>
  <c r="BE135" i="14" s="1"/>
  <c r="BI134" i="14"/>
  <c r="BH134" i="14"/>
  <c r="BG134" i="14"/>
  <c r="BF134" i="14"/>
  <c r="T134" i="14"/>
  <c r="R134" i="14"/>
  <c r="P134" i="14"/>
  <c r="BK134" i="14"/>
  <c r="J134" i="14"/>
  <c r="BE134" i="14" s="1"/>
  <c r="BI131" i="14"/>
  <c r="BH131" i="14"/>
  <c r="BG131" i="14"/>
  <c r="BF131" i="14"/>
  <c r="T131" i="14"/>
  <c r="R131" i="14"/>
  <c r="P131" i="14"/>
  <c r="BK131" i="14"/>
  <c r="J131" i="14"/>
  <c r="BE131" i="14" s="1"/>
  <c r="BI130" i="14"/>
  <c r="BH130" i="14"/>
  <c r="BG130" i="14"/>
  <c r="BF130" i="14"/>
  <c r="T130" i="14"/>
  <c r="R130" i="14"/>
  <c r="P130" i="14"/>
  <c r="BK130" i="14"/>
  <c r="J130" i="14"/>
  <c r="BE130" i="14" s="1"/>
  <c r="BI129" i="14"/>
  <c r="BH129" i="14"/>
  <c r="BG129" i="14"/>
  <c r="BF129" i="14"/>
  <c r="T129" i="14"/>
  <c r="R129" i="14"/>
  <c r="P129" i="14"/>
  <c r="BK129" i="14"/>
  <c r="J129" i="14"/>
  <c r="BE129" i="14" s="1"/>
  <c r="BI128" i="14"/>
  <c r="BH128" i="14"/>
  <c r="BG128" i="14"/>
  <c r="BF128" i="14"/>
  <c r="T128" i="14"/>
  <c r="R128" i="14"/>
  <c r="P128" i="14"/>
  <c r="BK128" i="14"/>
  <c r="J128" i="14"/>
  <c r="BE128" i="14" s="1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P126" i="14"/>
  <c r="BK126" i="14"/>
  <c r="J126" i="14"/>
  <c r="BE126" i="14" s="1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BG124" i="14"/>
  <c r="BF124" i="14"/>
  <c r="T124" i="14"/>
  <c r="R124" i="14"/>
  <c r="P124" i="14"/>
  <c r="BK124" i="14"/>
  <c r="J124" i="14"/>
  <c r="BE124" i="14" s="1"/>
  <c r="BI123" i="14"/>
  <c r="BH123" i="14"/>
  <c r="BG123" i="14"/>
  <c r="BF123" i="14"/>
  <c r="T123" i="14"/>
  <c r="R123" i="14"/>
  <c r="P123" i="14"/>
  <c r="BK123" i="14"/>
  <c r="J123" i="14"/>
  <c r="BE123" i="14" s="1"/>
  <c r="BI119" i="14"/>
  <c r="BH119" i="14"/>
  <c r="BG119" i="14"/>
  <c r="BF119" i="14"/>
  <c r="T119" i="14"/>
  <c r="R119" i="14"/>
  <c r="P119" i="14"/>
  <c r="BK119" i="14"/>
  <c r="J119" i="14"/>
  <c r="BE119" i="14" s="1"/>
  <c r="BI115" i="14"/>
  <c r="BH115" i="14"/>
  <c r="BG115" i="14"/>
  <c r="BF115" i="14"/>
  <c r="T115" i="14"/>
  <c r="T114" i="14" s="1"/>
  <c r="R115" i="14"/>
  <c r="P115" i="14"/>
  <c r="P114" i="14" s="1"/>
  <c r="BK115" i="14"/>
  <c r="BK114" i="14" s="1"/>
  <c r="J114" i="14" s="1"/>
  <c r="J61" i="14" s="1"/>
  <c r="J115" i="14"/>
  <c r="BE115" i="14" s="1"/>
  <c r="BI113" i="14"/>
  <c r="BH113" i="14"/>
  <c r="BG113" i="14"/>
  <c r="BF113" i="14"/>
  <c r="BE113" i="14"/>
  <c r="T113" i="14"/>
  <c r="R113" i="14"/>
  <c r="P113" i="14"/>
  <c r="BK113" i="14"/>
  <c r="J113" i="14"/>
  <c r="BI112" i="14"/>
  <c r="BH112" i="14"/>
  <c r="BG112" i="14"/>
  <c r="BF112" i="14"/>
  <c r="BE112" i="14"/>
  <c r="T112" i="14"/>
  <c r="R112" i="14"/>
  <c r="P112" i="14"/>
  <c r="BK112" i="14"/>
  <c r="J112" i="14"/>
  <c r="BI111" i="14"/>
  <c r="BH111" i="14"/>
  <c r="BG111" i="14"/>
  <c r="BF111" i="14"/>
  <c r="BE111" i="14"/>
  <c r="T111" i="14"/>
  <c r="R111" i="14"/>
  <c r="P111" i="14"/>
  <c r="BK111" i="14"/>
  <c r="J111" i="14"/>
  <c r="BI110" i="14"/>
  <c r="BH110" i="14"/>
  <c r="BG110" i="14"/>
  <c r="BF110" i="14"/>
  <c r="BE110" i="14"/>
  <c r="T110" i="14"/>
  <c r="R110" i="14"/>
  <c r="P110" i="14"/>
  <c r="BK110" i="14"/>
  <c r="J110" i="14"/>
  <c r="BI109" i="14"/>
  <c r="BH109" i="14"/>
  <c r="BG109" i="14"/>
  <c r="BF109" i="14"/>
  <c r="BE109" i="14"/>
  <c r="T109" i="14"/>
  <c r="R109" i="14"/>
  <c r="P109" i="14"/>
  <c r="BK109" i="14"/>
  <c r="J109" i="14"/>
  <c r="BI105" i="14"/>
  <c r="BH105" i="14"/>
  <c r="BG105" i="14"/>
  <c r="BF105" i="14"/>
  <c r="BE105" i="14"/>
  <c r="T105" i="14"/>
  <c r="R105" i="14"/>
  <c r="P105" i="14"/>
  <c r="BK105" i="14"/>
  <c r="J105" i="14"/>
  <c r="BI101" i="14"/>
  <c r="BH101" i="14"/>
  <c r="BG101" i="14"/>
  <c r="BF101" i="14"/>
  <c r="BE101" i="14"/>
  <c r="T101" i="14"/>
  <c r="R101" i="14"/>
  <c r="P101" i="14"/>
  <c r="BK101" i="14"/>
  <c r="J101" i="14"/>
  <c r="BI100" i="14"/>
  <c r="BH100" i="14"/>
  <c r="BG100" i="14"/>
  <c r="BF100" i="14"/>
  <c r="BE100" i="14"/>
  <c r="T100" i="14"/>
  <c r="R100" i="14"/>
  <c r="P100" i="14"/>
  <c r="BK100" i="14"/>
  <c r="J100" i="14"/>
  <c r="BI96" i="14"/>
  <c r="BH96" i="14"/>
  <c r="BG96" i="14"/>
  <c r="BF96" i="14"/>
  <c r="BE96" i="14"/>
  <c r="T96" i="14"/>
  <c r="R96" i="14"/>
  <c r="P96" i="14"/>
  <c r="BK96" i="14"/>
  <c r="J96" i="14"/>
  <c r="BI92" i="14"/>
  <c r="BH92" i="14"/>
  <c r="BG92" i="14"/>
  <c r="BF92" i="14"/>
  <c r="BE92" i="14"/>
  <c r="T92" i="14"/>
  <c r="T91" i="14" s="1"/>
  <c r="R92" i="14"/>
  <c r="R91" i="14" s="1"/>
  <c r="P92" i="14"/>
  <c r="P91" i="14" s="1"/>
  <c r="BK92" i="14"/>
  <c r="BK91" i="14" s="1"/>
  <c r="J91" i="14" s="1"/>
  <c r="J92" i="14"/>
  <c r="J60" i="14"/>
  <c r="BI90" i="14"/>
  <c r="BH90" i="14"/>
  <c r="BG90" i="14"/>
  <c r="BF90" i="14"/>
  <c r="T90" i="14"/>
  <c r="R90" i="14"/>
  <c r="P90" i="14"/>
  <c r="BK90" i="14"/>
  <c r="J90" i="14"/>
  <c r="BE90" i="14" s="1"/>
  <c r="BI89" i="14"/>
  <c r="BH89" i="14"/>
  <c r="BG89" i="14"/>
  <c r="BF89" i="14"/>
  <c r="T89" i="14"/>
  <c r="T88" i="14" s="1"/>
  <c r="R89" i="14"/>
  <c r="R88" i="14" s="1"/>
  <c r="P89" i="14"/>
  <c r="P88" i="14" s="1"/>
  <c r="BK89" i="14"/>
  <c r="BK88" i="14" s="1"/>
  <c r="J88" i="14" s="1"/>
  <c r="J59" i="14" s="1"/>
  <c r="J89" i="14"/>
  <c r="BE89" i="14" s="1"/>
  <c r="BI87" i="14"/>
  <c r="BH87" i="14"/>
  <c r="BG87" i="14"/>
  <c r="BF87" i="14"/>
  <c r="BE87" i="14"/>
  <c r="T87" i="14"/>
  <c r="R87" i="14"/>
  <c r="P87" i="14"/>
  <c r="BK87" i="14"/>
  <c r="J87" i="14"/>
  <c r="BI86" i="14"/>
  <c r="BH86" i="14"/>
  <c r="F33" i="14" s="1"/>
  <c r="BC64" i="1" s="1"/>
  <c r="BG86" i="14"/>
  <c r="BF86" i="14"/>
  <c r="J31" i="14" s="1"/>
  <c r="AW64" i="1" s="1"/>
  <c r="BE86" i="14"/>
  <c r="T86" i="14"/>
  <c r="T85" i="14" s="1"/>
  <c r="T84" i="14" s="1"/>
  <c r="T83" i="14" s="1"/>
  <c r="R86" i="14"/>
  <c r="R85" i="14" s="1"/>
  <c r="P86" i="14"/>
  <c r="P85" i="14" s="1"/>
  <c r="P84" i="14" s="1"/>
  <c r="P83" i="14" s="1"/>
  <c r="AU64" i="1" s="1"/>
  <c r="BK86" i="14"/>
  <c r="BK85" i="14" s="1"/>
  <c r="J86" i="14"/>
  <c r="J79" i="14"/>
  <c r="F79" i="14"/>
  <c r="F77" i="14"/>
  <c r="E75" i="14"/>
  <c r="E73" i="14"/>
  <c r="J51" i="14"/>
  <c r="F51" i="14"/>
  <c r="J49" i="14"/>
  <c r="F49" i="14"/>
  <c r="E47" i="14"/>
  <c r="J18" i="14"/>
  <c r="E18" i="14"/>
  <c r="F52" i="14" s="1"/>
  <c r="J17" i="14"/>
  <c r="J12" i="14"/>
  <c r="J77" i="14" s="1"/>
  <c r="E7" i="14"/>
  <c r="E45" i="14" s="1"/>
  <c r="AY63" i="1"/>
  <c r="AX63" i="1"/>
  <c r="BI102" i="13"/>
  <c r="BH102" i="13"/>
  <c r="BG102" i="13"/>
  <c r="BF102" i="13"/>
  <c r="T102" i="13"/>
  <c r="R102" i="13"/>
  <c r="P102" i="13"/>
  <c r="BK102" i="13"/>
  <c r="J102" i="13"/>
  <c r="BE102" i="13" s="1"/>
  <c r="BI101" i="13"/>
  <c r="BH101" i="13"/>
  <c r="BG101" i="13"/>
  <c r="BF101" i="13"/>
  <c r="T101" i="13"/>
  <c r="R101" i="13"/>
  <c r="P101" i="13"/>
  <c r="P98" i="13" s="1"/>
  <c r="BK101" i="13"/>
  <c r="J101" i="13"/>
  <c r="BE101" i="13" s="1"/>
  <c r="BI100" i="13"/>
  <c r="BH100" i="13"/>
  <c r="BG100" i="13"/>
  <c r="BF100" i="13"/>
  <c r="T100" i="13"/>
  <c r="R100" i="13"/>
  <c r="P100" i="13"/>
  <c r="BK100" i="13"/>
  <c r="J100" i="13"/>
  <c r="BE100" i="13" s="1"/>
  <c r="BI99" i="13"/>
  <c r="BH99" i="13"/>
  <c r="BG99" i="13"/>
  <c r="BF99" i="13"/>
  <c r="BE99" i="13"/>
  <c r="T99" i="13"/>
  <c r="T98" i="13" s="1"/>
  <c r="R99" i="13"/>
  <c r="R98" i="13" s="1"/>
  <c r="P99" i="13"/>
  <c r="BK99" i="13"/>
  <c r="BK98" i="13" s="1"/>
  <c r="J98" i="13" s="1"/>
  <c r="J60" i="13" s="1"/>
  <c r="J99" i="13"/>
  <c r="BI97" i="13"/>
  <c r="BH97" i="13"/>
  <c r="BG97" i="13"/>
  <c r="BF97" i="13"/>
  <c r="T97" i="13"/>
  <c r="R97" i="13"/>
  <c r="P97" i="13"/>
  <c r="BK97" i="13"/>
  <c r="J97" i="13"/>
  <c r="BE97" i="13" s="1"/>
  <c r="BI96" i="13"/>
  <c r="BH96" i="13"/>
  <c r="BG96" i="13"/>
  <c r="BF96" i="13"/>
  <c r="T96" i="13"/>
  <c r="R96" i="13"/>
  <c r="P96" i="13"/>
  <c r="BK96" i="13"/>
  <c r="J96" i="13"/>
  <c r="BE96" i="13" s="1"/>
  <c r="BI95" i="13"/>
  <c r="BH95" i="13"/>
  <c r="BG95" i="13"/>
  <c r="BF95" i="13"/>
  <c r="T95" i="13"/>
  <c r="R95" i="13"/>
  <c r="P95" i="13"/>
  <c r="BK95" i="13"/>
  <c r="J95" i="13"/>
  <c r="BE95" i="13" s="1"/>
  <c r="BI94" i="13"/>
  <c r="BH94" i="13"/>
  <c r="BG94" i="13"/>
  <c r="BF94" i="13"/>
  <c r="T94" i="13"/>
  <c r="R94" i="13"/>
  <c r="P94" i="13"/>
  <c r="BK94" i="13"/>
  <c r="J94" i="13"/>
  <c r="BE94" i="13" s="1"/>
  <c r="BI93" i="13"/>
  <c r="BH93" i="13"/>
  <c r="BG93" i="13"/>
  <c r="BF93" i="13"/>
  <c r="T93" i="13"/>
  <c r="R93" i="13"/>
  <c r="P93" i="13"/>
  <c r="BK93" i="13"/>
  <c r="J93" i="13"/>
  <c r="BE93" i="13" s="1"/>
  <c r="BI92" i="13"/>
  <c r="BH92" i="13"/>
  <c r="BG92" i="13"/>
  <c r="BF92" i="13"/>
  <c r="T92" i="13"/>
  <c r="R92" i="13"/>
  <c r="P92" i="13"/>
  <c r="BK92" i="13"/>
  <c r="J92" i="13"/>
  <c r="BE92" i="13" s="1"/>
  <c r="BI91" i="13"/>
  <c r="BH91" i="13"/>
  <c r="BG91" i="13"/>
  <c r="BF91" i="13"/>
  <c r="T91" i="13"/>
  <c r="R91" i="13"/>
  <c r="P91" i="13"/>
  <c r="BK91" i="13"/>
  <c r="J91" i="13"/>
  <c r="BE91" i="13" s="1"/>
  <c r="BI90" i="13"/>
  <c r="BH90" i="13"/>
  <c r="BG90" i="13"/>
  <c r="BF90" i="13"/>
  <c r="T90" i="13"/>
  <c r="R90" i="13"/>
  <c r="P90" i="13"/>
  <c r="BK90" i="13"/>
  <c r="J90" i="13"/>
  <c r="BE90" i="13" s="1"/>
  <c r="BI89" i="13"/>
  <c r="BH89" i="13"/>
  <c r="BG89" i="13"/>
  <c r="BF89" i="13"/>
  <c r="T89" i="13"/>
  <c r="T88" i="13" s="1"/>
  <c r="R89" i="13"/>
  <c r="R88" i="13" s="1"/>
  <c r="P89" i="13"/>
  <c r="P88" i="13" s="1"/>
  <c r="BK89" i="13"/>
  <c r="BK88" i="13" s="1"/>
  <c r="J88" i="13" s="1"/>
  <c r="J59" i="13" s="1"/>
  <c r="J89" i="13"/>
  <c r="BE89" i="13" s="1"/>
  <c r="BI87" i="13"/>
  <c r="BH87" i="13"/>
  <c r="BG87" i="13"/>
  <c r="BF87" i="13"/>
  <c r="BE87" i="13"/>
  <c r="T87" i="13"/>
  <c r="R87" i="13"/>
  <c r="P87" i="13"/>
  <c r="BK87" i="13"/>
  <c r="J87" i="13"/>
  <c r="BI86" i="13"/>
  <c r="BH86" i="13"/>
  <c r="BG86" i="13"/>
  <c r="BF86" i="13"/>
  <c r="BE86" i="13"/>
  <c r="T86" i="13"/>
  <c r="T85" i="13" s="1"/>
  <c r="R86" i="13"/>
  <c r="R85" i="13" s="1"/>
  <c r="P86" i="13"/>
  <c r="P85" i="13" s="1"/>
  <c r="BK86" i="13"/>
  <c r="BK85" i="13" s="1"/>
  <c r="J85" i="13" s="1"/>
  <c r="J58" i="13" s="1"/>
  <c r="J86" i="13"/>
  <c r="BI84" i="13"/>
  <c r="BH84" i="13"/>
  <c r="BG84" i="13"/>
  <c r="BF84" i="13"/>
  <c r="T84" i="13"/>
  <c r="R84" i="13"/>
  <c r="P84" i="13"/>
  <c r="BK84" i="13"/>
  <c r="J84" i="13"/>
  <c r="BE84" i="13" s="1"/>
  <c r="BI83" i="13"/>
  <c r="BH83" i="13"/>
  <c r="BG83" i="13"/>
  <c r="BF83" i="13"/>
  <c r="T83" i="13"/>
  <c r="R83" i="13"/>
  <c r="P83" i="13"/>
  <c r="BK83" i="13"/>
  <c r="J83" i="13"/>
  <c r="BE83" i="13" s="1"/>
  <c r="BI82" i="13"/>
  <c r="F34" i="13" s="1"/>
  <c r="BD63" i="1" s="1"/>
  <c r="BH82" i="13"/>
  <c r="F33" i="13" s="1"/>
  <c r="BC63" i="1" s="1"/>
  <c r="BG82" i="13"/>
  <c r="F32" i="13" s="1"/>
  <c r="BB63" i="1" s="1"/>
  <c r="BF82" i="13"/>
  <c r="J31" i="13" s="1"/>
  <c r="AW63" i="1" s="1"/>
  <c r="T82" i="13"/>
  <c r="T81" i="13" s="1"/>
  <c r="T80" i="13" s="1"/>
  <c r="R82" i="13"/>
  <c r="R81" i="13" s="1"/>
  <c r="P82" i="13"/>
  <c r="P81" i="13" s="1"/>
  <c r="P80" i="13" s="1"/>
  <c r="AU63" i="1" s="1"/>
  <c r="BK82" i="13"/>
  <c r="BK81" i="13" s="1"/>
  <c r="J81" i="13" s="1"/>
  <c r="J57" i="13" s="1"/>
  <c r="J82" i="13"/>
  <c r="BE82" i="13" s="1"/>
  <c r="J76" i="13"/>
  <c r="F76" i="13"/>
  <c r="F74" i="13"/>
  <c r="E72" i="13"/>
  <c r="E70" i="13"/>
  <c r="J51" i="13"/>
  <c r="F51" i="13"/>
  <c r="F49" i="13"/>
  <c r="E47" i="13"/>
  <c r="J18" i="13"/>
  <c r="E18" i="13"/>
  <c r="F77" i="13" s="1"/>
  <c r="J17" i="13"/>
  <c r="J12" i="13"/>
  <c r="J49" i="13" s="1"/>
  <c r="E7" i="13"/>
  <c r="E45" i="13" s="1"/>
  <c r="BK76" i="12"/>
  <c r="J76" i="12" s="1"/>
  <c r="AY62" i="1"/>
  <c r="AX62" i="1"/>
  <c r="F34" i="12"/>
  <c r="BD62" i="1" s="1"/>
  <c r="F32" i="12"/>
  <c r="BB62" i="1" s="1"/>
  <c r="BI77" i="12"/>
  <c r="BH77" i="12"/>
  <c r="F33" i="12" s="1"/>
  <c r="BC62" i="1" s="1"/>
  <c r="BG77" i="12"/>
  <c r="BF77" i="12"/>
  <c r="F31" i="12" s="1"/>
  <c r="BA62" i="1" s="1"/>
  <c r="T77" i="12"/>
  <c r="T76" i="12" s="1"/>
  <c r="R77" i="12"/>
  <c r="R76" i="12" s="1"/>
  <c r="P77" i="12"/>
  <c r="P76" i="12" s="1"/>
  <c r="AU62" i="1" s="1"/>
  <c r="BK77" i="12"/>
  <c r="J77" i="12"/>
  <c r="BE77" i="12" s="1"/>
  <c r="J72" i="12"/>
  <c r="F72" i="12"/>
  <c r="J70" i="12"/>
  <c r="F70" i="12"/>
  <c r="E68" i="12"/>
  <c r="J51" i="12"/>
  <c r="F51" i="12"/>
  <c r="F49" i="12"/>
  <c r="E47" i="12"/>
  <c r="J18" i="12"/>
  <c r="E18" i="12"/>
  <c r="F73" i="12" s="1"/>
  <c r="J17" i="12"/>
  <c r="J12" i="12"/>
  <c r="J49" i="12" s="1"/>
  <c r="E7" i="12"/>
  <c r="E45" i="12" s="1"/>
  <c r="AY61" i="1"/>
  <c r="AX61" i="1"/>
  <c r="F33" i="11"/>
  <c r="BC61" i="1" s="1"/>
  <c r="J31" i="11"/>
  <c r="AW61" i="1" s="1"/>
  <c r="BI77" i="11"/>
  <c r="F34" i="11" s="1"/>
  <c r="BD61" i="1" s="1"/>
  <c r="BH77" i="11"/>
  <c r="BG77" i="11"/>
  <c r="F32" i="11" s="1"/>
  <c r="BB61" i="1" s="1"/>
  <c r="BF77" i="11"/>
  <c r="F31" i="11" s="1"/>
  <c r="BA61" i="1" s="1"/>
  <c r="BE77" i="11"/>
  <c r="J30" i="11" s="1"/>
  <c r="AV61" i="1" s="1"/>
  <c r="T77" i="11"/>
  <c r="T76" i="11" s="1"/>
  <c r="R77" i="11"/>
  <c r="R76" i="11" s="1"/>
  <c r="P77" i="11"/>
  <c r="P76" i="11" s="1"/>
  <c r="AU61" i="1" s="1"/>
  <c r="BK77" i="11"/>
  <c r="BK76" i="11" s="1"/>
  <c r="J76" i="11" s="1"/>
  <c r="J77" i="11"/>
  <c r="J72" i="11"/>
  <c r="F72" i="11"/>
  <c r="F70" i="11"/>
  <c r="E68" i="11"/>
  <c r="E66" i="11"/>
  <c r="J51" i="11"/>
  <c r="F51" i="11"/>
  <c r="F49" i="11"/>
  <c r="E47" i="11"/>
  <c r="J18" i="11"/>
  <c r="E18" i="11"/>
  <c r="F73" i="11" s="1"/>
  <c r="J17" i="11"/>
  <c r="J12" i="11"/>
  <c r="J49" i="11" s="1"/>
  <c r="E7" i="11"/>
  <c r="E45" i="11" s="1"/>
  <c r="AY60" i="1"/>
  <c r="AX60" i="1"/>
  <c r="BI130" i="10"/>
  <c r="BH130" i="10"/>
  <c r="BG130" i="10"/>
  <c r="BF130" i="10"/>
  <c r="T130" i="10"/>
  <c r="R130" i="10"/>
  <c r="P130" i="10"/>
  <c r="BK130" i="10"/>
  <c r="J130" i="10"/>
  <c r="BE130" i="10" s="1"/>
  <c r="BI129" i="10"/>
  <c r="BH129" i="10"/>
  <c r="BG129" i="10"/>
  <c r="BF129" i="10"/>
  <c r="T129" i="10"/>
  <c r="R129" i="10"/>
  <c r="P129" i="10"/>
  <c r="BK129" i="10"/>
  <c r="J129" i="10"/>
  <c r="BE129" i="10" s="1"/>
  <c r="BI128" i="10"/>
  <c r="BH128" i="10"/>
  <c r="BG128" i="10"/>
  <c r="BF128" i="10"/>
  <c r="T128" i="10"/>
  <c r="R128" i="10"/>
  <c r="P128" i="10"/>
  <c r="BK128" i="10"/>
  <c r="J128" i="10"/>
  <c r="BE128" i="10" s="1"/>
  <c r="BI127" i="10"/>
  <c r="BH127" i="10"/>
  <c r="BG127" i="10"/>
  <c r="BF127" i="10"/>
  <c r="T127" i="10"/>
  <c r="R127" i="10"/>
  <c r="P127" i="10"/>
  <c r="BK127" i="10"/>
  <c r="J127" i="10"/>
  <c r="BE127" i="10" s="1"/>
  <c r="BI126" i="10"/>
  <c r="BH126" i="10"/>
  <c r="BG126" i="10"/>
  <c r="BF126" i="10"/>
  <c r="T126" i="10"/>
  <c r="R126" i="10"/>
  <c r="P126" i="10"/>
  <c r="BK126" i="10"/>
  <c r="J126" i="10"/>
  <c r="BE126" i="10" s="1"/>
  <c r="BI125" i="10"/>
  <c r="BH125" i="10"/>
  <c r="BG125" i="10"/>
  <c r="BF125" i="10"/>
  <c r="T125" i="10"/>
  <c r="R125" i="10"/>
  <c r="R124" i="10" s="1"/>
  <c r="P125" i="10"/>
  <c r="BK125" i="10"/>
  <c r="BK124" i="10" s="1"/>
  <c r="J124" i="10" s="1"/>
  <c r="J60" i="10" s="1"/>
  <c r="J125" i="10"/>
  <c r="BE125" i="10" s="1"/>
  <c r="BI123" i="10"/>
  <c r="BH123" i="10"/>
  <c r="BG123" i="10"/>
  <c r="BF123" i="10"/>
  <c r="BE123" i="10"/>
  <c r="T123" i="10"/>
  <c r="R123" i="10"/>
  <c r="P123" i="10"/>
  <c r="BK123" i="10"/>
  <c r="J123" i="10"/>
  <c r="BI122" i="10"/>
  <c r="BH122" i="10"/>
  <c r="BG122" i="10"/>
  <c r="BF122" i="10"/>
  <c r="BE122" i="10"/>
  <c r="T122" i="10"/>
  <c r="R122" i="10"/>
  <c r="P122" i="10"/>
  <c r="BK122" i="10"/>
  <c r="J122" i="10"/>
  <c r="BI121" i="10"/>
  <c r="BH121" i="10"/>
  <c r="BG121" i="10"/>
  <c r="BF121" i="10"/>
  <c r="BE121" i="10"/>
  <c r="T121" i="10"/>
  <c r="R121" i="10"/>
  <c r="P121" i="10"/>
  <c r="BK121" i="10"/>
  <c r="J121" i="10"/>
  <c r="BI120" i="10"/>
  <c r="BH120" i="10"/>
  <c r="BG120" i="10"/>
  <c r="BF120" i="10"/>
  <c r="BE120" i="10"/>
  <c r="T120" i="10"/>
  <c r="R120" i="10"/>
  <c r="P120" i="10"/>
  <c r="BK120" i="10"/>
  <c r="J120" i="10"/>
  <c r="BI119" i="10"/>
  <c r="BH119" i="10"/>
  <c r="BG119" i="10"/>
  <c r="BF119" i="10"/>
  <c r="BE119" i="10"/>
  <c r="T119" i="10"/>
  <c r="R119" i="10"/>
  <c r="P119" i="10"/>
  <c r="BK119" i="10"/>
  <c r="J119" i="10"/>
  <c r="BI118" i="10"/>
  <c r="BH118" i="10"/>
  <c r="BG118" i="10"/>
  <c r="BF118" i="10"/>
  <c r="BE118" i="10"/>
  <c r="T118" i="10"/>
  <c r="R118" i="10"/>
  <c r="P118" i="10"/>
  <c r="BK118" i="10"/>
  <c r="J118" i="10"/>
  <c r="BI117" i="10"/>
  <c r="BH117" i="10"/>
  <c r="BG117" i="10"/>
  <c r="BF117" i="10"/>
  <c r="BE117" i="10"/>
  <c r="T117" i="10"/>
  <c r="R117" i="10"/>
  <c r="P117" i="10"/>
  <c r="BK117" i="10"/>
  <c r="J117" i="10"/>
  <c r="BI116" i="10"/>
  <c r="BH116" i="10"/>
  <c r="BG116" i="10"/>
  <c r="BF116" i="10"/>
  <c r="BE116" i="10"/>
  <c r="T116" i="10"/>
  <c r="R116" i="10"/>
  <c r="P116" i="10"/>
  <c r="BK116" i="10"/>
  <c r="J116" i="10"/>
  <c r="BI115" i="10"/>
  <c r="BH115" i="10"/>
  <c r="BG115" i="10"/>
  <c r="BF115" i="10"/>
  <c r="BE115" i="10"/>
  <c r="T115" i="10"/>
  <c r="R115" i="10"/>
  <c r="P115" i="10"/>
  <c r="BK115" i="10"/>
  <c r="J115" i="10"/>
  <c r="BI114" i="10"/>
  <c r="BH114" i="10"/>
  <c r="BG114" i="10"/>
  <c r="BF114" i="10"/>
  <c r="BE114" i="10"/>
  <c r="T114" i="10"/>
  <c r="R114" i="10"/>
  <c r="P114" i="10"/>
  <c r="BK114" i="10"/>
  <c r="J114" i="10"/>
  <c r="BI113" i="10"/>
  <c r="BH113" i="10"/>
  <c r="BG113" i="10"/>
  <c r="BF113" i="10"/>
  <c r="BE113" i="10"/>
  <c r="T113" i="10"/>
  <c r="R113" i="10"/>
  <c r="P113" i="10"/>
  <c r="BK113" i="10"/>
  <c r="J113" i="10"/>
  <c r="BI112" i="10"/>
  <c r="BH112" i="10"/>
  <c r="BG112" i="10"/>
  <c r="BF112" i="10"/>
  <c r="BE112" i="10"/>
  <c r="T112" i="10"/>
  <c r="R112" i="10"/>
  <c r="P112" i="10"/>
  <c r="BK112" i="10"/>
  <c r="J112" i="10"/>
  <c r="BI111" i="10"/>
  <c r="BH111" i="10"/>
  <c r="BG111" i="10"/>
  <c r="BF111" i="10"/>
  <c r="BE111" i="10"/>
  <c r="T111" i="10"/>
  <c r="R111" i="10"/>
  <c r="P111" i="10"/>
  <c r="BK111" i="10"/>
  <c r="J111" i="10"/>
  <c r="BI110" i="10"/>
  <c r="BH110" i="10"/>
  <c r="BG110" i="10"/>
  <c r="BF110" i="10"/>
  <c r="BE110" i="10"/>
  <c r="T110" i="10"/>
  <c r="R110" i="10"/>
  <c r="P110" i="10"/>
  <c r="BK110" i="10"/>
  <c r="J110" i="10"/>
  <c r="BI109" i="10"/>
  <c r="BH109" i="10"/>
  <c r="BG109" i="10"/>
  <c r="BF109" i="10"/>
  <c r="BE109" i="10"/>
  <c r="T109" i="10"/>
  <c r="R109" i="10"/>
  <c r="P109" i="10"/>
  <c r="BK109" i="10"/>
  <c r="J109" i="10"/>
  <c r="BI108" i="10"/>
  <c r="BH108" i="10"/>
  <c r="BG108" i="10"/>
  <c r="BF108" i="10"/>
  <c r="BE108" i="10"/>
  <c r="T108" i="10"/>
  <c r="R108" i="10"/>
  <c r="P108" i="10"/>
  <c r="BK108" i="10"/>
  <c r="J108" i="10"/>
  <c r="BI107" i="10"/>
  <c r="BH107" i="10"/>
  <c r="BG107" i="10"/>
  <c r="BF107" i="10"/>
  <c r="BE107" i="10"/>
  <c r="T107" i="10"/>
  <c r="T106" i="10" s="1"/>
  <c r="R107" i="10"/>
  <c r="R106" i="10" s="1"/>
  <c r="P107" i="10"/>
  <c r="P106" i="10" s="1"/>
  <c r="BK107" i="10"/>
  <c r="BK106" i="10" s="1"/>
  <c r="J106" i="10" s="1"/>
  <c r="J107" i="10"/>
  <c r="J59" i="10"/>
  <c r="BI105" i="10"/>
  <c r="BH105" i="10"/>
  <c r="BG105" i="10"/>
  <c r="BF105" i="10"/>
  <c r="T105" i="10"/>
  <c r="R105" i="10"/>
  <c r="P105" i="10"/>
  <c r="BK105" i="10"/>
  <c r="J105" i="10"/>
  <c r="BE105" i="10" s="1"/>
  <c r="BI104" i="10"/>
  <c r="BH104" i="10"/>
  <c r="BG104" i="10"/>
  <c r="BF104" i="10"/>
  <c r="T104" i="10"/>
  <c r="R104" i="10"/>
  <c r="P104" i="10"/>
  <c r="BK104" i="10"/>
  <c r="J104" i="10"/>
  <c r="BE104" i="10" s="1"/>
  <c r="BI103" i="10"/>
  <c r="BH103" i="10"/>
  <c r="BG103" i="10"/>
  <c r="BF103" i="10"/>
  <c r="T103" i="10"/>
  <c r="R103" i="10"/>
  <c r="P103" i="10"/>
  <c r="BK103" i="10"/>
  <c r="J103" i="10"/>
  <c r="BE103" i="10" s="1"/>
  <c r="BI102" i="10"/>
  <c r="BH102" i="10"/>
  <c r="BG102" i="10"/>
  <c r="BF102" i="10"/>
  <c r="T102" i="10"/>
  <c r="R102" i="10"/>
  <c r="P102" i="10"/>
  <c r="BK102" i="10"/>
  <c r="J102" i="10"/>
  <c r="BE102" i="10" s="1"/>
  <c r="BI101" i="10"/>
  <c r="BH101" i="10"/>
  <c r="BG101" i="10"/>
  <c r="BF101" i="10"/>
  <c r="T101" i="10"/>
  <c r="R101" i="10"/>
  <c r="P101" i="10"/>
  <c r="BK101" i="10"/>
  <c r="J101" i="10"/>
  <c r="BE101" i="10" s="1"/>
  <c r="BI100" i="10"/>
  <c r="BH100" i="10"/>
  <c r="BG100" i="10"/>
  <c r="BF100" i="10"/>
  <c r="T100" i="10"/>
  <c r="R100" i="10"/>
  <c r="P100" i="10"/>
  <c r="BK100" i="10"/>
  <c r="J100" i="10"/>
  <c r="BE100" i="10" s="1"/>
  <c r="BI99" i="10"/>
  <c r="BH99" i="10"/>
  <c r="BG99" i="10"/>
  <c r="BF99" i="10"/>
  <c r="T99" i="10"/>
  <c r="R99" i="10"/>
  <c r="P99" i="10"/>
  <c r="BK99" i="10"/>
  <c r="J99" i="10"/>
  <c r="BE99" i="10" s="1"/>
  <c r="BI98" i="10"/>
  <c r="BH98" i="10"/>
  <c r="BG98" i="10"/>
  <c r="BF98" i="10"/>
  <c r="T98" i="10"/>
  <c r="R98" i="10"/>
  <c r="P98" i="10"/>
  <c r="BK98" i="10"/>
  <c r="J98" i="10"/>
  <c r="BE98" i="10" s="1"/>
  <c r="BI97" i="10"/>
  <c r="BH97" i="10"/>
  <c r="BG97" i="10"/>
  <c r="BF97" i="10"/>
  <c r="T97" i="10"/>
  <c r="R97" i="10"/>
  <c r="P97" i="10"/>
  <c r="BK97" i="10"/>
  <c r="J97" i="10"/>
  <c r="BE97" i="10" s="1"/>
  <c r="BI96" i="10"/>
  <c r="BH96" i="10"/>
  <c r="BG96" i="10"/>
  <c r="BF96" i="10"/>
  <c r="T96" i="10"/>
  <c r="R96" i="10"/>
  <c r="P96" i="10"/>
  <c r="BK96" i="10"/>
  <c r="J96" i="10"/>
  <c r="BE96" i="10" s="1"/>
  <c r="BI95" i="10"/>
  <c r="BH95" i="10"/>
  <c r="BG95" i="10"/>
  <c r="BF95" i="10"/>
  <c r="T95" i="10"/>
  <c r="R95" i="10"/>
  <c r="R94" i="10" s="1"/>
  <c r="P95" i="10"/>
  <c r="BK95" i="10"/>
  <c r="BK94" i="10" s="1"/>
  <c r="J94" i="10" s="1"/>
  <c r="J58" i="10" s="1"/>
  <c r="J95" i="10"/>
  <c r="BE95" i="10" s="1"/>
  <c r="BI93" i="10"/>
  <c r="BH93" i="10"/>
  <c r="BG93" i="10"/>
  <c r="BF93" i="10"/>
  <c r="BE93" i="10"/>
  <c r="T93" i="10"/>
  <c r="R93" i="10"/>
  <c r="P93" i="10"/>
  <c r="BK93" i="10"/>
  <c r="J93" i="10"/>
  <c r="BI92" i="10"/>
  <c r="BH92" i="10"/>
  <c r="BG92" i="10"/>
  <c r="BF92" i="10"/>
  <c r="BE92" i="10"/>
  <c r="T92" i="10"/>
  <c r="R92" i="10"/>
  <c r="P92" i="10"/>
  <c r="BK92" i="10"/>
  <c r="J92" i="10"/>
  <c r="BI91" i="10"/>
  <c r="BH91" i="10"/>
  <c r="BG91" i="10"/>
  <c r="BF91" i="10"/>
  <c r="BE91" i="10"/>
  <c r="T91" i="10"/>
  <c r="R91" i="10"/>
  <c r="P91" i="10"/>
  <c r="BK91" i="10"/>
  <c r="J91" i="10"/>
  <c r="BI90" i="10"/>
  <c r="BH90" i="10"/>
  <c r="BG90" i="10"/>
  <c r="BF90" i="10"/>
  <c r="BE90" i="10"/>
  <c r="T90" i="10"/>
  <c r="R90" i="10"/>
  <c r="P90" i="10"/>
  <c r="BK90" i="10"/>
  <c r="J90" i="10"/>
  <c r="BI89" i="10"/>
  <c r="BH89" i="10"/>
  <c r="BG89" i="10"/>
  <c r="BF89" i="10"/>
  <c r="BE89" i="10"/>
  <c r="T89" i="10"/>
  <c r="R89" i="10"/>
  <c r="P89" i="10"/>
  <c r="BK89" i="10"/>
  <c r="J89" i="10"/>
  <c r="BI88" i="10"/>
  <c r="BH88" i="10"/>
  <c r="BG88" i="10"/>
  <c r="BF88" i="10"/>
  <c r="BE88" i="10"/>
  <c r="T88" i="10"/>
  <c r="R88" i="10"/>
  <c r="P88" i="10"/>
  <c r="BK88" i="10"/>
  <c r="J88" i="10"/>
  <c r="BI87" i="10"/>
  <c r="BH87" i="10"/>
  <c r="BG87" i="10"/>
  <c r="BF87" i="10"/>
  <c r="BE87" i="10"/>
  <c r="T87" i="10"/>
  <c r="R87" i="10"/>
  <c r="P87" i="10"/>
  <c r="BK87" i="10"/>
  <c r="J87" i="10"/>
  <c r="BI86" i="10"/>
  <c r="BH86" i="10"/>
  <c r="BG86" i="10"/>
  <c r="BF86" i="10"/>
  <c r="BE86" i="10"/>
  <c r="T86" i="10"/>
  <c r="R86" i="10"/>
  <c r="P86" i="10"/>
  <c r="BK86" i="10"/>
  <c r="J86" i="10"/>
  <c r="BI85" i="10"/>
  <c r="BH85" i="10"/>
  <c r="BG85" i="10"/>
  <c r="BF85" i="10"/>
  <c r="BE85" i="10"/>
  <c r="T85" i="10"/>
  <c r="R85" i="10"/>
  <c r="P85" i="10"/>
  <c r="BK85" i="10"/>
  <c r="J85" i="10"/>
  <c r="BI84" i="10"/>
  <c r="BH84" i="10"/>
  <c r="BG84" i="10"/>
  <c r="BF84" i="10"/>
  <c r="BE84" i="10"/>
  <c r="T84" i="10"/>
  <c r="R84" i="10"/>
  <c r="P84" i="10"/>
  <c r="BK84" i="10"/>
  <c r="J84" i="10"/>
  <c r="BI83" i="10"/>
  <c r="BH83" i="10"/>
  <c r="BG83" i="10"/>
  <c r="BF83" i="10"/>
  <c r="BE83" i="10"/>
  <c r="T83" i="10"/>
  <c r="R83" i="10"/>
  <c r="P83" i="10"/>
  <c r="BK83" i="10"/>
  <c r="J83" i="10"/>
  <c r="BI82" i="10"/>
  <c r="F34" i="10" s="1"/>
  <c r="BD60" i="1" s="1"/>
  <c r="BH82" i="10"/>
  <c r="BG82" i="10"/>
  <c r="F32" i="10" s="1"/>
  <c r="BB60" i="1" s="1"/>
  <c r="BF82" i="10"/>
  <c r="BE82" i="10"/>
  <c r="T82" i="10"/>
  <c r="T81" i="10" s="1"/>
  <c r="R82" i="10"/>
  <c r="R81" i="10" s="1"/>
  <c r="R80" i="10" s="1"/>
  <c r="P82" i="10"/>
  <c r="P81" i="10" s="1"/>
  <c r="BK82" i="10"/>
  <c r="BK81" i="10" s="1"/>
  <c r="J82" i="10"/>
  <c r="J76" i="10"/>
  <c r="F76" i="10"/>
  <c r="J74" i="10"/>
  <c r="F74" i="10"/>
  <c r="E72" i="10"/>
  <c r="J51" i="10"/>
  <c r="F51" i="10"/>
  <c r="F49" i="10"/>
  <c r="E47" i="10"/>
  <c r="J18" i="10"/>
  <c r="E18" i="10"/>
  <c r="F77" i="10" s="1"/>
  <c r="J17" i="10"/>
  <c r="J12" i="10"/>
  <c r="J49" i="10" s="1"/>
  <c r="E7" i="10"/>
  <c r="E70" i="10" s="1"/>
  <c r="AY59" i="1"/>
  <c r="AX59" i="1"/>
  <c r="F33" i="9"/>
  <c r="BC59" i="1" s="1"/>
  <c r="J31" i="9"/>
  <c r="AW59" i="1" s="1"/>
  <c r="BI77" i="9"/>
  <c r="F34" i="9" s="1"/>
  <c r="BD59" i="1" s="1"/>
  <c r="BH77" i="9"/>
  <c r="BG77" i="9"/>
  <c r="F32" i="9" s="1"/>
  <c r="BB59" i="1" s="1"/>
  <c r="BF77" i="9"/>
  <c r="F31" i="9" s="1"/>
  <c r="BA59" i="1" s="1"/>
  <c r="BE77" i="9"/>
  <c r="F30" i="9" s="1"/>
  <c r="AZ59" i="1" s="1"/>
  <c r="T77" i="9"/>
  <c r="T76" i="9" s="1"/>
  <c r="R77" i="9"/>
  <c r="R76" i="9" s="1"/>
  <c r="P77" i="9"/>
  <c r="P76" i="9" s="1"/>
  <c r="AU59" i="1" s="1"/>
  <c r="BK77" i="9"/>
  <c r="BK76" i="9" s="1"/>
  <c r="J76" i="9" s="1"/>
  <c r="J77" i="9"/>
  <c r="J72" i="9"/>
  <c r="F72" i="9"/>
  <c r="F70" i="9"/>
  <c r="E68" i="9"/>
  <c r="E66" i="9"/>
  <c r="J51" i="9"/>
  <c r="F51" i="9"/>
  <c r="J49" i="9"/>
  <c r="F49" i="9"/>
  <c r="E47" i="9"/>
  <c r="J18" i="9"/>
  <c r="E18" i="9"/>
  <c r="F52" i="9" s="1"/>
  <c r="J17" i="9"/>
  <c r="J12" i="9"/>
  <c r="J70" i="9" s="1"/>
  <c r="E7" i="9"/>
  <c r="E45" i="9" s="1"/>
  <c r="P76" i="8"/>
  <c r="AU58" i="1" s="1"/>
  <c r="BK76" i="8"/>
  <c r="J76" i="8" s="1"/>
  <c r="J27" i="8" s="1"/>
  <c r="AY58" i="1"/>
  <c r="AX58" i="1"/>
  <c r="J56" i="8"/>
  <c r="F34" i="8"/>
  <c r="BD58" i="1" s="1"/>
  <c r="F32" i="8"/>
  <c r="BB58" i="1" s="1"/>
  <c r="F30" i="8"/>
  <c r="AZ58" i="1" s="1"/>
  <c r="BI77" i="8"/>
  <c r="BH77" i="8"/>
  <c r="F33" i="8" s="1"/>
  <c r="BC58" i="1" s="1"/>
  <c r="BG77" i="8"/>
  <c r="BF77" i="8"/>
  <c r="J31" i="8" s="1"/>
  <c r="AW58" i="1" s="1"/>
  <c r="T77" i="8"/>
  <c r="T76" i="8" s="1"/>
  <c r="R77" i="8"/>
  <c r="R76" i="8" s="1"/>
  <c r="P77" i="8"/>
  <c r="BK77" i="8"/>
  <c r="J77" i="8"/>
  <c r="BE77" i="8" s="1"/>
  <c r="J30" i="8" s="1"/>
  <c r="AV58" i="1" s="1"/>
  <c r="J72" i="8"/>
  <c r="F72" i="8"/>
  <c r="J70" i="8"/>
  <c r="F70" i="8"/>
  <c r="E68" i="8"/>
  <c r="J51" i="8"/>
  <c r="F51" i="8"/>
  <c r="F49" i="8"/>
  <c r="E47" i="8"/>
  <c r="E45" i="8"/>
  <c r="J18" i="8"/>
  <c r="E18" i="8"/>
  <c r="F73" i="8" s="1"/>
  <c r="J17" i="8"/>
  <c r="J12" i="8"/>
  <c r="J49" i="8" s="1"/>
  <c r="E7" i="8"/>
  <c r="E66" i="8" s="1"/>
  <c r="R99" i="7"/>
  <c r="T81" i="7"/>
  <c r="T80" i="7" s="1"/>
  <c r="T79" i="7" s="1"/>
  <c r="P81" i="7"/>
  <c r="AY57" i="1"/>
  <c r="AX57" i="1"/>
  <c r="BI100" i="7"/>
  <c r="BH100" i="7"/>
  <c r="BG100" i="7"/>
  <c r="BF100" i="7"/>
  <c r="F31" i="7" s="1"/>
  <c r="BA57" i="1" s="1"/>
  <c r="T100" i="7"/>
  <c r="T99" i="7" s="1"/>
  <c r="R100" i="7"/>
  <c r="P100" i="7"/>
  <c r="P99" i="7" s="1"/>
  <c r="BK100" i="7"/>
  <c r="BK99" i="7" s="1"/>
  <c r="J99" i="7" s="1"/>
  <c r="J59" i="7" s="1"/>
  <c r="J100" i="7"/>
  <c r="BE100" i="7" s="1"/>
  <c r="BI95" i="7"/>
  <c r="BH95" i="7"/>
  <c r="BG95" i="7"/>
  <c r="BF95" i="7"/>
  <c r="BE95" i="7"/>
  <c r="T95" i="7"/>
  <c r="R95" i="7"/>
  <c r="P95" i="7"/>
  <c r="BK95" i="7"/>
  <c r="J95" i="7"/>
  <c r="BI91" i="7"/>
  <c r="BH91" i="7"/>
  <c r="BG91" i="7"/>
  <c r="BF91" i="7"/>
  <c r="BE91" i="7"/>
  <c r="T91" i="7"/>
  <c r="R91" i="7"/>
  <c r="P91" i="7"/>
  <c r="BK91" i="7"/>
  <c r="J91" i="7"/>
  <c r="BI87" i="7"/>
  <c r="BH87" i="7"/>
  <c r="BG87" i="7"/>
  <c r="BF87" i="7"/>
  <c r="BE87" i="7"/>
  <c r="T87" i="7"/>
  <c r="R87" i="7"/>
  <c r="P87" i="7"/>
  <c r="BK87" i="7"/>
  <c r="J87" i="7"/>
  <c r="BI82" i="7"/>
  <c r="F34" i="7" s="1"/>
  <c r="BD57" i="1" s="1"/>
  <c r="BH82" i="7"/>
  <c r="BG82" i="7"/>
  <c r="F32" i="7" s="1"/>
  <c r="BB57" i="1" s="1"/>
  <c r="BF82" i="7"/>
  <c r="BE82" i="7"/>
  <c r="J30" i="7" s="1"/>
  <c r="AV57" i="1" s="1"/>
  <c r="T82" i="7"/>
  <c r="R82" i="7"/>
  <c r="R81" i="7" s="1"/>
  <c r="R80" i="7" s="1"/>
  <c r="R79" i="7" s="1"/>
  <c r="P82" i="7"/>
  <c r="BK82" i="7"/>
  <c r="BK81" i="7" s="1"/>
  <c r="J82" i="7"/>
  <c r="J75" i="7"/>
  <c r="F75" i="7"/>
  <c r="F73" i="7"/>
  <c r="E71" i="7"/>
  <c r="E69" i="7"/>
  <c r="J51" i="7"/>
  <c r="F51" i="7"/>
  <c r="F49" i="7"/>
  <c r="E47" i="7"/>
  <c r="J18" i="7"/>
  <c r="E18" i="7"/>
  <c r="F52" i="7" s="1"/>
  <c r="J17" i="7"/>
  <c r="J12" i="7"/>
  <c r="J73" i="7" s="1"/>
  <c r="E7" i="7"/>
  <c r="E45" i="7" s="1"/>
  <c r="T125" i="6"/>
  <c r="J102" i="6"/>
  <c r="J60" i="6" s="1"/>
  <c r="P100" i="6"/>
  <c r="R83" i="6"/>
  <c r="AY56" i="1"/>
  <c r="AX56" i="1"/>
  <c r="BI126" i="6"/>
  <c r="BH126" i="6"/>
  <c r="BG126" i="6"/>
  <c r="BF126" i="6"/>
  <c r="BE126" i="6"/>
  <c r="T126" i="6"/>
  <c r="R126" i="6"/>
  <c r="R125" i="6" s="1"/>
  <c r="P126" i="6"/>
  <c r="P125" i="6" s="1"/>
  <c r="BK126" i="6"/>
  <c r="BK125" i="6" s="1"/>
  <c r="J125" i="6" s="1"/>
  <c r="J61" i="6" s="1"/>
  <c r="J126" i="6"/>
  <c r="BI121" i="6"/>
  <c r="BH121" i="6"/>
  <c r="BG121" i="6"/>
  <c r="BF121" i="6"/>
  <c r="T121" i="6"/>
  <c r="R121" i="6"/>
  <c r="P121" i="6"/>
  <c r="BK121" i="6"/>
  <c r="J121" i="6"/>
  <c r="BE121" i="6" s="1"/>
  <c r="BI117" i="6"/>
  <c r="BH117" i="6"/>
  <c r="BG117" i="6"/>
  <c r="BF117" i="6"/>
  <c r="T117" i="6"/>
  <c r="R117" i="6"/>
  <c r="P117" i="6"/>
  <c r="BK117" i="6"/>
  <c r="J117" i="6"/>
  <c r="BE117" i="6" s="1"/>
  <c r="BI116" i="6"/>
  <c r="BH116" i="6"/>
  <c r="BG116" i="6"/>
  <c r="BF116" i="6"/>
  <c r="T116" i="6"/>
  <c r="R116" i="6"/>
  <c r="P116" i="6"/>
  <c r="BK116" i="6"/>
  <c r="J116" i="6"/>
  <c r="BE116" i="6" s="1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T108" i="6"/>
  <c r="R108" i="6"/>
  <c r="P108" i="6"/>
  <c r="BK108" i="6"/>
  <c r="J108" i="6"/>
  <c r="BE108" i="6" s="1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T102" i="6" s="1"/>
  <c r="R103" i="6"/>
  <c r="R102" i="6" s="1"/>
  <c r="P103" i="6"/>
  <c r="P102" i="6" s="1"/>
  <c r="BK103" i="6"/>
  <c r="BK102" i="6" s="1"/>
  <c r="J103" i="6"/>
  <c r="BE103" i="6" s="1"/>
  <c r="BI101" i="6"/>
  <c r="BH101" i="6"/>
  <c r="BG101" i="6"/>
  <c r="BF101" i="6"/>
  <c r="BE101" i="6"/>
  <c r="T101" i="6"/>
  <c r="T100" i="6" s="1"/>
  <c r="R101" i="6"/>
  <c r="R100" i="6" s="1"/>
  <c r="P101" i="6"/>
  <c r="BK101" i="6"/>
  <c r="BK100" i="6" s="1"/>
  <c r="J100" i="6" s="1"/>
  <c r="J59" i="6" s="1"/>
  <c r="J101" i="6"/>
  <c r="BI96" i="6"/>
  <c r="BH96" i="6"/>
  <c r="BG96" i="6"/>
  <c r="BF96" i="6"/>
  <c r="T96" i="6"/>
  <c r="R96" i="6"/>
  <c r="P96" i="6"/>
  <c r="BK96" i="6"/>
  <c r="J96" i="6"/>
  <c r="BE96" i="6" s="1"/>
  <c r="BI92" i="6"/>
  <c r="BH92" i="6"/>
  <c r="BG92" i="6"/>
  <c r="BF92" i="6"/>
  <c r="T92" i="6"/>
  <c r="R92" i="6"/>
  <c r="P92" i="6"/>
  <c r="BK92" i="6"/>
  <c r="J92" i="6"/>
  <c r="BE92" i="6" s="1"/>
  <c r="BI88" i="6"/>
  <c r="BH88" i="6"/>
  <c r="BG88" i="6"/>
  <c r="BF88" i="6"/>
  <c r="T88" i="6"/>
  <c r="R88" i="6"/>
  <c r="P88" i="6"/>
  <c r="BK88" i="6"/>
  <c r="J88" i="6"/>
  <c r="BE88" i="6" s="1"/>
  <c r="BI84" i="6"/>
  <c r="F34" i="6" s="1"/>
  <c r="BD56" i="1" s="1"/>
  <c r="BH84" i="6"/>
  <c r="F33" i="6" s="1"/>
  <c r="BC56" i="1" s="1"/>
  <c r="BG84" i="6"/>
  <c r="F32" i="6" s="1"/>
  <c r="BB56" i="1" s="1"/>
  <c r="BF84" i="6"/>
  <c r="F31" i="6" s="1"/>
  <c r="BA56" i="1" s="1"/>
  <c r="T84" i="6"/>
  <c r="T83" i="6" s="1"/>
  <c r="T82" i="6" s="1"/>
  <c r="T81" i="6" s="1"/>
  <c r="R84" i="6"/>
  <c r="P84" i="6"/>
  <c r="P83" i="6" s="1"/>
  <c r="BK84" i="6"/>
  <c r="BK83" i="6" s="1"/>
  <c r="J84" i="6"/>
  <c r="BE84" i="6" s="1"/>
  <c r="J77" i="6"/>
  <c r="F77" i="6"/>
  <c r="J75" i="6"/>
  <c r="F75" i="6"/>
  <c r="E73" i="6"/>
  <c r="J51" i="6"/>
  <c r="F51" i="6"/>
  <c r="F49" i="6"/>
  <c r="E47" i="6"/>
  <c r="J18" i="6"/>
  <c r="E18" i="6"/>
  <c r="F78" i="6" s="1"/>
  <c r="J17" i="6"/>
  <c r="J12" i="6"/>
  <c r="J49" i="6" s="1"/>
  <c r="E7" i="6"/>
  <c r="E71" i="6" s="1"/>
  <c r="R377" i="5"/>
  <c r="R376" i="5" s="1"/>
  <c r="R374" i="5"/>
  <c r="T260" i="5"/>
  <c r="P260" i="5"/>
  <c r="R240" i="5"/>
  <c r="AY55" i="1"/>
  <c r="AX55" i="1"/>
  <c r="BI378" i="5"/>
  <c r="BH378" i="5"/>
  <c r="BG378" i="5"/>
  <c r="BF378" i="5"/>
  <c r="T378" i="5"/>
  <c r="T377" i="5" s="1"/>
  <c r="T376" i="5" s="1"/>
  <c r="R378" i="5"/>
  <c r="P378" i="5"/>
  <c r="P377" i="5" s="1"/>
  <c r="P376" i="5" s="1"/>
  <c r="BK378" i="5"/>
  <c r="BK377" i="5" s="1"/>
  <c r="J378" i="5"/>
  <c r="BE378" i="5" s="1"/>
  <c r="BI375" i="5"/>
  <c r="BH375" i="5"/>
  <c r="BG375" i="5"/>
  <c r="BF375" i="5"/>
  <c r="T375" i="5"/>
  <c r="T374" i="5" s="1"/>
  <c r="R375" i="5"/>
  <c r="P375" i="5"/>
  <c r="P374" i="5" s="1"/>
  <c r="BK375" i="5"/>
  <c r="BK374" i="5" s="1"/>
  <c r="J374" i="5" s="1"/>
  <c r="J65" i="5" s="1"/>
  <c r="J375" i="5"/>
  <c r="BE375" i="5" s="1"/>
  <c r="BI370" i="5"/>
  <c r="BH370" i="5"/>
  <c r="BG370" i="5"/>
  <c r="BF370" i="5"/>
  <c r="BE370" i="5"/>
  <c r="T370" i="5"/>
  <c r="R370" i="5"/>
  <c r="P370" i="5"/>
  <c r="BK370" i="5"/>
  <c r="J370" i="5"/>
  <c r="BI364" i="5"/>
  <c r="BH364" i="5"/>
  <c r="BG364" i="5"/>
  <c r="BF364" i="5"/>
  <c r="BE364" i="5"/>
  <c r="T364" i="5"/>
  <c r="R364" i="5"/>
  <c r="P364" i="5"/>
  <c r="BK364" i="5"/>
  <c r="J364" i="5"/>
  <c r="BI361" i="5"/>
  <c r="BH361" i="5"/>
  <c r="BG361" i="5"/>
  <c r="BF361" i="5"/>
  <c r="BE361" i="5"/>
  <c r="T361" i="5"/>
  <c r="R361" i="5"/>
  <c r="P361" i="5"/>
  <c r="BK361" i="5"/>
  <c r="J361" i="5"/>
  <c r="BI357" i="5"/>
  <c r="BH357" i="5"/>
  <c r="BG357" i="5"/>
  <c r="BF357" i="5"/>
  <c r="BE357" i="5"/>
  <c r="T357" i="5"/>
  <c r="R357" i="5"/>
  <c r="P357" i="5"/>
  <c r="BK357" i="5"/>
  <c r="J357" i="5"/>
  <c r="BI356" i="5"/>
  <c r="BH356" i="5"/>
  <c r="BG356" i="5"/>
  <c r="BF356" i="5"/>
  <c r="BE356" i="5"/>
  <c r="T356" i="5"/>
  <c r="R356" i="5"/>
  <c r="P356" i="5"/>
  <c r="BK356" i="5"/>
  <c r="J356" i="5"/>
  <c r="BI354" i="5"/>
  <c r="BH354" i="5"/>
  <c r="BG354" i="5"/>
  <c r="BF354" i="5"/>
  <c r="BE354" i="5"/>
  <c r="T354" i="5"/>
  <c r="R354" i="5"/>
  <c r="P354" i="5"/>
  <c r="BK354" i="5"/>
  <c r="J354" i="5"/>
  <c r="BI349" i="5"/>
  <c r="BH349" i="5"/>
  <c r="BG349" i="5"/>
  <c r="BF349" i="5"/>
  <c r="BE349" i="5"/>
  <c r="T349" i="5"/>
  <c r="R349" i="5"/>
  <c r="P349" i="5"/>
  <c r="BK349" i="5"/>
  <c r="J349" i="5"/>
  <c r="BI348" i="5"/>
  <c r="BH348" i="5"/>
  <c r="BG348" i="5"/>
  <c r="BF348" i="5"/>
  <c r="BE348" i="5"/>
  <c r="T348" i="5"/>
  <c r="R348" i="5"/>
  <c r="P348" i="5"/>
  <c r="BK348" i="5"/>
  <c r="J348" i="5"/>
  <c r="BI343" i="5"/>
  <c r="BH343" i="5"/>
  <c r="BG343" i="5"/>
  <c r="BF343" i="5"/>
  <c r="BE343" i="5"/>
  <c r="T343" i="5"/>
  <c r="R343" i="5"/>
  <c r="P343" i="5"/>
  <c r="BK343" i="5"/>
  <c r="J343" i="5"/>
  <c r="BI340" i="5"/>
  <c r="BH340" i="5"/>
  <c r="BG340" i="5"/>
  <c r="BF340" i="5"/>
  <c r="BE340" i="5"/>
  <c r="T340" i="5"/>
  <c r="R340" i="5"/>
  <c r="P340" i="5"/>
  <c r="BK340" i="5"/>
  <c r="J340" i="5"/>
  <c r="BI335" i="5"/>
  <c r="BH335" i="5"/>
  <c r="BG335" i="5"/>
  <c r="BF335" i="5"/>
  <c r="BE335" i="5"/>
  <c r="T335" i="5"/>
  <c r="R335" i="5"/>
  <c r="P335" i="5"/>
  <c r="BK335" i="5"/>
  <c r="J335" i="5"/>
  <c r="BI334" i="5"/>
  <c r="BH334" i="5"/>
  <c r="BG334" i="5"/>
  <c r="BF334" i="5"/>
  <c r="BE334" i="5"/>
  <c r="T334" i="5"/>
  <c r="R334" i="5"/>
  <c r="P334" i="5"/>
  <c r="BK334" i="5"/>
  <c r="J334" i="5"/>
  <c r="BI329" i="5"/>
  <c r="BH329" i="5"/>
  <c r="BG329" i="5"/>
  <c r="BF329" i="5"/>
  <c r="BE329" i="5"/>
  <c r="T329" i="5"/>
  <c r="R329" i="5"/>
  <c r="P329" i="5"/>
  <c r="BK329" i="5"/>
  <c r="J329" i="5"/>
  <c r="BI326" i="5"/>
  <c r="BH326" i="5"/>
  <c r="BG326" i="5"/>
  <c r="BF326" i="5"/>
  <c r="BE326" i="5"/>
  <c r="T326" i="5"/>
  <c r="R326" i="5"/>
  <c r="P326" i="5"/>
  <c r="BK326" i="5"/>
  <c r="J326" i="5"/>
  <c r="BI322" i="5"/>
  <c r="BH322" i="5"/>
  <c r="BG322" i="5"/>
  <c r="BF322" i="5"/>
  <c r="BE322" i="5"/>
  <c r="T322" i="5"/>
  <c r="R322" i="5"/>
  <c r="P322" i="5"/>
  <c r="BK322" i="5"/>
  <c r="J322" i="5"/>
  <c r="BI321" i="5"/>
  <c r="BH321" i="5"/>
  <c r="BG321" i="5"/>
  <c r="BF321" i="5"/>
  <c r="BE321" i="5"/>
  <c r="T321" i="5"/>
  <c r="R321" i="5"/>
  <c r="P321" i="5"/>
  <c r="BK321" i="5"/>
  <c r="J321" i="5"/>
  <c r="BI312" i="5"/>
  <c r="BH312" i="5"/>
  <c r="BG312" i="5"/>
  <c r="BF312" i="5"/>
  <c r="BE312" i="5"/>
  <c r="T312" i="5"/>
  <c r="R312" i="5"/>
  <c r="P312" i="5"/>
  <c r="BK312" i="5"/>
  <c r="J312" i="5"/>
  <c r="BI311" i="5"/>
  <c r="BH311" i="5"/>
  <c r="BG311" i="5"/>
  <c r="BF311" i="5"/>
  <c r="BE311" i="5"/>
  <c r="T311" i="5"/>
  <c r="R311" i="5"/>
  <c r="P311" i="5"/>
  <c r="BK311" i="5"/>
  <c r="J311" i="5"/>
  <c r="BI310" i="5"/>
  <c r="BH310" i="5"/>
  <c r="BG310" i="5"/>
  <c r="BF310" i="5"/>
  <c r="BE310" i="5"/>
  <c r="T310" i="5"/>
  <c r="R310" i="5"/>
  <c r="P310" i="5"/>
  <c r="BK310" i="5"/>
  <c r="J310" i="5"/>
  <c r="BI309" i="5"/>
  <c r="BH309" i="5"/>
  <c r="BG309" i="5"/>
  <c r="BF309" i="5"/>
  <c r="BE309" i="5"/>
  <c r="T309" i="5"/>
  <c r="R309" i="5"/>
  <c r="P309" i="5"/>
  <c r="BK309" i="5"/>
  <c r="J309" i="5"/>
  <c r="BI308" i="5"/>
  <c r="BH308" i="5"/>
  <c r="BG308" i="5"/>
  <c r="BF308" i="5"/>
  <c r="BE308" i="5"/>
  <c r="T308" i="5"/>
  <c r="R308" i="5"/>
  <c r="P308" i="5"/>
  <c r="BK308" i="5"/>
  <c r="J308" i="5"/>
  <c r="BI304" i="5"/>
  <c r="BH304" i="5"/>
  <c r="BG304" i="5"/>
  <c r="BF304" i="5"/>
  <c r="BE304" i="5"/>
  <c r="T304" i="5"/>
  <c r="R304" i="5"/>
  <c r="P304" i="5"/>
  <c r="BK304" i="5"/>
  <c r="J304" i="5"/>
  <c r="BI298" i="5"/>
  <c r="BH298" i="5"/>
  <c r="BG298" i="5"/>
  <c r="BF298" i="5"/>
  <c r="BE298" i="5"/>
  <c r="T298" i="5"/>
  <c r="R298" i="5"/>
  <c r="P298" i="5"/>
  <c r="BK298" i="5"/>
  <c r="J298" i="5"/>
  <c r="BI286" i="5"/>
  <c r="BH286" i="5"/>
  <c r="BG286" i="5"/>
  <c r="BF286" i="5"/>
  <c r="BE286" i="5"/>
  <c r="T286" i="5"/>
  <c r="R286" i="5"/>
  <c r="P286" i="5"/>
  <c r="BK286" i="5"/>
  <c r="J286" i="5"/>
  <c r="BI263" i="5"/>
  <c r="BH263" i="5"/>
  <c r="BG263" i="5"/>
  <c r="BF263" i="5"/>
  <c r="BE263" i="5"/>
  <c r="T263" i="5"/>
  <c r="R263" i="5"/>
  <c r="P263" i="5"/>
  <c r="BK263" i="5"/>
  <c r="J263" i="5"/>
  <c r="BI262" i="5"/>
  <c r="BH262" i="5"/>
  <c r="BG262" i="5"/>
  <c r="BF262" i="5"/>
  <c r="BE262" i="5"/>
  <c r="T262" i="5"/>
  <c r="R262" i="5"/>
  <c r="P262" i="5"/>
  <c r="BK262" i="5"/>
  <c r="J262" i="5"/>
  <c r="BI261" i="5"/>
  <c r="BH261" i="5"/>
  <c r="BG261" i="5"/>
  <c r="BF261" i="5"/>
  <c r="BE261" i="5"/>
  <c r="T261" i="5"/>
  <c r="R261" i="5"/>
  <c r="R260" i="5" s="1"/>
  <c r="P261" i="5"/>
  <c r="BK261" i="5"/>
  <c r="BK260" i="5" s="1"/>
  <c r="J260" i="5" s="1"/>
  <c r="J64" i="5" s="1"/>
  <c r="J261" i="5"/>
  <c r="BI254" i="5"/>
  <c r="BH254" i="5"/>
  <c r="BG254" i="5"/>
  <c r="BF254" i="5"/>
  <c r="T254" i="5"/>
  <c r="R254" i="5"/>
  <c r="P254" i="5"/>
  <c r="BK254" i="5"/>
  <c r="J254" i="5"/>
  <c r="BE254" i="5" s="1"/>
  <c r="BI253" i="5"/>
  <c r="BH253" i="5"/>
  <c r="BG253" i="5"/>
  <c r="BF253" i="5"/>
  <c r="T253" i="5"/>
  <c r="R253" i="5"/>
  <c r="P253" i="5"/>
  <c r="BK253" i="5"/>
  <c r="J253" i="5"/>
  <c r="BE253" i="5" s="1"/>
  <c r="BI252" i="5"/>
  <c r="BH252" i="5"/>
  <c r="BG252" i="5"/>
  <c r="BF252" i="5"/>
  <c r="T252" i="5"/>
  <c r="R252" i="5"/>
  <c r="P252" i="5"/>
  <c r="BK252" i="5"/>
  <c r="J252" i="5"/>
  <c r="BE252" i="5" s="1"/>
  <c r="BI250" i="5"/>
  <c r="BH250" i="5"/>
  <c r="BG250" i="5"/>
  <c r="BF250" i="5"/>
  <c r="T250" i="5"/>
  <c r="R250" i="5"/>
  <c r="P250" i="5"/>
  <c r="BK250" i="5"/>
  <c r="J250" i="5"/>
  <c r="BE250" i="5" s="1"/>
  <c r="BI246" i="5"/>
  <c r="BH246" i="5"/>
  <c r="BG246" i="5"/>
  <c r="BF246" i="5"/>
  <c r="T246" i="5"/>
  <c r="R246" i="5"/>
  <c r="P246" i="5"/>
  <c r="BK246" i="5"/>
  <c r="J246" i="5"/>
  <c r="BE246" i="5" s="1"/>
  <c r="BI245" i="5"/>
  <c r="BH245" i="5"/>
  <c r="BG245" i="5"/>
  <c r="BF245" i="5"/>
  <c r="T245" i="5"/>
  <c r="R245" i="5"/>
  <c r="P245" i="5"/>
  <c r="BK245" i="5"/>
  <c r="J245" i="5"/>
  <c r="BE245" i="5" s="1"/>
  <c r="BI241" i="5"/>
  <c r="BH241" i="5"/>
  <c r="BG241" i="5"/>
  <c r="BF241" i="5"/>
  <c r="T241" i="5"/>
  <c r="T240" i="5" s="1"/>
  <c r="R241" i="5"/>
  <c r="P241" i="5"/>
  <c r="P240" i="5" s="1"/>
  <c r="BK241" i="5"/>
  <c r="BK240" i="5" s="1"/>
  <c r="J240" i="5" s="1"/>
  <c r="J63" i="5" s="1"/>
  <c r="J241" i="5"/>
  <c r="BE241" i="5" s="1"/>
  <c r="BI235" i="5"/>
  <c r="BH235" i="5"/>
  <c r="BG235" i="5"/>
  <c r="BF235" i="5"/>
  <c r="BE235" i="5"/>
  <c r="T235" i="5"/>
  <c r="R235" i="5"/>
  <c r="P235" i="5"/>
  <c r="BK235" i="5"/>
  <c r="J235" i="5"/>
  <c r="BI230" i="5"/>
  <c r="BH230" i="5"/>
  <c r="BG230" i="5"/>
  <c r="BF230" i="5"/>
  <c r="BE230" i="5"/>
  <c r="T230" i="5"/>
  <c r="R230" i="5"/>
  <c r="P230" i="5"/>
  <c r="BK230" i="5"/>
  <c r="J230" i="5"/>
  <c r="BI226" i="5"/>
  <c r="BH226" i="5"/>
  <c r="BG226" i="5"/>
  <c r="BF226" i="5"/>
  <c r="BE226" i="5"/>
  <c r="T226" i="5"/>
  <c r="R226" i="5"/>
  <c r="P226" i="5"/>
  <c r="BK226" i="5"/>
  <c r="J226" i="5"/>
  <c r="BI217" i="5"/>
  <c r="BH217" i="5"/>
  <c r="BG217" i="5"/>
  <c r="BF217" i="5"/>
  <c r="BE217" i="5"/>
  <c r="T217" i="5"/>
  <c r="R217" i="5"/>
  <c r="P217" i="5"/>
  <c r="BK217" i="5"/>
  <c r="J217" i="5"/>
  <c r="BI211" i="5"/>
  <c r="BH211" i="5"/>
  <c r="BG211" i="5"/>
  <c r="BF211" i="5"/>
  <c r="BE211" i="5"/>
  <c r="T211" i="5"/>
  <c r="R211" i="5"/>
  <c r="P211" i="5"/>
  <c r="BK211" i="5"/>
  <c r="J211" i="5"/>
  <c r="BI203" i="5"/>
  <c r="BH203" i="5"/>
  <c r="BG203" i="5"/>
  <c r="BF203" i="5"/>
  <c r="BE203" i="5"/>
  <c r="T203" i="5"/>
  <c r="R203" i="5"/>
  <c r="P203" i="5"/>
  <c r="BK203" i="5"/>
  <c r="J203" i="5"/>
  <c r="BI202" i="5"/>
  <c r="BH202" i="5"/>
  <c r="BG202" i="5"/>
  <c r="BF202" i="5"/>
  <c r="BE202" i="5"/>
  <c r="T202" i="5"/>
  <c r="R202" i="5"/>
  <c r="P202" i="5"/>
  <c r="BK202" i="5"/>
  <c r="J202" i="5"/>
  <c r="BI201" i="5"/>
  <c r="BH201" i="5"/>
  <c r="BG201" i="5"/>
  <c r="BF201" i="5"/>
  <c r="BE201" i="5"/>
  <c r="T201" i="5"/>
  <c r="R201" i="5"/>
  <c r="P201" i="5"/>
  <c r="BK201" i="5"/>
  <c r="J201" i="5"/>
  <c r="BI189" i="5"/>
  <c r="BH189" i="5"/>
  <c r="BG189" i="5"/>
  <c r="BF189" i="5"/>
  <c r="BE189" i="5"/>
  <c r="T189" i="5"/>
  <c r="R189" i="5"/>
  <c r="P189" i="5"/>
  <c r="BK189" i="5"/>
  <c r="J189" i="5"/>
  <c r="BI183" i="5"/>
  <c r="BH183" i="5"/>
  <c r="BG183" i="5"/>
  <c r="BF183" i="5"/>
  <c r="BE183" i="5"/>
  <c r="T183" i="5"/>
  <c r="R183" i="5"/>
  <c r="P183" i="5"/>
  <c r="BK183" i="5"/>
  <c r="J183" i="5"/>
  <c r="BI178" i="5"/>
  <c r="BH178" i="5"/>
  <c r="BG178" i="5"/>
  <c r="BF178" i="5"/>
  <c r="BE178" i="5"/>
  <c r="T178" i="5"/>
  <c r="R178" i="5"/>
  <c r="P178" i="5"/>
  <c r="BK178" i="5"/>
  <c r="J178" i="5"/>
  <c r="BI169" i="5"/>
  <c r="BH169" i="5"/>
  <c r="BG169" i="5"/>
  <c r="BF169" i="5"/>
  <c r="BE169" i="5"/>
  <c r="T169" i="5"/>
  <c r="T168" i="5" s="1"/>
  <c r="R169" i="5"/>
  <c r="R168" i="5" s="1"/>
  <c r="P169" i="5"/>
  <c r="P168" i="5" s="1"/>
  <c r="BK169" i="5"/>
  <c r="BK168" i="5" s="1"/>
  <c r="J168" i="5" s="1"/>
  <c r="J169" i="5"/>
  <c r="J62" i="5"/>
  <c r="BI164" i="5"/>
  <c r="BH164" i="5"/>
  <c r="BG164" i="5"/>
  <c r="BF164" i="5"/>
  <c r="T164" i="5"/>
  <c r="R164" i="5"/>
  <c r="P164" i="5"/>
  <c r="BK164" i="5"/>
  <c r="J164" i="5"/>
  <c r="BE164" i="5" s="1"/>
  <c r="BI158" i="5"/>
  <c r="BH158" i="5"/>
  <c r="BG158" i="5"/>
  <c r="BF158" i="5"/>
  <c r="T158" i="5"/>
  <c r="R158" i="5"/>
  <c r="P158" i="5"/>
  <c r="BK158" i="5"/>
  <c r="J158" i="5"/>
  <c r="BE158" i="5" s="1"/>
  <c r="BI154" i="5"/>
  <c r="BH154" i="5"/>
  <c r="BG154" i="5"/>
  <c r="BF154" i="5"/>
  <c r="T154" i="5"/>
  <c r="R154" i="5"/>
  <c r="R153" i="5" s="1"/>
  <c r="P154" i="5"/>
  <c r="BK154" i="5"/>
  <c r="BK153" i="5" s="1"/>
  <c r="J153" i="5" s="1"/>
  <c r="J61" i="5" s="1"/>
  <c r="J154" i="5"/>
  <c r="BE154" i="5" s="1"/>
  <c r="BI148" i="5"/>
  <c r="BH148" i="5"/>
  <c r="BG148" i="5"/>
  <c r="BF148" i="5"/>
  <c r="BE148" i="5"/>
  <c r="T148" i="5"/>
  <c r="R148" i="5"/>
  <c r="P148" i="5"/>
  <c r="BK148" i="5"/>
  <c r="J148" i="5"/>
  <c r="BI145" i="5"/>
  <c r="BH145" i="5"/>
  <c r="BG145" i="5"/>
  <c r="BF145" i="5"/>
  <c r="BE145" i="5"/>
  <c r="T145" i="5"/>
  <c r="T144" i="5" s="1"/>
  <c r="R145" i="5"/>
  <c r="R144" i="5" s="1"/>
  <c r="P145" i="5"/>
  <c r="P144" i="5" s="1"/>
  <c r="BK145" i="5"/>
  <c r="BK144" i="5" s="1"/>
  <c r="J144" i="5" s="1"/>
  <c r="J145" i="5"/>
  <c r="J60" i="5"/>
  <c r="BI141" i="5"/>
  <c r="BH141" i="5"/>
  <c r="BG141" i="5"/>
  <c r="BF141" i="5"/>
  <c r="T141" i="5"/>
  <c r="R141" i="5"/>
  <c r="P141" i="5"/>
  <c r="BK141" i="5"/>
  <c r="J141" i="5"/>
  <c r="BE141" i="5" s="1"/>
  <c r="BI137" i="5"/>
  <c r="BH137" i="5"/>
  <c r="BG137" i="5"/>
  <c r="BF137" i="5"/>
  <c r="T137" i="5"/>
  <c r="R137" i="5"/>
  <c r="P137" i="5"/>
  <c r="BK137" i="5"/>
  <c r="J137" i="5"/>
  <c r="BE137" i="5" s="1"/>
  <c r="BI134" i="5"/>
  <c r="BH134" i="5"/>
  <c r="BG134" i="5"/>
  <c r="BF134" i="5"/>
  <c r="T134" i="5"/>
  <c r="R134" i="5"/>
  <c r="P134" i="5"/>
  <c r="BK134" i="5"/>
  <c r="J134" i="5"/>
  <c r="BE134" i="5" s="1"/>
  <c r="BI129" i="5"/>
  <c r="BH129" i="5"/>
  <c r="BG129" i="5"/>
  <c r="BF129" i="5"/>
  <c r="T129" i="5"/>
  <c r="R129" i="5"/>
  <c r="P129" i="5"/>
  <c r="BK129" i="5"/>
  <c r="J129" i="5"/>
  <c r="BE129" i="5" s="1"/>
  <c r="BI126" i="5"/>
  <c r="BH126" i="5"/>
  <c r="BG126" i="5"/>
  <c r="BF126" i="5"/>
  <c r="T126" i="5"/>
  <c r="R126" i="5"/>
  <c r="P126" i="5"/>
  <c r="BK126" i="5"/>
  <c r="J126" i="5"/>
  <c r="BE126" i="5" s="1"/>
  <c r="BI125" i="5"/>
  <c r="BH125" i="5"/>
  <c r="BG125" i="5"/>
  <c r="BF125" i="5"/>
  <c r="T125" i="5"/>
  <c r="R125" i="5"/>
  <c r="P125" i="5"/>
  <c r="BK125" i="5"/>
  <c r="J125" i="5"/>
  <c r="BE125" i="5" s="1"/>
  <c r="BI124" i="5"/>
  <c r="BH124" i="5"/>
  <c r="BG124" i="5"/>
  <c r="BF124" i="5"/>
  <c r="T124" i="5"/>
  <c r="R124" i="5"/>
  <c r="P124" i="5"/>
  <c r="BK124" i="5"/>
  <c r="J124" i="5"/>
  <c r="BE124" i="5" s="1"/>
  <c r="BI120" i="5"/>
  <c r="BH120" i="5"/>
  <c r="BG120" i="5"/>
  <c r="BF120" i="5"/>
  <c r="T120" i="5"/>
  <c r="R120" i="5"/>
  <c r="P120" i="5"/>
  <c r="BK120" i="5"/>
  <c r="J120" i="5"/>
  <c r="BE120" i="5" s="1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5" i="5"/>
  <c r="BH115" i="5"/>
  <c r="BG115" i="5"/>
  <c r="BF115" i="5"/>
  <c r="T115" i="5"/>
  <c r="R115" i="5"/>
  <c r="P115" i="5"/>
  <c r="BK115" i="5"/>
  <c r="J115" i="5"/>
  <c r="BE115" i="5" s="1"/>
  <c r="BI111" i="5"/>
  <c r="BH111" i="5"/>
  <c r="BG111" i="5"/>
  <c r="BF111" i="5"/>
  <c r="T111" i="5"/>
  <c r="R111" i="5"/>
  <c r="P111" i="5"/>
  <c r="BK111" i="5"/>
  <c r="J111" i="5"/>
  <c r="BE111" i="5" s="1"/>
  <c r="BI107" i="5"/>
  <c r="BH107" i="5"/>
  <c r="BG107" i="5"/>
  <c r="BF107" i="5"/>
  <c r="T107" i="5"/>
  <c r="R107" i="5"/>
  <c r="R106" i="5" s="1"/>
  <c r="P107" i="5"/>
  <c r="BK107" i="5"/>
  <c r="BK106" i="5" s="1"/>
  <c r="J106" i="5" s="1"/>
  <c r="J59" i="5" s="1"/>
  <c r="J107" i="5"/>
  <c r="BE107" i="5" s="1"/>
  <c r="BI103" i="5"/>
  <c r="BH103" i="5"/>
  <c r="BG103" i="5"/>
  <c r="BF103" i="5"/>
  <c r="BE103" i="5"/>
  <c r="T103" i="5"/>
  <c r="R103" i="5"/>
  <c r="P103" i="5"/>
  <c r="BK103" i="5"/>
  <c r="J103" i="5"/>
  <c r="BI100" i="5"/>
  <c r="BH100" i="5"/>
  <c r="BG100" i="5"/>
  <c r="BF100" i="5"/>
  <c r="BE100" i="5"/>
  <c r="T100" i="5"/>
  <c r="R100" i="5"/>
  <c r="P100" i="5"/>
  <c r="BK100" i="5"/>
  <c r="J100" i="5"/>
  <c r="BI99" i="5"/>
  <c r="BH99" i="5"/>
  <c r="BG99" i="5"/>
  <c r="BF99" i="5"/>
  <c r="BE99" i="5"/>
  <c r="T99" i="5"/>
  <c r="R99" i="5"/>
  <c r="P99" i="5"/>
  <c r="BK99" i="5"/>
  <c r="J99" i="5"/>
  <c r="BI96" i="5"/>
  <c r="BH96" i="5"/>
  <c r="BG96" i="5"/>
  <c r="BF96" i="5"/>
  <c r="BE96" i="5"/>
  <c r="T96" i="5"/>
  <c r="R96" i="5"/>
  <c r="P96" i="5"/>
  <c r="BK96" i="5"/>
  <c r="J96" i="5"/>
  <c r="BI95" i="5"/>
  <c r="BH95" i="5"/>
  <c r="BG95" i="5"/>
  <c r="BF95" i="5"/>
  <c r="BE95" i="5"/>
  <c r="T95" i="5"/>
  <c r="R95" i="5"/>
  <c r="P95" i="5"/>
  <c r="BK95" i="5"/>
  <c r="J95" i="5"/>
  <c r="BI94" i="5"/>
  <c r="BH94" i="5"/>
  <c r="BG94" i="5"/>
  <c r="BF94" i="5"/>
  <c r="BE94" i="5"/>
  <c r="T94" i="5"/>
  <c r="R94" i="5"/>
  <c r="P94" i="5"/>
  <c r="BK94" i="5"/>
  <c r="J94" i="5"/>
  <c r="BI90" i="5"/>
  <c r="F34" i="5" s="1"/>
  <c r="BD55" i="1" s="1"/>
  <c r="BH90" i="5"/>
  <c r="BG90" i="5"/>
  <c r="F32" i="5" s="1"/>
  <c r="BB55" i="1" s="1"/>
  <c r="BF90" i="5"/>
  <c r="BE90" i="5"/>
  <c r="T90" i="5"/>
  <c r="T89" i="5" s="1"/>
  <c r="R90" i="5"/>
  <c r="R89" i="5" s="1"/>
  <c r="R88" i="5" s="1"/>
  <c r="R87" i="5" s="1"/>
  <c r="P90" i="5"/>
  <c r="P89" i="5" s="1"/>
  <c r="BK90" i="5"/>
  <c r="BK89" i="5" s="1"/>
  <c r="J90" i="5"/>
  <c r="J83" i="5"/>
  <c r="F83" i="5"/>
  <c r="F81" i="5"/>
  <c r="E79" i="5"/>
  <c r="E77" i="5"/>
  <c r="J51" i="5"/>
  <c r="F51" i="5"/>
  <c r="F49" i="5"/>
  <c r="E47" i="5"/>
  <c r="J18" i="5"/>
  <c r="E18" i="5"/>
  <c r="F52" i="5" s="1"/>
  <c r="J17" i="5"/>
  <c r="J12" i="5"/>
  <c r="J81" i="5" s="1"/>
  <c r="E7" i="5"/>
  <c r="E45" i="5" s="1"/>
  <c r="T218" i="4"/>
  <c r="P218" i="4"/>
  <c r="J209" i="4"/>
  <c r="J60" i="4" s="1"/>
  <c r="P192" i="4"/>
  <c r="R83" i="4"/>
  <c r="AY54" i="1"/>
  <c r="AX54" i="1"/>
  <c r="BI219" i="4"/>
  <c r="BH219" i="4"/>
  <c r="BG219" i="4"/>
  <c r="BF219" i="4"/>
  <c r="BE219" i="4"/>
  <c r="T219" i="4"/>
  <c r="R219" i="4"/>
  <c r="R218" i="4" s="1"/>
  <c r="P219" i="4"/>
  <c r="BK219" i="4"/>
  <c r="BK218" i="4" s="1"/>
  <c r="J218" i="4" s="1"/>
  <c r="J61" i="4" s="1"/>
  <c r="J219" i="4"/>
  <c r="BI217" i="4"/>
  <c r="BH217" i="4"/>
  <c r="BG217" i="4"/>
  <c r="BF217" i="4"/>
  <c r="T217" i="4"/>
  <c r="R217" i="4"/>
  <c r="P217" i="4"/>
  <c r="BK217" i="4"/>
  <c r="J217" i="4"/>
  <c r="BE217" i="4" s="1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T214" i="4"/>
  <c r="R214" i="4"/>
  <c r="P214" i="4"/>
  <c r="BK214" i="4"/>
  <c r="J214" i="4"/>
  <c r="BE214" i="4" s="1"/>
  <c r="BI211" i="4"/>
  <c r="BH211" i="4"/>
  <c r="BG211" i="4"/>
  <c r="BF211" i="4"/>
  <c r="T211" i="4"/>
  <c r="R211" i="4"/>
  <c r="P211" i="4"/>
  <c r="BK211" i="4"/>
  <c r="J211" i="4"/>
  <c r="BE211" i="4" s="1"/>
  <c r="BI210" i="4"/>
  <c r="BH210" i="4"/>
  <c r="BG210" i="4"/>
  <c r="BF210" i="4"/>
  <c r="T210" i="4"/>
  <c r="T209" i="4" s="1"/>
  <c r="R210" i="4"/>
  <c r="R209" i="4" s="1"/>
  <c r="P210" i="4"/>
  <c r="P209" i="4" s="1"/>
  <c r="BK210" i="4"/>
  <c r="BK209" i="4" s="1"/>
  <c r="J210" i="4"/>
  <c r="BE210" i="4" s="1"/>
  <c r="BI205" i="4"/>
  <c r="BH205" i="4"/>
  <c r="BG205" i="4"/>
  <c r="BF205" i="4"/>
  <c r="BE205" i="4"/>
  <c r="T205" i="4"/>
  <c r="R205" i="4"/>
  <c r="P205" i="4"/>
  <c r="BK205" i="4"/>
  <c r="J205" i="4"/>
  <c r="BI201" i="4"/>
  <c r="BH201" i="4"/>
  <c r="BG201" i="4"/>
  <c r="BF201" i="4"/>
  <c r="BE201" i="4"/>
  <c r="T201" i="4"/>
  <c r="R201" i="4"/>
  <c r="P201" i="4"/>
  <c r="BK201" i="4"/>
  <c r="J201" i="4"/>
  <c r="BI197" i="4"/>
  <c r="BH197" i="4"/>
  <c r="BG197" i="4"/>
  <c r="BF197" i="4"/>
  <c r="BE197" i="4"/>
  <c r="T197" i="4"/>
  <c r="R197" i="4"/>
  <c r="P197" i="4"/>
  <c r="BK197" i="4"/>
  <c r="J197" i="4"/>
  <c r="BI196" i="4"/>
  <c r="BH196" i="4"/>
  <c r="BG196" i="4"/>
  <c r="BF196" i="4"/>
  <c r="BE196" i="4"/>
  <c r="T196" i="4"/>
  <c r="R196" i="4"/>
  <c r="P196" i="4"/>
  <c r="BK196" i="4"/>
  <c r="J196" i="4"/>
  <c r="BI195" i="4"/>
  <c r="BH195" i="4"/>
  <c r="BG195" i="4"/>
  <c r="BF195" i="4"/>
  <c r="BE195" i="4"/>
  <c r="T195" i="4"/>
  <c r="R195" i="4"/>
  <c r="P195" i="4"/>
  <c r="BK195" i="4"/>
  <c r="J195" i="4"/>
  <c r="BI194" i="4"/>
  <c r="BH194" i="4"/>
  <c r="BG194" i="4"/>
  <c r="BF194" i="4"/>
  <c r="BE194" i="4"/>
  <c r="T194" i="4"/>
  <c r="R194" i="4"/>
  <c r="P194" i="4"/>
  <c r="BK194" i="4"/>
  <c r="J194" i="4"/>
  <c r="BI193" i="4"/>
  <c r="BH193" i="4"/>
  <c r="BG193" i="4"/>
  <c r="BF193" i="4"/>
  <c r="BE193" i="4"/>
  <c r="T193" i="4"/>
  <c r="T192" i="4" s="1"/>
  <c r="R193" i="4"/>
  <c r="R192" i="4" s="1"/>
  <c r="P193" i="4"/>
  <c r="BK193" i="4"/>
  <c r="BK192" i="4" s="1"/>
  <c r="J193" i="4"/>
  <c r="BI188" i="4"/>
  <c r="BH188" i="4"/>
  <c r="BG188" i="4"/>
  <c r="BF188" i="4"/>
  <c r="T188" i="4"/>
  <c r="R188" i="4"/>
  <c r="P188" i="4"/>
  <c r="BK188" i="4"/>
  <c r="J188" i="4"/>
  <c r="BE188" i="4" s="1"/>
  <c r="BI187" i="4"/>
  <c r="BH187" i="4"/>
  <c r="BG187" i="4"/>
  <c r="BF187" i="4"/>
  <c r="T187" i="4"/>
  <c r="R187" i="4"/>
  <c r="P187" i="4"/>
  <c r="BK187" i="4"/>
  <c r="J187" i="4"/>
  <c r="BE187" i="4" s="1"/>
  <c r="BI186" i="4"/>
  <c r="BH186" i="4"/>
  <c r="BG186" i="4"/>
  <c r="BF186" i="4"/>
  <c r="T186" i="4"/>
  <c r="R186" i="4"/>
  <c r="P186" i="4"/>
  <c r="BK186" i="4"/>
  <c r="J186" i="4"/>
  <c r="BE186" i="4" s="1"/>
  <c r="BI185" i="4"/>
  <c r="BH185" i="4"/>
  <c r="BG185" i="4"/>
  <c r="BF185" i="4"/>
  <c r="T185" i="4"/>
  <c r="R185" i="4"/>
  <c r="P185" i="4"/>
  <c r="BK185" i="4"/>
  <c r="J185" i="4"/>
  <c r="BE185" i="4" s="1"/>
  <c r="BI184" i="4"/>
  <c r="BH184" i="4"/>
  <c r="BG184" i="4"/>
  <c r="BF184" i="4"/>
  <c r="T184" i="4"/>
  <c r="R184" i="4"/>
  <c r="P184" i="4"/>
  <c r="BK184" i="4"/>
  <c r="J184" i="4"/>
  <c r="BE184" i="4" s="1"/>
  <c r="BI183" i="4"/>
  <c r="BH183" i="4"/>
  <c r="BG183" i="4"/>
  <c r="BF183" i="4"/>
  <c r="T183" i="4"/>
  <c r="R183" i="4"/>
  <c r="P183" i="4"/>
  <c r="BK183" i="4"/>
  <c r="J183" i="4"/>
  <c r="BE183" i="4" s="1"/>
  <c r="BI182" i="4"/>
  <c r="BH182" i="4"/>
  <c r="BG182" i="4"/>
  <c r="BF182" i="4"/>
  <c r="T182" i="4"/>
  <c r="R182" i="4"/>
  <c r="P182" i="4"/>
  <c r="BK182" i="4"/>
  <c r="J182" i="4"/>
  <c r="BE182" i="4" s="1"/>
  <c r="BI181" i="4"/>
  <c r="BH181" i="4"/>
  <c r="BG181" i="4"/>
  <c r="BF181" i="4"/>
  <c r="T181" i="4"/>
  <c r="R181" i="4"/>
  <c r="P181" i="4"/>
  <c r="BK181" i="4"/>
  <c r="J181" i="4"/>
  <c r="BE181" i="4" s="1"/>
  <c r="BI180" i="4"/>
  <c r="BH180" i="4"/>
  <c r="BG180" i="4"/>
  <c r="BF180" i="4"/>
  <c r="T180" i="4"/>
  <c r="R180" i="4"/>
  <c r="P180" i="4"/>
  <c r="BK180" i="4"/>
  <c r="J180" i="4"/>
  <c r="BE180" i="4" s="1"/>
  <c r="BI179" i="4"/>
  <c r="BH179" i="4"/>
  <c r="BG179" i="4"/>
  <c r="BF179" i="4"/>
  <c r="T179" i="4"/>
  <c r="R179" i="4"/>
  <c r="P179" i="4"/>
  <c r="BK179" i="4"/>
  <c r="J179" i="4"/>
  <c r="BE179" i="4" s="1"/>
  <c r="BI178" i="4"/>
  <c r="BH178" i="4"/>
  <c r="BG178" i="4"/>
  <c r="BF178" i="4"/>
  <c r="T178" i="4"/>
  <c r="R178" i="4"/>
  <c r="P178" i="4"/>
  <c r="BK178" i="4"/>
  <c r="J178" i="4"/>
  <c r="BE178" i="4" s="1"/>
  <c r="BI177" i="4"/>
  <c r="BH177" i="4"/>
  <c r="BG177" i="4"/>
  <c r="BF177" i="4"/>
  <c r="T177" i="4"/>
  <c r="R177" i="4"/>
  <c r="P177" i="4"/>
  <c r="BK177" i="4"/>
  <c r="J177" i="4"/>
  <c r="BE177" i="4" s="1"/>
  <c r="BI176" i="4"/>
  <c r="BH176" i="4"/>
  <c r="BG176" i="4"/>
  <c r="BF176" i="4"/>
  <c r="T176" i="4"/>
  <c r="R176" i="4"/>
  <c r="P176" i="4"/>
  <c r="BK176" i="4"/>
  <c r="J176" i="4"/>
  <c r="BE176" i="4" s="1"/>
  <c r="BI175" i="4"/>
  <c r="BH175" i="4"/>
  <c r="BG175" i="4"/>
  <c r="BF175" i="4"/>
  <c r="T175" i="4"/>
  <c r="R175" i="4"/>
  <c r="P175" i="4"/>
  <c r="BK175" i="4"/>
  <c r="J175" i="4"/>
  <c r="BE175" i="4" s="1"/>
  <c r="BI174" i="4"/>
  <c r="BH174" i="4"/>
  <c r="BG174" i="4"/>
  <c r="BF174" i="4"/>
  <c r="T174" i="4"/>
  <c r="R174" i="4"/>
  <c r="P174" i="4"/>
  <c r="BK174" i="4"/>
  <c r="J174" i="4"/>
  <c r="BE174" i="4" s="1"/>
  <c r="BI169" i="4"/>
  <c r="BH169" i="4"/>
  <c r="BG169" i="4"/>
  <c r="BF169" i="4"/>
  <c r="T169" i="4"/>
  <c r="R169" i="4"/>
  <c r="P169" i="4"/>
  <c r="BK169" i="4"/>
  <c r="J169" i="4"/>
  <c r="BE169" i="4" s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5" i="4"/>
  <c r="BH155" i="4"/>
  <c r="BG155" i="4"/>
  <c r="BF155" i="4"/>
  <c r="T155" i="4"/>
  <c r="R155" i="4"/>
  <c r="P155" i="4"/>
  <c r="BK155" i="4"/>
  <c r="J155" i="4"/>
  <c r="BE155" i="4" s="1"/>
  <c r="BI151" i="4"/>
  <c r="BH151" i="4"/>
  <c r="BG151" i="4"/>
  <c r="BF151" i="4"/>
  <c r="T151" i="4"/>
  <c r="R151" i="4"/>
  <c r="P151" i="4"/>
  <c r="BK151" i="4"/>
  <c r="J151" i="4"/>
  <c r="BE151" i="4" s="1"/>
  <c r="BI147" i="4"/>
  <c r="BH147" i="4"/>
  <c r="BG147" i="4"/>
  <c r="BF147" i="4"/>
  <c r="T147" i="4"/>
  <c r="R147" i="4"/>
  <c r="P147" i="4"/>
  <c r="BK147" i="4"/>
  <c r="J147" i="4"/>
  <c r="BE147" i="4" s="1"/>
  <c r="BI143" i="4"/>
  <c r="BH143" i="4"/>
  <c r="BG143" i="4"/>
  <c r="BF143" i="4"/>
  <c r="T143" i="4"/>
  <c r="R143" i="4"/>
  <c r="P143" i="4"/>
  <c r="BK143" i="4"/>
  <c r="J143" i="4"/>
  <c r="BE143" i="4" s="1"/>
  <c r="BI139" i="4"/>
  <c r="BH139" i="4"/>
  <c r="BG139" i="4"/>
  <c r="BF139" i="4"/>
  <c r="T139" i="4"/>
  <c r="R139" i="4"/>
  <c r="P139" i="4"/>
  <c r="BK139" i="4"/>
  <c r="J139" i="4"/>
  <c r="BE139" i="4" s="1"/>
  <c r="BI133" i="4"/>
  <c r="BH133" i="4"/>
  <c r="BG133" i="4"/>
  <c r="BF133" i="4"/>
  <c r="T133" i="4"/>
  <c r="R133" i="4"/>
  <c r="P133" i="4"/>
  <c r="BK133" i="4"/>
  <c r="J133" i="4"/>
  <c r="BE133" i="4" s="1"/>
  <c r="BI129" i="4"/>
  <c r="BH129" i="4"/>
  <c r="BG129" i="4"/>
  <c r="BF129" i="4"/>
  <c r="T129" i="4"/>
  <c r="R129" i="4"/>
  <c r="P129" i="4"/>
  <c r="BK129" i="4"/>
  <c r="J129" i="4"/>
  <c r="BE129" i="4" s="1"/>
  <c r="BI125" i="4"/>
  <c r="BH125" i="4"/>
  <c r="BG125" i="4"/>
  <c r="BF125" i="4"/>
  <c r="T125" i="4"/>
  <c r="R125" i="4"/>
  <c r="P125" i="4"/>
  <c r="BK125" i="4"/>
  <c r="J125" i="4"/>
  <c r="BE125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 s="1"/>
  <c r="BI111" i="4"/>
  <c r="BH111" i="4"/>
  <c r="BG111" i="4"/>
  <c r="BF111" i="4"/>
  <c r="T111" i="4"/>
  <c r="R111" i="4"/>
  <c r="P111" i="4"/>
  <c r="BK111" i="4"/>
  <c r="J111" i="4"/>
  <c r="BE111" i="4" s="1"/>
  <c r="BI105" i="4"/>
  <c r="BH105" i="4"/>
  <c r="BG105" i="4"/>
  <c r="BF105" i="4"/>
  <c r="T105" i="4"/>
  <c r="R105" i="4"/>
  <c r="P105" i="4"/>
  <c r="BK105" i="4"/>
  <c r="J105" i="4"/>
  <c r="BE105" i="4" s="1"/>
  <c r="BI99" i="4"/>
  <c r="BH99" i="4"/>
  <c r="BG99" i="4"/>
  <c r="BF99" i="4"/>
  <c r="T99" i="4"/>
  <c r="R99" i="4"/>
  <c r="P99" i="4"/>
  <c r="BK99" i="4"/>
  <c r="J99" i="4"/>
  <c r="BE99" i="4" s="1"/>
  <c r="BI92" i="4"/>
  <c r="BH92" i="4"/>
  <c r="BG92" i="4"/>
  <c r="BF92" i="4"/>
  <c r="T92" i="4"/>
  <c r="R92" i="4"/>
  <c r="P92" i="4"/>
  <c r="BK92" i="4"/>
  <c r="J92" i="4"/>
  <c r="BE92" i="4" s="1"/>
  <c r="BI88" i="4"/>
  <c r="BH88" i="4"/>
  <c r="BG88" i="4"/>
  <c r="BF88" i="4"/>
  <c r="T88" i="4"/>
  <c r="R88" i="4"/>
  <c r="P88" i="4"/>
  <c r="BK88" i="4"/>
  <c r="J88" i="4"/>
  <c r="BE88" i="4" s="1"/>
  <c r="BI84" i="4"/>
  <c r="BH84" i="4"/>
  <c r="F33" i="4" s="1"/>
  <c r="BC54" i="1" s="1"/>
  <c r="BG84" i="4"/>
  <c r="BF84" i="4"/>
  <c r="F31" i="4" s="1"/>
  <c r="BA54" i="1" s="1"/>
  <c r="T84" i="4"/>
  <c r="T83" i="4" s="1"/>
  <c r="T82" i="4" s="1"/>
  <c r="T81" i="4" s="1"/>
  <c r="R84" i="4"/>
  <c r="P84" i="4"/>
  <c r="P83" i="4" s="1"/>
  <c r="P82" i="4" s="1"/>
  <c r="P81" i="4" s="1"/>
  <c r="AU54" i="1" s="1"/>
  <c r="BK84" i="4"/>
  <c r="BK83" i="4" s="1"/>
  <c r="J83" i="4" s="1"/>
  <c r="J58" i="4" s="1"/>
  <c r="J84" i="4"/>
  <c r="BE84" i="4" s="1"/>
  <c r="J77" i="4"/>
  <c r="F77" i="4"/>
  <c r="J75" i="4"/>
  <c r="F75" i="4"/>
  <c r="E73" i="4"/>
  <c r="J51" i="4"/>
  <c r="F51" i="4"/>
  <c r="F49" i="4"/>
  <c r="E47" i="4"/>
  <c r="J18" i="4"/>
  <c r="E18" i="4"/>
  <c r="F78" i="4" s="1"/>
  <c r="J17" i="4"/>
  <c r="J12" i="4"/>
  <c r="J49" i="4" s="1"/>
  <c r="E7" i="4"/>
  <c r="E71" i="4" s="1"/>
  <c r="BK88" i="3"/>
  <c r="J88" i="3" s="1"/>
  <c r="J59" i="3" s="1"/>
  <c r="AY53" i="1"/>
  <c r="AX53" i="1"/>
  <c r="BI96" i="3"/>
  <c r="BH96" i="3"/>
  <c r="BG96" i="3"/>
  <c r="BF96" i="3"/>
  <c r="BE96" i="3"/>
  <c r="T96" i="3"/>
  <c r="T95" i="3" s="1"/>
  <c r="R96" i="3"/>
  <c r="R95" i="3" s="1"/>
  <c r="P96" i="3"/>
  <c r="P95" i="3" s="1"/>
  <c r="BK96" i="3"/>
  <c r="BK95" i="3" s="1"/>
  <c r="J95" i="3" s="1"/>
  <c r="J60" i="3" s="1"/>
  <c r="J96" i="3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F33" i="3" s="1"/>
  <c r="BC53" i="1" s="1"/>
  <c r="BG89" i="3"/>
  <c r="BF89" i="3"/>
  <c r="J31" i="3" s="1"/>
  <c r="AW53" i="1" s="1"/>
  <c r="T89" i="3"/>
  <c r="T88" i="3" s="1"/>
  <c r="R89" i="3"/>
  <c r="R88" i="3" s="1"/>
  <c r="P89" i="3"/>
  <c r="P88" i="3" s="1"/>
  <c r="BK89" i="3"/>
  <c r="J89" i="3"/>
  <c r="BE89" i="3" s="1"/>
  <c r="BI83" i="3"/>
  <c r="F34" i="3" s="1"/>
  <c r="BD53" i="1" s="1"/>
  <c r="BH83" i="3"/>
  <c r="BG83" i="3"/>
  <c r="F32" i="3" s="1"/>
  <c r="BB53" i="1" s="1"/>
  <c r="BF83" i="3"/>
  <c r="F31" i="3" s="1"/>
  <c r="BA53" i="1" s="1"/>
  <c r="BE83" i="3"/>
  <c r="T83" i="3"/>
  <c r="T82" i="3" s="1"/>
  <c r="T81" i="3" s="1"/>
  <c r="T80" i="3" s="1"/>
  <c r="R83" i="3"/>
  <c r="R82" i="3" s="1"/>
  <c r="R81" i="3" s="1"/>
  <c r="R80" i="3" s="1"/>
  <c r="P83" i="3"/>
  <c r="P82" i="3" s="1"/>
  <c r="P81" i="3" s="1"/>
  <c r="P80" i="3" s="1"/>
  <c r="AU53" i="1" s="1"/>
  <c r="BK83" i="3"/>
  <c r="BK82" i="3" s="1"/>
  <c r="J83" i="3"/>
  <c r="J76" i="3"/>
  <c r="F76" i="3"/>
  <c r="F74" i="3"/>
  <c r="E72" i="3"/>
  <c r="E70" i="3"/>
  <c r="J51" i="3"/>
  <c r="F51" i="3"/>
  <c r="F49" i="3"/>
  <c r="E47" i="3"/>
  <c r="J18" i="3"/>
  <c r="E18" i="3"/>
  <c r="F52" i="3" s="1"/>
  <c r="J17" i="3"/>
  <c r="J12" i="3"/>
  <c r="J74" i="3" s="1"/>
  <c r="E7" i="3"/>
  <c r="E45" i="3" s="1"/>
  <c r="BK76" i="2"/>
  <c r="J76" i="2" s="1"/>
  <c r="AY52" i="1"/>
  <c r="AX52" i="1"/>
  <c r="F34" i="2"/>
  <c r="BD52" i="1" s="1"/>
  <c r="F32" i="2"/>
  <c r="BB52" i="1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96" i="2"/>
  <c r="BH96" i="2"/>
  <c r="BG96" i="2"/>
  <c r="BF96" i="2"/>
  <c r="T96" i="2"/>
  <c r="R96" i="2"/>
  <c r="P96" i="2"/>
  <c r="BK96" i="2"/>
  <c r="J96" i="2"/>
  <c r="BE96" i="2" s="1"/>
  <c r="BI83" i="2"/>
  <c r="BH83" i="2"/>
  <c r="BG83" i="2"/>
  <c r="BF83" i="2"/>
  <c r="T83" i="2"/>
  <c r="R83" i="2"/>
  <c r="P83" i="2"/>
  <c r="BK83" i="2"/>
  <c r="J83" i="2"/>
  <c r="BE83" i="2" s="1"/>
  <c r="BI79" i="2"/>
  <c r="BH79" i="2"/>
  <c r="BG79" i="2"/>
  <c r="BF79" i="2"/>
  <c r="T79" i="2"/>
  <c r="R79" i="2"/>
  <c r="P79" i="2"/>
  <c r="BK79" i="2"/>
  <c r="J79" i="2"/>
  <c r="BE79" i="2" s="1"/>
  <c r="BI78" i="2"/>
  <c r="BH78" i="2"/>
  <c r="BG78" i="2"/>
  <c r="BF78" i="2"/>
  <c r="T78" i="2"/>
  <c r="R78" i="2"/>
  <c r="P78" i="2"/>
  <c r="BK78" i="2"/>
  <c r="J78" i="2"/>
  <c r="BE78" i="2" s="1"/>
  <c r="BI77" i="2"/>
  <c r="BH77" i="2"/>
  <c r="F33" i="2" s="1"/>
  <c r="BC52" i="1" s="1"/>
  <c r="BG77" i="2"/>
  <c r="BF77" i="2"/>
  <c r="J31" i="2" s="1"/>
  <c r="AW52" i="1" s="1"/>
  <c r="T77" i="2"/>
  <c r="T76" i="2" s="1"/>
  <c r="R77" i="2"/>
  <c r="R76" i="2" s="1"/>
  <c r="P77" i="2"/>
  <c r="P76" i="2" s="1"/>
  <c r="AU52" i="1" s="1"/>
  <c r="BK77" i="2"/>
  <c r="J77" i="2"/>
  <c r="BE77" i="2" s="1"/>
  <c r="J72" i="2"/>
  <c r="F72" i="2"/>
  <c r="J70" i="2"/>
  <c r="F70" i="2"/>
  <c r="E68" i="2"/>
  <c r="J51" i="2"/>
  <c r="F51" i="2"/>
  <c r="F49" i="2"/>
  <c r="E47" i="2"/>
  <c r="J18" i="2"/>
  <c r="E18" i="2"/>
  <c r="F73" i="2" s="1"/>
  <c r="J17" i="2"/>
  <c r="J12" i="2"/>
  <c r="J49" i="2" s="1"/>
  <c r="E7" i="2"/>
  <c r="E66" i="2" s="1"/>
  <c r="AS51" i="1"/>
  <c r="AT61" i="1"/>
  <c r="AT58" i="1"/>
  <c r="L47" i="1"/>
  <c r="AM46" i="1"/>
  <c r="L46" i="1"/>
  <c r="AM44" i="1"/>
  <c r="L44" i="1"/>
  <c r="L42" i="1"/>
  <c r="L41" i="1"/>
  <c r="F52" i="4" l="1"/>
  <c r="F52" i="6"/>
  <c r="F52" i="12"/>
  <c r="F80" i="14"/>
  <c r="F52" i="15"/>
  <c r="F52" i="2"/>
  <c r="F52" i="8"/>
  <c r="F73" i="9"/>
  <c r="F52" i="10"/>
  <c r="F30" i="4"/>
  <c r="AZ54" i="1" s="1"/>
  <c r="J30" i="4"/>
  <c r="AV54" i="1" s="1"/>
  <c r="J30" i="2"/>
  <c r="AV52" i="1" s="1"/>
  <c r="AT52" i="1" s="1"/>
  <c r="F30" i="2"/>
  <c r="AZ52" i="1" s="1"/>
  <c r="J27" i="2"/>
  <c r="J56" i="2"/>
  <c r="J82" i="3"/>
  <c r="J58" i="3" s="1"/>
  <c r="BK81" i="3"/>
  <c r="F30" i="3"/>
  <c r="AZ53" i="1" s="1"/>
  <c r="J192" i="4"/>
  <c r="J59" i="4" s="1"/>
  <c r="BK82" i="4"/>
  <c r="F30" i="6"/>
  <c r="AZ56" i="1" s="1"/>
  <c r="J30" i="6"/>
  <c r="AV56" i="1" s="1"/>
  <c r="AT56" i="1" s="1"/>
  <c r="P82" i="6"/>
  <c r="P81" i="6" s="1"/>
  <c r="AU56" i="1" s="1"/>
  <c r="J81" i="7"/>
  <c r="J58" i="7" s="1"/>
  <c r="BK80" i="7"/>
  <c r="E45" i="2"/>
  <c r="F31" i="2"/>
  <c r="BA52" i="1" s="1"/>
  <c r="J49" i="3"/>
  <c r="F77" i="3"/>
  <c r="J30" i="3"/>
  <c r="AV53" i="1" s="1"/>
  <c r="AT53" i="1" s="1"/>
  <c r="E45" i="4"/>
  <c r="J31" i="4"/>
  <c r="AW54" i="1" s="1"/>
  <c r="R82" i="4"/>
  <c r="R81" i="4" s="1"/>
  <c r="J89" i="5"/>
  <c r="J58" i="5" s="1"/>
  <c r="BK88" i="5"/>
  <c r="J30" i="5"/>
  <c r="AV55" i="1" s="1"/>
  <c r="F30" i="5"/>
  <c r="AZ55" i="1" s="1"/>
  <c r="J377" i="5"/>
  <c r="J67" i="5" s="1"/>
  <c r="BK376" i="5"/>
  <c r="J376" i="5" s="1"/>
  <c r="J66" i="5" s="1"/>
  <c r="F32" i="4"/>
  <c r="BB54" i="1" s="1"/>
  <c r="BB51" i="1" s="1"/>
  <c r="F34" i="4"/>
  <c r="BD54" i="1" s="1"/>
  <c r="J49" i="5"/>
  <c r="F84" i="5"/>
  <c r="J31" i="5"/>
  <c r="AW55" i="1" s="1"/>
  <c r="F33" i="5"/>
  <c r="BC55" i="1" s="1"/>
  <c r="BC51" i="1" s="1"/>
  <c r="P106" i="5"/>
  <c r="P88" i="5" s="1"/>
  <c r="P87" i="5" s="1"/>
  <c r="AU55" i="1" s="1"/>
  <c r="AU51" i="1" s="1"/>
  <c r="T106" i="5"/>
  <c r="T88" i="5" s="1"/>
  <c r="T87" i="5" s="1"/>
  <c r="P153" i="5"/>
  <c r="T153" i="5"/>
  <c r="J83" i="6"/>
  <c r="J58" i="6" s="1"/>
  <c r="BK82" i="6"/>
  <c r="R82" i="6"/>
  <c r="R81" i="6" s="1"/>
  <c r="J56" i="9"/>
  <c r="J27" i="9"/>
  <c r="F31" i="5"/>
  <c r="BA55" i="1" s="1"/>
  <c r="E45" i="6"/>
  <c r="J31" i="6"/>
  <c r="AW56" i="1" s="1"/>
  <c r="F30" i="7"/>
  <c r="AZ57" i="1" s="1"/>
  <c r="J81" i="10"/>
  <c r="J57" i="10" s="1"/>
  <c r="BK80" i="10"/>
  <c r="J80" i="10" s="1"/>
  <c r="F30" i="10"/>
  <c r="AZ60" i="1" s="1"/>
  <c r="J30" i="10"/>
  <c r="AV60" i="1" s="1"/>
  <c r="J27" i="11"/>
  <c r="J56" i="11"/>
  <c r="F30" i="12"/>
  <c r="AZ62" i="1" s="1"/>
  <c r="J30" i="12"/>
  <c r="AV62" i="1" s="1"/>
  <c r="AT62" i="1" s="1"/>
  <c r="J30" i="13"/>
  <c r="AV63" i="1" s="1"/>
  <c r="AT63" i="1" s="1"/>
  <c r="F30" i="13"/>
  <c r="AZ63" i="1" s="1"/>
  <c r="J49" i="7"/>
  <c r="F76" i="7"/>
  <c r="J31" i="7"/>
  <c r="AW57" i="1" s="1"/>
  <c r="AT57" i="1" s="1"/>
  <c r="F33" i="7"/>
  <c r="BC57" i="1" s="1"/>
  <c r="P80" i="7"/>
  <c r="P79" i="7" s="1"/>
  <c r="AU57" i="1" s="1"/>
  <c r="F31" i="8"/>
  <c r="BA58" i="1" s="1"/>
  <c r="AG58" i="1"/>
  <c r="AN58" i="1" s="1"/>
  <c r="J36" i="8"/>
  <c r="J30" i="9"/>
  <c r="AV59" i="1" s="1"/>
  <c r="AT59" i="1" s="1"/>
  <c r="E45" i="10"/>
  <c r="F31" i="10"/>
  <c r="BA60" i="1" s="1"/>
  <c r="F33" i="10"/>
  <c r="BC60" i="1" s="1"/>
  <c r="P94" i="10"/>
  <c r="P80" i="10" s="1"/>
  <c r="AU60" i="1" s="1"/>
  <c r="T94" i="10"/>
  <c r="T80" i="10" s="1"/>
  <c r="P124" i="10"/>
  <c r="T124" i="10"/>
  <c r="J56" i="12"/>
  <c r="J27" i="12"/>
  <c r="R80" i="13"/>
  <c r="J31" i="10"/>
  <c r="AW60" i="1" s="1"/>
  <c r="F52" i="11"/>
  <c r="J70" i="11"/>
  <c r="F30" i="11"/>
  <c r="AZ61" i="1" s="1"/>
  <c r="E66" i="12"/>
  <c r="J31" i="12"/>
  <c r="AW62" i="1" s="1"/>
  <c r="F52" i="13"/>
  <c r="J74" i="13"/>
  <c r="F31" i="13"/>
  <c r="BA63" i="1" s="1"/>
  <c r="BK80" i="13"/>
  <c r="J80" i="13" s="1"/>
  <c r="J85" i="14"/>
  <c r="J58" i="14" s="1"/>
  <c r="BK84" i="14"/>
  <c r="R84" i="14"/>
  <c r="R83" i="14" s="1"/>
  <c r="J30" i="14"/>
  <c r="AV64" i="1" s="1"/>
  <c r="AT64" i="1" s="1"/>
  <c r="F30" i="14"/>
  <c r="AZ64" i="1" s="1"/>
  <c r="F32" i="14"/>
  <c r="BB64" i="1" s="1"/>
  <c r="F34" i="14"/>
  <c r="BD64" i="1" s="1"/>
  <c r="BD51" i="1" s="1"/>
  <c r="W30" i="1" s="1"/>
  <c r="F31" i="14"/>
  <c r="BA64" i="1" s="1"/>
  <c r="F30" i="15"/>
  <c r="AZ65" i="1" s="1"/>
  <c r="J30" i="15"/>
  <c r="AV65" i="1" s="1"/>
  <c r="E45" i="15"/>
  <c r="J56" i="15"/>
  <c r="J27" i="15"/>
  <c r="J81" i="16"/>
  <c r="J58" i="16" s="1"/>
  <c r="BK80" i="16"/>
  <c r="R80" i="16"/>
  <c r="R79" i="16" s="1"/>
  <c r="F30" i="16"/>
  <c r="AZ66" i="1" s="1"/>
  <c r="J80" i="17"/>
  <c r="J58" i="17" s="1"/>
  <c r="BK79" i="17"/>
  <c r="F30" i="17"/>
  <c r="AZ67" i="1" s="1"/>
  <c r="J31" i="15"/>
  <c r="AW65" i="1" s="1"/>
  <c r="F52" i="16"/>
  <c r="J73" i="16"/>
  <c r="J30" i="16"/>
  <c r="AV66" i="1" s="1"/>
  <c r="J31" i="16"/>
  <c r="AW66" i="1" s="1"/>
  <c r="J49" i="17"/>
  <c r="E68" i="17"/>
  <c r="F75" i="17"/>
  <c r="J30" i="17"/>
  <c r="AV67" i="1" s="1"/>
  <c r="AT67" i="1" s="1"/>
  <c r="J31" i="17"/>
  <c r="AW67" i="1" s="1"/>
  <c r="W28" i="1" l="1"/>
  <c r="AX51" i="1"/>
  <c r="W29" i="1"/>
  <c r="AY51" i="1"/>
  <c r="AG65" i="1"/>
  <c r="AN65" i="1" s="1"/>
  <c r="J36" i="15"/>
  <c r="AT66" i="1"/>
  <c r="AT65" i="1"/>
  <c r="J84" i="14"/>
  <c r="J57" i="14" s="1"/>
  <c r="BK83" i="14"/>
  <c r="J83" i="14" s="1"/>
  <c r="J27" i="13"/>
  <c r="J56" i="13"/>
  <c r="AG61" i="1"/>
  <c r="AN61" i="1" s="1"/>
  <c r="J36" i="11"/>
  <c r="J82" i="6"/>
  <c r="J57" i="6" s="1"/>
  <c r="BK81" i="6"/>
  <c r="J81" i="6" s="1"/>
  <c r="J88" i="5"/>
  <c r="J57" i="5" s="1"/>
  <c r="BK87" i="5"/>
  <c r="J87" i="5" s="1"/>
  <c r="BA51" i="1"/>
  <c r="BK79" i="7"/>
  <c r="J79" i="7" s="1"/>
  <c r="J80" i="7"/>
  <c r="J57" i="7" s="1"/>
  <c r="J81" i="3"/>
  <c r="J57" i="3" s="1"/>
  <c r="BK80" i="3"/>
  <c r="J80" i="3" s="1"/>
  <c r="AZ51" i="1"/>
  <c r="J79" i="17"/>
  <c r="J57" i="17" s="1"/>
  <c r="BK78" i="17"/>
  <c r="J78" i="17" s="1"/>
  <c r="J80" i="16"/>
  <c r="J57" i="16" s="1"/>
  <c r="BK79" i="16"/>
  <c r="J79" i="16" s="1"/>
  <c r="AG62" i="1"/>
  <c r="AN62" i="1" s="1"/>
  <c r="J36" i="12"/>
  <c r="AT60" i="1"/>
  <c r="J56" i="10"/>
  <c r="J27" i="10"/>
  <c r="AG59" i="1"/>
  <c r="AN59" i="1" s="1"/>
  <c r="J36" i="9"/>
  <c r="AT55" i="1"/>
  <c r="J82" i="4"/>
  <c r="J57" i="4" s="1"/>
  <c r="BK81" i="4"/>
  <c r="J81" i="4" s="1"/>
  <c r="AG52" i="1"/>
  <c r="J36" i="2"/>
  <c r="AT54" i="1"/>
  <c r="AN52" i="1" l="1"/>
  <c r="AG60" i="1"/>
  <c r="AN60" i="1" s="1"/>
  <c r="J36" i="10"/>
  <c r="J56" i="3"/>
  <c r="J27" i="3"/>
  <c r="W27" i="1"/>
  <c r="AW51" i="1"/>
  <c r="AK27" i="1" s="1"/>
  <c r="AG63" i="1"/>
  <c r="AN63" i="1" s="1"/>
  <c r="J36" i="13"/>
  <c r="J56" i="4"/>
  <c r="J27" i="4"/>
  <c r="J56" i="16"/>
  <c r="J27" i="16"/>
  <c r="J56" i="17"/>
  <c r="J27" i="17"/>
  <c r="W26" i="1"/>
  <c r="AV51" i="1"/>
  <c r="J27" i="7"/>
  <c r="J56" i="7"/>
  <c r="J27" i="5"/>
  <c r="J56" i="5"/>
  <c r="J56" i="6"/>
  <c r="J27" i="6"/>
  <c r="J27" i="14"/>
  <c r="J56" i="14"/>
  <c r="AG64" i="1" l="1"/>
  <c r="AN64" i="1" s="1"/>
  <c r="J36" i="14"/>
  <c r="AG55" i="1"/>
  <c r="AN55" i="1" s="1"/>
  <c r="J36" i="5"/>
  <c r="AG57" i="1"/>
  <c r="AN57" i="1" s="1"/>
  <c r="J36" i="7"/>
  <c r="J36" i="6"/>
  <c r="AG56" i="1"/>
  <c r="AN56" i="1" s="1"/>
  <c r="AT51" i="1"/>
  <c r="AK26" i="1"/>
  <c r="AG67" i="1"/>
  <c r="AN67" i="1" s="1"/>
  <c r="J36" i="17"/>
  <c r="J36" i="16"/>
  <c r="AG66" i="1"/>
  <c r="AN66" i="1" s="1"/>
  <c r="AG54" i="1"/>
  <c r="AN54" i="1" s="1"/>
  <c r="J36" i="4"/>
  <c r="AG53" i="1"/>
  <c r="J36" i="3"/>
  <c r="AN53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<sst xmlns="http://schemas.openxmlformats.org/spreadsheetml/2006/main" count="11467" uniqueCount="1564">
  <si>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</si>
  <si>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</si>
  <si>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</si>
  <si>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</si>
  <si>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</si>
  <si>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</si>
  <si>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</si>
  <si>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{ed525bf8-8257-4c44-bab2-d7a7e861f975}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</si>
  <si>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</si>
  <si>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</si>
  <si>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</si>
  <si>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</si>
  <si>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</si>
  <si>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</si>
  <si>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</si>
  <si>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</si>
  <si>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</si>
  <si>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</si>
  <si>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</si>
  <si>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Cyklostezka Nová Ves -Vodárna-I.etapa</t>
  </si>
  <si>
    <t>KSO:</t>
  </si>
  <si>
    <t>CC-CZ:</t>
  </si>
  <si>
    <t>Místo:</t>
  </si>
  <si>
    <t xml:space="preserve"> </t>
  </si>
  <si>
    <t>Datum:</t>
  </si>
  <si>
    <t>19.06.2017</t>
  </si>
  <si>
    <t>Zadavatel:</t>
  </si>
  <si>
    <t>IČ:</t>
  </si>
  <si>
    <t>Statutární město Ostrava</t>
  </si>
  <si>
    <t>DIČ:</t>
  </si>
  <si>
    <t>Uchazeč:</t>
  </si>
  <si>
    <t>Projektant:</t>
  </si>
  <si>
    <t>HaskoningDHV Czech Republic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</si>
  <si>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</si>
  <si>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</si>
  <si>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</si>
  <si>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</si>
  <si>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</si>
  <si>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</si>
  <si>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</si>
  <si>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</si>
  <si>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</si>
  <si>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</si>
  <si>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</si>
  <si>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</si>
  <si>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</si>
  <si>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</si>
  <si>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</si>
  <si>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</si>
  <si>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</si>
  <si>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</si>
  <si>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</si>
  <si>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</si>
  <si>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</si>
  <si>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</si>
  <si>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</si>
  <si>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</si>
  <si>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</si>
  <si>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</si>
  <si>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</si>
  <si>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</si>
  <si>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</si>
  <si>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</si>
  <si>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</si>
  <si>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</si>
  <si>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</si>
  <si>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</si>
  <si>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</si>
  <si>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</si>
  <si>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</si>
  <si>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</si>
  <si>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</si>
  <si>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</si>
  <si>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</si>
  <si>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</si>
  <si>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000 Všeobecné a předběžné položky</t>
  </si>
  <si>
    <t>STA</t>
  </si>
  <si>
    <t>1</t>
  </si>
  <si>
    <t>{2f94b46e-05ef-4405-be83-d12519905282}</t>
  </si>
  <si>
    <t>2</t>
  </si>
  <si>
    <t>SO 001 Příprava staveniště</t>
  </si>
  <si>
    <t>{4d13eda7-3831-451d-9f51-6e6dc247f9a1}</t>
  </si>
  <si>
    <t>{5b3211b0-4107-4d77-9c18-576d0a107b51}</t>
  </si>
  <si>
    <t>3</t>
  </si>
  <si>
    <t>SO 101a Místní komunikace ve správě ÚMOb Nová Ves</t>
  </si>
  <si>
    <t>{0147a61a-9876-4370-b253-86d98dfc2263}</t>
  </si>
  <si>
    <t>4</t>
  </si>
  <si>
    <t>SO 101b Místní komunikace ve správě SSMSK,p.o</t>
  </si>
  <si>
    <t>{e429d20f-17f1-4d12-9851-3e6cbbf4c23f}</t>
  </si>
  <si>
    <t>5</t>
  </si>
  <si>
    <t>SO 101a Místní komunikace ve správě UMOB Nová Ves</t>
  </si>
  <si>
    <t>{4ab27e7c-9d49-4b47-8596-e79311055164}</t>
  </si>
  <si>
    <t>6</t>
  </si>
  <si>
    <t>SO102 Prodloužení propustku</t>
  </si>
  <si>
    <t>{ddd03265-2db5-47d4-a194-11e4374c6ec5}</t>
  </si>
  <si>
    <t>7</t>
  </si>
  <si>
    <t>SO 201 Opěrná zeď</t>
  </si>
  <si>
    <t>{683f0956-b5cf-4f4c-b41d-c2b030c009ee}</t>
  </si>
  <si>
    <t>8</t>
  </si>
  <si>
    <t>SO 401 Veřejné osvětlení</t>
  </si>
  <si>
    <t>{30634ff2-1fe4-4b45-b024-11ac0ffe5eea}</t>
  </si>
  <si>
    <t>8a</t>
  </si>
  <si>
    <t>SO 402 Přeložka NN(provádí si vlastník na základě smlouvy)</t>
  </si>
  <si>
    <t>{0623d685-4819-420f-b5a3-f3ea368477b6}</t>
  </si>
  <si>
    <t>8b</t>
  </si>
  <si>
    <t>SO 404 Ochrana sdělovacího vedení Telefonika(provádí si vlastník na základě smlouvy)</t>
  </si>
  <si>
    <t>{4c219ca1-e264-4666-89d7-cb401fdfc9ec}</t>
  </si>
  <si>
    <t>9</t>
  </si>
  <si>
    <t>SO 403 Přeložka kabelu DPO a.s</t>
  </si>
  <si>
    <t>{f4501076-b5e4-4aee-b3a6-6ef364a88863}</t>
  </si>
  <si>
    <t>10</t>
  </si>
  <si>
    <t>SO 405 Ochrana sdělovacích kabelů</t>
  </si>
  <si>
    <t>{a78858e2-5b57-4d1e-9785-1246881608cd}</t>
  </si>
  <si>
    <t>10a</t>
  </si>
  <si>
    <t>SO 406 Světelné signalizační zařízení</t>
  </si>
  <si>
    <t>{4e3bbc76-6dc0-4f16-a17b-e07ce3c061f3}</t>
  </si>
  <si>
    <t>10b</t>
  </si>
  <si>
    <t>SO 801a  Vegetační úpravy-je součástí jiné stavby-nebude naceňováno</t>
  </si>
  <si>
    <t>{935935d8-1c5f-402e-a823-6aee1d84714b}</t>
  </si>
  <si>
    <t>10c</t>
  </si>
  <si>
    <t>{3764825f-b382-4ae3-8bb4-ac2c0f0e33de}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</si>
  <si>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</si>
  <si>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</si>
  <si>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</si>
  <si>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</si>
  <si>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</si>
  <si>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</si>
  <si>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</si>
  <si>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SO 000 Všeobecné a předběžné položky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</si>
  <si>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</si>
  <si>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</si>
  <si>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</si>
  <si>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</si>
  <si>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</si>
  <si>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</si>
  <si>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</si>
  <si>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</si>
  <si>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</si>
  <si>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</si>
  <si>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</si>
  <si>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</si>
  <si>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</si>
  <si>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</si>
  <si>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</si>
  <si>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</si>
  <si>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</si>
  <si>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</si>
  <si>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</si>
  <si>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</si>
  <si>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Zhotovení geometrických plánů</t>
  </si>
  <si>
    <t>ks</t>
  </si>
  <si>
    <t>512</t>
  </si>
  <si>
    <t>ROZPOCET</t>
  </si>
  <si>
    <t>386044265</t>
  </si>
  <si>
    <t>Znalecké posudky-pro ocenění hodnoty pozemků oddělovaných geometrickými plány věcných břemen pro plány VB a kupních smluv</t>
  </si>
  <si>
    <t>170336010</t>
  </si>
  <si>
    <t>Zřízení nebo zajištění přístupových cest,provizorní dopravní značení</t>
  </si>
  <si>
    <t>celk</t>
  </si>
  <si>
    <t>338124497</t>
  </si>
  <si>
    <t>VV</t>
  </si>
  <si>
    <t>dle výkresu přechodného DZ</t>
  </si>
  <si>
    <t>Součet</t>
  </si>
  <si>
    <t>Vytýčení stávajících inženýrských sítí a pomocné práce pro ochranu inž.sítí</t>
  </si>
  <si>
    <t>m</t>
  </si>
  <si>
    <t>1238101587</t>
  </si>
  <si>
    <t>položku ocení dodavatel dle svých odborných zkušeností</t>
  </si>
  <si>
    <t>z ohledem na rozsah stavby</t>
  </si>
  <si>
    <t>V případě předem nezjistitelného odkopání kabelů,</t>
  </si>
  <si>
    <t>elektrických nebo silových, budou podkopané kabely</t>
  </si>
  <si>
    <t>podchyceny podložením prkna a zemina pod prknem</t>
  </si>
  <si>
    <t xml:space="preserve">bude řádně zhutněná.Obnažené kabely budou vyznačeny </t>
  </si>
  <si>
    <t>výstražnými tabulkami.Při předem neočekávané potřebě</t>
  </si>
  <si>
    <t>-přejíždění trasy podzemních vedení vozidly nebo mechanizmy,</t>
  </si>
  <si>
    <t>bude provedena dodatečná ochrana proti poškození</t>
  </si>
  <si>
    <t>(např.položením provizorní panelové vozovky v OP sítí</t>
  </si>
  <si>
    <t>1015,0</t>
  </si>
  <si>
    <t>Geodetické práce,zaměření skutečného provedení stavby</t>
  </si>
  <si>
    <t>-1256701835</t>
  </si>
  <si>
    <t xml:space="preserve">vytýčení polohopisu a výškopisu novostaveb                                                  </t>
  </si>
  <si>
    <t>a rekonstrukcí,spolupráce při upřesňování</t>
  </si>
  <si>
    <t>v průběhu stavebních prací</t>
  </si>
  <si>
    <t>Dokumentace DSPS</t>
  </si>
  <si>
    <t>1646264209</t>
  </si>
  <si>
    <t>Náklady spojené s vybudováním a provozováním zařízení staveniště</t>
  </si>
  <si>
    <t>kpl</t>
  </si>
  <si>
    <t>-701826671</t>
  </si>
  <si>
    <t>součástí je i zajištění záboru veřejného</t>
  </si>
  <si>
    <t>prostranství a pod.</t>
  </si>
  <si>
    <t>Dodávka a osazení velkoplošných informačních tabulí</t>
  </si>
  <si>
    <t>-879462465</t>
  </si>
  <si>
    <t>Dodávka a osazení stálých vysvětlujících tabulek/pamětní desky/</t>
  </si>
  <si>
    <t>1940045230</t>
  </si>
  <si>
    <t>Zkoušení konstrukcí a prací (zhutnění podloží,zkoušky materiálu,statické zkoušky</t>
  </si>
  <si>
    <t>1146680289</t>
  </si>
  <si>
    <t xml:space="preserve">zkoušení materiálu zkušebnou zhotovitele,                                         </t>
  </si>
  <si>
    <t>zkoušení materiálu nezávislou zkušebnou</t>
  </si>
  <si>
    <t>zkoušení konstrukcí a prací zkušebnou zhotovitele,</t>
  </si>
  <si>
    <t>zkoušení konstrukcí a prací nezávislou zkušebnou</t>
  </si>
  <si>
    <t>20</t>
  </si>
  <si>
    <t>11</t>
  </si>
  <si>
    <t>Plán opatření pro případ ohrožení jakosti vod závadnými látkami po dobu stavby</t>
  </si>
  <si>
    <t>-794052374</t>
  </si>
  <si>
    <t>12</t>
  </si>
  <si>
    <t>Průzkumné práce geotechnické na povrchu</t>
  </si>
  <si>
    <t>741627897</t>
  </si>
  <si>
    <t>pro SO 102 a SO201</t>
  </si>
  <si>
    <t>1 - SO 001 Příprava staveniště</t>
  </si>
  <si>
    <t>HSV - Práce a dodávky HSV</t>
  </si>
  <si>
    <t xml:space="preserve">    1 - Zemní práce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</si>
  <si>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</si>
  <si>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</si>
  <si>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</si>
  <si>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</si>
  <si>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</si>
  <si>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113154111</t>
  </si>
  <si>
    <t>Frézování živičného podkladu nebo krytu s naložením na dopravní prostředek plochy do 500 m2 bez překážek v trase pruhu šířky do 0,5 m, tloušťky vrstvy do 30 mm</t>
  </si>
  <si>
    <t>m2</t>
  </si>
  <si>
    <t>CS ÚRS 2017 01</t>
  </si>
  <si>
    <t>1890667578</t>
  </si>
  <si>
    <t xml:space="preserve">dle TZ </t>
  </si>
  <si>
    <t>frézování vozovky</t>
  </si>
  <si>
    <t>340,0*2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</si>
  <si>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</si>
  <si>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</si>
  <si>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</si>
  <si>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</si>
  <si>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t</t>
  </si>
  <si>
    <t>-1686228649</t>
  </si>
  <si>
    <t>997221559</t>
  </si>
  <si>
    <t>Vodorovná doprava suti bez naložení, ale se složením a s hrubým urovnáním Příplatek k ceně za každý další i započatý 1 km přes 1 km</t>
  </si>
  <si>
    <t>1980748774</t>
  </si>
  <si>
    <t>52,36*9</t>
  </si>
  <si>
    <t>997221611</t>
  </si>
  <si>
    <t>Nakládání na dopravní prostředky pro vodorovnou dopravu suti</t>
  </si>
  <si>
    <t>-1360430817</t>
  </si>
  <si>
    <t>997221845</t>
  </si>
  <si>
    <t>Poplatek za uložení stavebního odpadu na skládce (skládkovné) z asfaltových povrchů</t>
  </si>
  <si>
    <t>1637707445</t>
  </si>
  <si>
    <t>998</t>
  </si>
  <si>
    <t>Přesun hmot</t>
  </si>
  <si>
    <t>998225111</t>
  </si>
  <si>
    <t>Přesun hmot pro komunikace s krytem z kameniva, monolitickým betonovým nebo živičným dopravní vzdálenost do 200 m jakékoliv délky objektu</t>
  </si>
  <si>
    <t>-1097773831</t>
  </si>
  <si>
    <t>2 - SO 001 Příprava staveniště</t>
  </si>
  <si>
    <t xml:space="preserve">    9 - Ostatní konstrukce a práce, bourání</t>
  </si>
  <si>
    <t>111101102</t>
  </si>
  <si>
    <t>Odstranění travin a rákosu travin, při celkové ploše přes 0,1 do 1 ha</t>
  </si>
  <si>
    <t>ha</t>
  </si>
  <si>
    <t>-1734042085</t>
  </si>
  <si>
    <t>dle TZ</t>
  </si>
  <si>
    <t>0,0370+0,2670</t>
  </si>
  <si>
    <t>111201101</t>
  </si>
  <si>
    <t>Odstranění křovin a stromů s odstraněním kořenů průměru kmene do 100 mm do sklonu terénu 1 : 5, při celkové ploše do 1 000 m2</t>
  </si>
  <si>
    <t>-842104183</t>
  </si>
  <si>
    <t>60,0</t>
  </si>
  <si>
    <t>112101101</t>
  </si>
  <si>
    <t>Kácení stromů s odřezáním kmene a s odvětvením listnatých, průměru kmene přes 100 do 300 mm</t>
  </si>
  <si>
    <t>kus</t>
  </si>
  <si>
    <t>-159630494</t>
  </si>
  <si>
    <t>20cm</t>
  </si>
  <si>
    <t>17</t>
  </si>
  <si>
    <t>30cm</t>
  </si>
  <si>
    <t>112101102</t>
  </si>
  <si>
    <t>Kácení stromů s odřezáním kmene a s odvětvením listnatých, průměru kmene přes 300 do 500 mm</t>
  </si>
  <si>
    <t>1940787252</t>
  </si>
  <si>
    <t>40cm</t>
  </si>
  <si>
    <t>50cm</t>
  </si>
  <si>
    <t>112101103</t>
  </si>
  <si>
    <t>Kácení stromů s odřezáním kmene a s odvětvením listnatých, průměru kmene přes 500 do 700 mm</t>
  </si>
  <si>
    <t>1395381085</t>
  </si>
  <si>
    <t>60cm</t>
  </si>
  <si>
    <t>70cm</t>
  </si>
  <si>
    <t>112101104</t>
  </si>
  <si>
    <t>Kácení stromů s odřezáním kmene a s odvětvením listnatých, průměru kmene přes 700 do 900 mm</t>
  </si>
  <si>
    <t>-1813452807</t>
  </si>
  <si>
    <t>80cm</t>
  </si>
  <si>
    <t>90cm</t>
  </si>
  <si>
    <t>112201101</t>
  </si>
  <si>
    <t>Odstranění pařezů s jejich vykopáním, vytrháním nebo odstřelením, s přesekáním kořenů průměru přes 100 do 300 mm</t>
  </si>
  <si>
    <t>-1143294720</t>
  </si>
  <si>
    <t>112201102</t>
  </si>
  <si>
    <t>Odstranění pařezů s jejich vykopáním, vytrháním nebo odstřelením, s přesekáním kořenů průměru přes 300 do 500 mm</t>
  </si>
  <si>
    <t>2062743816</t>
  </si>
  <si>
    <t>112201103</t>
  </si>
  <si>
    <t>Odstranění pařezů s jejich vykopáním, vytrháním nebo odstřelením, s přesekáním kořenů průměru přes 500 do 700 mm</t>
  </si>
  <si>
    <t>-2112558247</t>
  </si>
  <si>
    <t>112201104</t>
  </si>
  <si>
    <t>Odstranění pařezů s jejich vykopáním, vytrháním nebo odstřelením, s přesekáním kořenů průměru přes 700 do 900 mm</t>
  </si>
  <si>
    <t>-2083232795</t>
  </si>
  <si>
    <t>stávající pařez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</si>
  <si>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</si>
  <si>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</si>
  <si>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-1232925709</t>
  </si>
  <si>
    <t>dle TZ-odvodňovací žlab</t>
  </si>
  <si>
    <t>10,0</t>
  </si>
  <si>
    <t>113107132</t>
  </si>
  <si>
    <t>Odstranění podkladů nebo krytů s přemístěním hmot na skládku na vzdálenost do 3 m nebo s naložením na dopravní prostředek v ploše jednotlivě do 50 m2 z betonu prostého, o tl. vrstvy přes 150 do 300 mm</t>
  </si>
  <si>
    <t>945348996</t>
  </si>
  <si>
    <t>dle TZ-betonová plocha</t>
  </si>
  <si>
    <t>25,0</t>
  </si>
  <si>
    <t>13</t>
  </si>
  <si>
    <t>113107163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</si>
  <si>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</si>
  <si>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1632772986</t>
  </si>
  <si>
    <t>dle TZ-vozovka živičná</t>
  </si>
  <si>
    <t>55,0</t>
  </si>
  <si>
    <t>štěrková plocha</t>
  </si>
  <si>
    <t>18,0</t>
  </si>
  <si>
    <t>14</t>
  </si>
  <si>
    <t>113107184</t>
  </si>
  <si>
    <t>Odstranění podkladů nebo krytů s přemístěním hmot na skládku na vzdálenost do 20 m nebo s naložením na dopravní prostředek v ploše jednotlivě přes 50 m2 do 200 m2 živičných, o tl. vrstvy přes 150 do 200 mm</t>
  </si>
  <si>
    <t>598437337</t>
  </si>
  <si>
    <t>113107212</t>
  </si>
  <si>
    <t>Odstranění podkladů nebo krytů s přemístěním hmot na skládku na vzdálenost do 20 m nebo s naložením na dopravní prostředek v ploše jednotlivě přes 200 m2 z kameniva těženého, o tl. vrstvy přes 100 do 200 mm</t>
  </si>
  <si>
    <t>-218556573</t>
  </si>
  <si>
    <t>dle TZ-asfaltový chodník</t>
  </si>
  <si>
    <t>670,0</t>
  </si>
  <si>
    <t>16</t>
  </si>
  <si>
    <t>113107231</t>
  </si>
  <si>
    <t>Odstranění podkladů nebo krytů s přemístěním hmot na skládku na vzdálenost do 20 m nebo s naložením na dopravní prostředek v ploše jednotlivě přes 200 m2 z betonu prostého, o tl. vrstvy přes 100 do 150 mm</t>
  </si>
  <si>
    <t>-489345897</t>
  </si>
  <si>
    <t>dle TZ -asfaltový chodník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</si>
  <si>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</si>
  <si>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</si>
  <si>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1751678543</t>
  </si>
  <si>
    <t>18</t>
  </si>
  <si>
    <t>113201111</t>
  </si>
  <si>
    <t>Vytrhání obrub s vybouráním lože, s přemístěním hmot na skládku na vzdálenost do 3 m nebo s naložením na dopravní prostředek chodníkových ležatých</t>
  </si>
  <si>
    <t>1499041675</t>
  </si>
  <si>
    <t>obrubník OP3</t>
  </si>
  <si>
    <t>121,0</t>
  </si>
  <si>
    <t>19</t>
  </si>
  <si>
    <t>113202111</t>
  </si>
  <si>
    <t>Vytrhání obrub s vybouráním lože, s přemístěním hmot na skládku na vzdálenost do 3 m nebo s naložením na dopravní prostředek z krajníků nebo obrubníků stojatých</t>
  </si>
  <si>
    <t>182264039</t>
  </si>
  <si>
    <t>obrubník betonový</t>
  </si>
  <si>
    <t>500,0</t>
  </si>
  <si>
    <t>113203111</t>
  </si>
  <si>
    <t>Vytrhání obrub s vybouráním lože, s přemístěním hmot na skládku na vzdálenost do 3 m nebo s naložením na dopravní prostředek z dlažebních kostek</t>
  </si>
  <si>
    <t>-617397959</t>
  </si>
  <si>
    <t>dle TZ-dvojřádek z žulových kostek</t>
  </si>
  <si>
    <t>121,0*2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</si>
  <si>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</si>
  <si>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</si>
  <si>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</si>
  <si>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-1923665996</t>
  </si>
  <si>
    <t>370,0*0,22</t>
  </si>
  <si>
    <t>2670,0*0,1</t>
  </si>
  <si>
    <t>22</t>
  </si>
  <si>
    <t>162301401</t>
  </si>
  <si>
    <t>Vodorovné přemístění větví, kmenů nebo pařezů s naložením, složením a dopravou do 5000 m větví stromů listnatých, průměru kmene přes 100 do 300 mm</t>
  </si>
  <si>
    <t>-1024744048</t>
  </si>
  <si>
    <t>23</t>
  </si>
  <si>
    <t>162301402</t>
  </si>
  <si>
    <t>Vodorovné přemístění větví, kmenů nebo pařezů s naložením, složením a dopravou do 5000 m větví stromů listnatých, průměru kmene přes 300 do 500 mm</t>
  </si>
  <si>
    <t>324898872</t>
  </si>
  <si>
    <t>24</t>
  </si>
  <si>
    <t>162301403</t>
  </si>
  <si>
    <t>Vodorovné přemístění větví, kmenů nebo pařezů s naložením, složením a dopravou do 5000 m větví stromů listnatých, průměru kmene přes 500 do 700 mm</t>
  </si>
  <si>
    <t>1769686506</t>
  </si>
  <si>
    <t>25</t>
  </si>
  <si>
    <t>162301404</t>
  </si>
  <si>
    <t>Vodorovné přemístění větví, kmenů nebo pařezů s naložením, složením a dopravou do 5000 m větví stromů listnatých, průměru kmene přes 700 do 900 mm</t>
  </si>
  <si>
    <t>1485848173</t>
  </si>
  <si>
    <t>26</t>
  </si>
  <si>
    <t>162301411</t>
  </si>
  <si>
    <t>Vodorovné přemístění větví, kmenů nebo pařezů s naložením, složením a dopravou do 5000 m kmenů stromů listnatých, průměru přes 100 do 300 mm</t>
  </si>
  <si>
    <t>-1182775714</t>
  </si>
  <si>
    <t>27</t>
  </si>
  <si>
    <t>162301412</t>
  </si>
  <si>
    <t>Vodorovné přemístění větví, kmenů nebo pařezů s naložením, složením a dopravou do 5000 m kmenů stromů listnatých, průměru přes 300 do 500 mm</t>
  </si>
  <si>
    <t>-1223804483</t>
  </si>
  <si>
    <t>28</t>
  </si>
  <si>
    <t>162301413</t>
  </si>
  <si>
    <t>Vodorovné přemístění větví, kmenů nebo pařezů s naložením, složením a dopravou do 5000 m kmenů stromů listnatých, průměru přes 500 do 700 mm</t>
  </si>
  <si>
    <t>1505238398</t>
  </si>
  <si>
    <t>29</t>
  </si>
  <si>
    <t>162301414</t>
  </si>
  <si>
    <t>Vodorovné přemístění větví, kmenů nebo pařezů s naložením, složením a dopravou do 5000 m kmenů stromů listnatých, průměru přes 700 do 900 mm</t>
  </si>
  <si>
    <t>508581867</t>
  </si>
  <si>
    <t>30</t>
  </si>
  <si>
    <t>162301421</t>
  </si>
  <si>
    <t>Vodorovné přemístění větví, kmenů nebo pařezů s naložením, složením a dopravou do 5000 m pařezů kmenů, průměru přes 100 do 300 mm</t>
  </si>
  <si>
    <t>-592472605</t>
  </si>
  <si>
    <t>31</t>
  </si>
  <si>
    <t>162301422</t>
  </si>
  <si>
    <t>Vodorovné přemístění větví, kmenů nebo pařezů s naložením, složením a dopravou do 5000 m pařezů kmenů, průměru přes 300 do 500 mm</t>
  </si>
  <si>
    <t>1068723918</t>
  </si>
  <si>
    <t>32</t>
  </si>
  <si>
    <t>162301423</t>
  </si>
  <si>
    <t>Vodorovné přemístění větví, kmenů nebo pařezů s naložením, složením a dopravou do 5000 m pařezů kmenů, průměru přes 500 do 700 mm</t>
  </si>
  <si>
    <t>-348348011</t>
  </si>
  <si>
    <t>33</t>
  </si>
  <si>
    <t>162301424</t>
  </si>
  <si>
    <t>Vodorovné přemístění větví, kmenů nebo pařezů s naložením, složením a dopravou do 5000 m pařezů kmenů, průměru přes 700 do 900 mm</t>
  </si>
  <si>
    <t>82246716</t>
  </si>
  <si>
    <t>34</t>
  </si>
  <si>
    <t>162301501</t>
  </si>
  <si>
    <t>Vodorovné přemístění smýcených křovin do průměru kmene 100 mm na vzdálenost do 5 000 m</t>
  </si>
  <si>
    <t>-792178426</t>
  </si>
  <si>
    <t>35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</si>
  <si>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</si>
  <si>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</si>
  <si>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285573673</t>
  </si>
  <si>
    <t>36</t>
  </si>
  <si>
    <t>184806112</t>
  </si>
  <si>
    <t>Řez stromů, keřů nebo růží průklestem stromů netrnitých, o průměru koruny přes 2 do 4 m</t>
  </si>
  <si>
    <t>1605880113</t>
  </si>
  <si>
    <t>30,0</t>
  </si>
  <si>
    <t>Ostatní konstrukce a práce, bourání</t>
  </si>
  <si>
    <t>37</t>
  </si>
  <si>
    <t>9-0</t>
  </si>
  <si>
    <t>Odstranění trakčního sloupu vč.betonového základu a odvoztu</t>
  </si>
  <si>
    <t>591619668</t>
  </si>
  <si>
    <t>38</t>
  </si>
  <si>
    <t>9-01</t>
  </si>
  <si>
    <t>Pželožení bilboardu vč bet.základua odvozu</t>
  </si>
  <si>
    <t>686314652</t>
  </si>
  <si>
    <t>39</t>
  </si>
  <si>
    <t>9-02</t>
  </si>
  <si>
    <t>Přeložení reklamních cedulí</t>
  </si>
  <si>
    <t>165281678</t>
  </si>
  <si>
    <t>40</t>
  </si>
  <si>
    <t>9-04</t>
  </si>
  <si>
    <t>Ocelové sloupky vč.patky a odvozu</t>
  </si>
  <si>
    <t>867539278</t>
  </si>
  <si>
    <t>41</t>
  </si>
  <si>
    <t>919735112</t>
  </si>
  <si>
    <t>Řezání stávajícího živičného krytu nebo podkladu hloubky přes 50 do 100 mm</t>
  </si>
  <si>
    <t>-1542274959</t>
  </si>
  <si>
    <t>200,0</t>
  </si>
  <si>
    <t>42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</si>
  <si>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</si>
  <si>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</si>
  <si>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-918602381</t>
  </si>
  <si>
    <t>43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</si>
  <si>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</si>
  <si>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</si>
  <si>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-64467024</t>
  </si>
  <si>
    <t>kostky dlažební</t>
  </si>
  <si>
    <t>(121,0*2)*0,1*4</t>
  </si>
  <si>
    <t>44</t>
  </si>
  <si>
    <t>997221571</t>
  </si>
  <si>
    <t>Vodorovná doprava vybouraných hmot bez naložení, ale se složením a s hrubým urovnáním na vzdálenost do 1 km</t>
  </si>
  <si>
    <t>1517091629</t>
  </si>
  <si>
    <t>45</t>
  </si>
  <si>
    <t>997221579</t>
  </si>
  <si>
    <t>Vodorovná doprava vybouraných hmot bez naložení, ale se složením a s hrubým urovnáním na vzdálenost Příplatek k ceně za každý další i započatý 1 km přes 1 km</t>
  </si>
  <si>
    <t>598911713</t>
  </si>
  <si>
    <t>661,955*9</t>
  </si>
  <si>
    <t>46</t>
  </si>
  <si>
    <t>-976988230</t>
  </si>
  <si>
    <t>47</t>
  </si>
  <si>
    <t>997221815</t>
  </si>
  <si>
    <t>Poplatek za uložení stavebního odpadu na skládce (skládkovné) betonového</t>
  </si>
  <si>
    <t>152384169</t>
  </si>
  <si>
    <t>48</t>
  </si>
  <si>
    <t>1482560563</t>
  </si>
  <si>
    <t>49</t>
  </si>
  <si>
    <t>997221855</t>
  </si>
  <si>
    <t>Poplatek za uložení stavebního odpadu na skládce (skládkovné) z kameniva</t>
  </si>
  <si>
    <t>-1399161006</t>
  </si>
  <si>
    <t>50</t>
  </si>
  <si>
    <t>895166129</t>
  </si>
  <si>
    <t>3 - SO 101a Místní komunikace ve správě ÚMOb Nová Ves</t>
  </si>
  <si>
    <t xml:space="preserve">    00 - Sanace podloží</t>
  </si>
  <si>
    <t xml:space="preserve">    4 - Vodorovné konstrukce</t>
  </si>
  <si>
    <t xml:space="preserve">    469 - Stavební práce při elektromontážích</t>
  </si>
  <si>
    <t xml:space="preserve">    5 - Komunikace pozemní</t>
  </si>
  <si>
    <t xml:space="preserve">    8 - Trubní vedení</t>
  </si>
  <si>
    <t>PSV - Práce a dodávky PSV</t>
  </si>
  <si>
    <t xml:space="preserve">    783 - Dokončovací práce - nátěry</t>
  </si>
  <si>
    <t>00</t>
  </si>
  <si>
    <t>Sanace podloží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</si>
  <si>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</si>
  <si>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</si>
  <si>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-536706980</t>
  </si>
  <si>
    <t>2720,0*0,3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</si>
  <si>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</si>
  <si>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</si>
  <si>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-1927469617</t>
  </si>
  <si>
    <t>171101121</t>
  </si>
  <si>
    <t>Uložení sypaniny do násypů s rozprostřením sypaniny ve vrstvách a s hrubým urovnáním zhutněných s uzavřením povrchu násypu z hornin nesoudržných kamenitých</t>
  </si>
  <si>
    <t>297409187</t>
  </si>
  <si>
    <t>M</t>
  </si>
  <si>
    <t>583336740</t>
  </si>
  <si>
    <t>kamenivo těžené hrubé frakce 16-32</t>
  </si>
  <si>
    <t>-1022576685</t>
  </si>
  <si>
    <t>816,0*1,67*1,01</t>
  </si>
  <si>
    <t>171201201</t>
  </si>
  <si>
    <t>Uložení sypaniny na skládky</t>
  </si>
  <si>
    <t>-224543610</t>
  </si>
  <si>
    <t>171201211</t>
  </si>
  <si>
    <t>Uložení sypaniny poplatek za uložení sypaniny na skládce (skládkovné)</t>
  </si>
  <si>
    <t>1480932117</t>
  </si>
  <si>
    <t>816*1,5</t>
  </si>
  <si>
    <t>00-1</t>
  </si>
  <si>
    <t>Geotextilie D+M</t>
  </si>
  <si>
    <t>1365502618</t>
  </si>
  <si>
    <t>2720,0*1,1</t>
  </si>
  <si>
    <t>2128862797</t>
  </si>
  <si>
    <t>dle situace a příčných řezů</t>
  </si>
  <si>
    <t>350,0</t>
  </si>
  <si>
    <t>132201201</t>
  </si>
  <si>
    <t>Hloubení zapažených i nezapažených rýh šířky přes 600 do 2 000 mm s urovnáním dna do předepsaného profilu a spádu v hornině tř. 3 do 100 m3</t>
  </si>
  <si>
    <t>1524903432</t>
  </si>
  <si>
    <t>výkop pro potrubí DN200</t>
  </si>
  <si>
    <t>4,0*1,0*1,8</t>
  </si>
  <si>
    <t>151101101</t>
  </si>
  <si>
    <t>Zřízení pažení a rozepření stěn rýh pro podzemní vedení pro všechny šířky rýhy příložné pro jakoukoliv mezerovitost, hloubky do 2 m</t>
  </si>
  <si>
    <t>-1045715795</t>
  </si>
  <si>
    <t>4,0*1,8*2</t>
  </si>
  <si>
    <t>151101111</t>
  </si>
  <si>
    <t>Odstranění pažení a rozepření stěn rýh pro podzemní vedení s uložením materiálu na vzdálenost do 3 m od kraje výkopu příložné, hloubky do 2 m</t>
  </si>
  <si>
    <t>-2018269270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</si>
  <si>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</si>
  <si>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</si>
  <si>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-391263380</t>
  </si>
  <si>
    <t>-1725694409</t>
  </si>
  <si>
    <t>přebytek zeminy</t>
  </si>
  <si>
    <t>(350,0+7,2)-(180,0+32,0)</t>
  </si>
  <si>
    <t>171101141</t>
  </si>
  <si>
    <t>Uložení sypaniny do násypů s rozprostřením sypaniny ve vrstvách a s hrubým urovnáním zhutněných s uzavřením povrchu násypu z jakýchkoliv hornin pro jakýkoliv způsob uložení, při průměrném množství násypu do 0,75 m3 na 1 m</t>
  </si>
  <si>
    <t>-1088809659</t>
  </si>
  <si>
    <t>1775800598</t>
  </si>
  <si>
    <t>1244800659</t>
  </si>
  <si>
    <t>145,2*1,5</t>
  </si>
  <si>
    <t>174101101</t>
  </si>
  <si>
    <t>Zásyp sypaninou z jakékoliv horniny s uložením výkopku ve vrstvách se zhutněním jam, šachet, rýh nebo kolem objektů v těchto vykopávkách</t>
  </si>
  <si>
    <t>-1899087261</t>
  </si>
  <si>
    <t>výkop</t>
  </si>
  <si>
    <t>7,2-(2,262+0,4)</t>
  </si>
  <si>
    <t>-0,04*3,46</t>
  </si>
  <si>
    <t>-1181352680</t>
  </si>
  <si>
    <t>4,4*1,67*1,01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</si>
  <si>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</si>
  <si>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</si>
  <si>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-59632885</t>
  </si>
  <si>
    <t>4,0*1,0*0,6</t>
  </si>
  <si>
    <t>583313450</t>
  </si>
  <si>
    <t>kamenivo těžené drobné tříděné frakce 0-4</t>
  </si>
  <si>
    <t>-459442880</t>
  </si>
  <si>
    <t>2,262*1,67*1,01</t>
  </si>
  <si>
    <t>Vodorovné konstrukce</t>
  </si>
  <si>
    <t>451572111</t>
  </si>
  <si>
    <t>Lože pod potrubí, stoky a drobné objekty v otevřeném výkopu z kameniva drobného těženého 0 až 4 mm</t>
  </si>
  <si>
    <t>1078173773</t>
  </si>
  <si>
    <t>4,0*1,0*0,1</t>
  </si>
  <si>
    <t>451577777</t>
  </si>
  <si>
    <t>Podklad nebo lože pod dlažbu (přídlažbu) v ploše vodorovné nebo ve sklonu do 1:5, tloušťky od 30 do 100 mm z kameniva těženého</t>
  </si>
  <si>
    <t>-1192060443</t>
  </si>
  <si>
    <t>dle TZ a vzorových řezů</t>
  </si>
  <si>
    <t>pod dlažbu</t>
  </si>
  <si>
    <t>415,0</t>
  </si>
  <si>
    <t>469</t>
  </si>
  <si>
    <t>Stavební práce při elektromontážích</t>
  </si>
  <si>
    <t>469-1</t>
  </si>
  <si>
    <t>Půlená chránička  na stávající trubce HDPE+kabel+1rezervní chránička vč.obetonování</t>
  </si>
  <si>
    <t>1245412440</t>
  </si>
  <si>
    <t xml:space="preserve"> pro ČEZ ICT Services,a.s.</t>
  </si>
  <si>
    <t>4,5</t>
  </si>
  <si>
    <t>469-2</t>
  </si>
  <si>
    <t>Betonový prefabrikát ve tvaru U</t>
  </si>
  <si>
    <t>1462826233</t>
  </si>
  <si>
    <t>pro komunikační kabely společnosti GTS Czech s.r.o.,</t>
  </si>
  <si>
    <t>optické vedení společnosti T-mobile</t>
  </si>
  <si>
    <t>469-3</t>
  </si>
  <si>
    <t>Betonový žlab(půlená chránička vč.pískového lože</t>
  </si>
  <si>
    <t>-1891932193</t>
  </si>
  <si>
    <t>pro sdělovací vedení společnosti PODA</t>
  </si>
  <si>
    <t>Komunikace pozemní</t>
  </si>
  <si>
    <t>561121112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</si>
  <si>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</si>
  <si>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>579403779</t>
  </si>
  <si>
    <t>asfaltová cyklistická stezka</t>
  </si>
  <si>
    <t>1640,0*1,05</t>
  </si>
  <si>
    <t>asfaltová dělená stezka</t>
  </si>
  <si>
    <t>340,0*1,05</t>
  </si>
  <si>
    <t>asfaltová společná stezka pro chodce a cyklisty</t>
  </si>
  <si>
    <t>200,0*1,05</t>
  </si>
  <si>
    <t>564851111</t>
  </si>
  <si>
    <t>Podklad ze štěrkodrti ŠD s rozprostřením a zhutněním, po zhutnění tl. 150 mm</t>
  </si>
  <si>
    <t>1195748948</t>
  </si>
  <si>
    <t>chodník-dlažba</t>
  </si>
  <si>
    <t>400,0</t>
  </si>
  <si>
    <t>564861111</t>
  </si>
  <si>
    <t>Podklad ze štěrkodrti ŠD s rozprostřením a zhutněním, po zhutnění tl. 200 mm</t>
  </si>
  <si>
    <t>-1371235472</t>
  </si>
  <si>
    <t>cyklistická stezka asfaltová v pojížděné části</t>
  </si>
  <si>
    <t>rekonstrukce vozovky v ulicí Novomeská</t>
  </si>
  <si>
    <t>564911411</t>
  </si>
  <si>
    <t>Podklad nebo podsyp z asfaltového recyklátu s rozprostřením a zhutněním, po zhutnění tl. 50 mm</t>
  </si>
  <si>
    <t>-1132382394</t>
  </si>
  <si>
    <t>1640,0</t>
  </si>
  <si>
    <t>asfaltová cyklistická stezka v pojížděné části</t>
  </si>
  <si>
    <t>340,0</t>
  </si>
  <si>
    <t>společná stezka pro chodce a cyklisty</t>
  </si>
  <si>
    <t>280,0</t>
  </si>
  <si>
    <t>vozovka v ulici Novoveská-rekonstrukce</t>
  </si>
  <si>
    <t>569903311</t>
  </si>
  <si>
    <t>Zřízení zemních krajnic z hornin jakékoliv třídy se zhutněním</t>
  </si>
  <si>
    <t>127634795</t>
  </si>
  <si>
    <t>573111112</t>
  </si>
  <si>
    <t>Postřik infiltrační PI z asfaltu silničního s posypem kamenivem, v množství 1,00 kg/m2</t>
  </si>
  <si>
    <t>-2077320753</t>
  </si>
  <si>
    <t>577143111/R</t>
  </si>
  <si>
    <t>-1819183840</t>
  </si>
  <si>
    <t>cyklistická stezka-červená</t>
  </si>
  <si>
    <t>cyklistická stezka dělená(pro cyklisty</t>
  </si>
  <si>
    <t>340,0-15,0</t>
  </si>
  <si>
    <t>společná cyklistická stezka pro chodce a cyklisty</t>
  </si>
  <si>
    <t>577144111/R</t>
  </si>
  <si>
    <t>-157155727</t>
  </si>
  <si>
    <t>cyklistická stezka v pojížděné části</t>
  </si>
  <si>
    <t>vozovka v ulici Novomeská-rekonstrukce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</si>
  <si>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</si>
  <si>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</si>
  <si>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-1312858291</t>
  </si>
  <si>
    <t>chodník-šedá dlažba</t>
  </si>
  <si>
    <t>320,0</t>
  </si>
  <si>
    <t>chodník reliéfní dlažba-červená</t>
  </si>
  <si>
    <t>80,0</t>
  </si>
  <si>
    <t>dělená stezka-žlutá</t>
  </si>
  <si>
    <t>15,0</t>
  </si>
  <si>
    <t>592451100</t>
  </si>
  <si>
    <t>dlažba skladebná betonová základní 20x10x6 cm přírodní</t>
  </si>
  <si>
    <t>-2038993704</t>
  </si>
  <si>
    <t>P</t>
  </si>
  <si>
    <t>Poznámka k položce:
spotřeba: 50 kus/m2</t>
  </si>
  <si>
    <t>320,0*1,01</t>
  </si>
  <si>
    <t>592451110</t>
  </si>
  <si>
    <t>dlažba  skladebná betonová základní 20x10x6 cm červená</t>
  </si>
  <si>
    <t>-2037421011</t>
  </si>
  <si>
    <t>žlutá</t>
  </si>
  <si>
    <t>15,0*1,01</t>
  </si>
  <si>
    <t>592451190</t>
  </si>
  <si>
    <t>dlažba skladebná betonová slepecká 20x10x6 cm barevná</t>
  </si>
  <si>
    <t>1980239979</t>
  </si>
  <si>
    <t>reliéfní dlažba-červená</t>
  </si>
  <si>
    <t>80,0*1,01</t>
  </si>
  <si>
    <t>Trubní vedení</t>
  </si>
  <si>
    <t>871353121</t>
  </si>
  <si>
    <t>Montáž kanalizačního potrubí z plastů z tvrdého PVC těsněných gumovým kroužkem v otevřeném výkopu ve sklonu do 20 % DN 200</t>
  </si>
  <si>
    <t>-1755538316</t>
  </si>
  <si>
    <t>dle TZ-prodloužení stávajích trub odvádějící vodu- na ul.28.října</t>
  </si>
  <si>
    <t>2,0*2</t>
  </si>
  <si>
    <t>286113170</t>
  </si>
  <si>
    <t>trubka kanalizační plastová KG - DN 200x1000 mm SN4</t>
  </si>
  <si>
    <t>-1932409684</t>
  </si>
  <si>
    <t>899104111</t>
  </si>
  <si>
    <t>Osazení poklopů litinových a ocelových včetně rámů hmotnosti jednotlivě přes 150 kg</t>
  </si>
  <si>
    <t>809879948</t>
  </si>
  <si>
    <t>dle TZ-zapoklopování stávajících vpustí</t>
  </si>
  <si>
    <t>286617780</t>
  </si>
  <si>
    <t>poklop šachtový litinový 425/40t - plný tvárná litina</t>
  </si>
  <si>
    <t>-2141205866</t>
  </si>
  <si>
    <t>Poznámka k položce:
WAVIN, kód výrobku: RF000341W</t>
  </si>
  <si>
    <t>899231111</t>
  </si>
  <si>
    <t>Výšková úprava uličního vstupu nebo vpusti do 200 mm zvýšením mříže</t>
  </si>
  <si>
    <t>-1049847356</t>
  </si>
  <si>
    <t>899331111</t>
  </si>
  <si>
    <t>Výšková úprava uličního vstupu nebo vpusti do 200 mm zvýšením poklopu</t>
  </si>
  <si>
    <t>-2127231154</t>
  </si>
  <si>
    <t>899431111</t>
  </si>
  <si>
    <t>Výšková úprava uličního vstupu nebo vpusti do 200 mm zvýšením krycího hrnce, šoupěte nebo hydrantu bez úpravy armatur</t>
  </si>
  <si>
    <t>-1273892490</t>
  </si>
  <si>
    <t>šoupátka</t>
  </si>
  <si>
    <t>hydrant</t>
  </si>
  <si>
    <t>Přesun plynového označníku vč.betonové patky</t>
  </si>
  <si>
    <t>-382951451</t>
  </si>
  <si>
    <t>Provizorní DZ</t>
  </si>
  <si>
    <t>1913206728</t>
  </si>
  <si>
    <t>914111111</t>
  </si>
  <si>
    <t>Montáž svislé dopravní značky základní velikosti do 1 m2 objímkami na sloupky nebo konzoly</t>
  </si>
  <si>
    <t>861809146</t>
  </si>
  <si>
    <t>dle TZ nové</t>
  </si>
  <si>
    <t>C8a</t>
  </si>
  <si>
    <t>C8b</t>
  </si>
  <si>
    <t>C9a</t>
  </si>
  <si>
    <t>C10a</t>
  </si>
  <si>
    <t>C10b</t>
  </si>
  <si>
    <t>IS19d</t>
  </si>
  <si>
    <t>Mezisoučet</t>
  </si>
  <si>
    <t>přemístění</t>
  </si>
  <si>
    <t>B13</t>
  </si>
  <si>
    <t>E</t>
  </si>
  <si>
    <t>404442130</t>
  </si>
  <si>
    <t>značka dopravní svislá reflexní zákazová C AL- 3M 700 mm</t>
  </si>
  <si>
    <t>928501393</t>
  </si>
  <si>
    <t>404455600</t>
  </si>
  <si>
    <t>značka dopravní svislá retroreflexní fólie tř. 1, Al prolis., 1100 x 500 mm</t>
  </si>
  <si>
    <t>409613184</t>
  </si>
  <si>
    <t>IS19b</t>
  </si>
  <si>
    <t>914511112</t>
  </si>
  <si>
    <t>Montáž sloupku dopravních značek délky do 3,5 m do hliníkové patky</t>
  </si>
  <si>
    <t>-10924032</t>
  </si>
  <si>
    <t>51</t>
  </si>
  <si>
    <t>404452250</t>
  </si>
  <si>
    <t>sloupek Zn 60 - 350</t>
  </si>
  <si>
    <t>1051487739</t>
  </si>
  <si>
    <t>52</t>
  </si>
  <si>
    <t>404452400</t>
  </si>
  <si>
    <t>patka hliníková pro sloupek D 60 mm</t>
  </si>
  <si>
    <t>-1393225668</t>
  </si>
  <si>
    <t>53</t>
  </si>
  <si>
    <t>404452530</t>
  </si>
  <si>
    <t>víčko plastové na sloupek 60</t>
  </si>
  <si>
    <t>-751234075</t>
  </si>
  <si>
    <t>54</t>
  </si>
  <si>
    <t>404452560</t>
  </si>
  <si>
    <t>upínací svorka na sloupek D 60 mm</t>
  </si>
  <si>
    <t>1793455401</t>
  </si>
  <si>
    <t>55</t>
  </si>
  <si>
    <t>915131116</t>
  </si>
  <si>
    <t>Vodorovné dopravní značení stříkané barvou přechody pro chodce, šipky, symboly žluté retroreflexní</t>
  </si>
  <si>
    <t>-188378003</t>
  </si>
  <si>
    <t>V15(P4)-barevná</t>
  </si>
  <si>
    <t>5,0*9</t>
  </si>
  <si>
    <t>V14-žlutá</t>
  </si>
  <si>
    <t>5,0*12</t>
  </si>
  <si>
    <t>V14(C9)-žlutá</t>
  </si>
  <si>
    <t>5,0*2</t>
  </si>
  <si>
    <t>56</t>
  </si>
  <si>
    <t>915621111</t>
  </si>
  <si>
    <t>Předznačení pro vodorovné značení stříkané barvou nebo prováděné z nátěrových hmot plošné šipky, symboly, nápisy</t>
  </si>
  <si>
    <t>2067462382</t>
  </si>
  <si>
    <t>57</t>
  </si>
  <si>
    <t>916111123</t>
  </si>
  <si>
    <t>-1924271777</t>
  </si>
  <si>
    <t>dle TZ a situace</t>
  </si>
  <si>
    <t>103,0*2</t>
  </si>
  <si>
    <t>58</t>
  </si>
  <si>
    <t>583801100</t>
  </si>
  <si>
    <t>kostka dlažební drobná, žula, I.jakost, velikost 10 cm</t>
  </si>
  <si>
    <t>581372026</t>
  </si>
  <si>
    <t>206,0*0,024*1,02</t>
  </si>
  <si>
    <t>59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</si>
  <si>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</si>
  <si>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</si>
  <si>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348188733</t>
  </si>
  <si>
    <t>obrubník 150/250</t>
  </si>
  <si>
    <t>22,0</t>
  </si>
  <si>
    <t>60</t>
  </si>
  <si>
    <t>592174650</t>
  </si>
  <si>
    <t>obrubník betonový silniční vibrolisovaný 100x15x25 cm</t>
  </si>
  <si>
    <t>-1907076661</t>
  </si>
  <si>
    <t>61</t>
  </si>
  <si>
    <t>916231213</t>
  </si>
  <si>
    <t>695269229</t>
  </si>
  <si>
    <t>obrubník 80/250</t>
  </si>
  <si>
    <t>1535,0</t>
  </si>
  <si>
    <t>62</t>
  </si>
  <si>
    <t>592173150</t>
  </si>
  <si>
    <t>obrubník betonový zahradní přírodní  50x8x25 cm</t>
  </si>
  <si>
    <t>955025845</t>
  </si>
  <si>
    <t>1535,0*2</t>
  </si>
  <si>
    <t>63</t>
  </si>
  <si>
    <t>916241113</t>
  </si>
  <si>
    <t>1541946661</t>
  </si>
  <si>
    <t>103,0</t>
  </si>
  <si>
    <t>64</t>
  </si>
  <si>
    <t>583803340</t>
  </si>
  <si>
    <t>obrubník kamenný přímý, žula, 25x20</t>
  </si>
  <si>
    <t>-1123864287</t>
  </si>
  <si>
    <t>65</t>
  </si>
  <si>
    <t>916241213</t>
  </si>
  <si>
    <t>1063610210</t>
  </si>
  <si>
    <t>KS3</t>
  </si>
  <si>
    <t>33,0</t>
  </si>
  <si>
    <t>66</t>
  </si>
  <si>
    <t>583802120</t>
  </si>
  <si>
    <t>krajník silniční kamenný, žula 13x20 x 30-80</t>
  </si>
  <si>
    <t>-500450149</t>
  </si>
  <si>
    <t>Poznámka k položce:
1 bm = 65 kg</t>
  </si>
  <si>
    <t>67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</si>
  <si>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</si>
  <si>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</si>
  <si>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2145146955</t>
  </si>
  <si>
    <t>68</t>
  </si>
  <si>
    <t>935112311</t>
  </si>
  <si>
    <t>-1834243250</t>
  </si>
  <si>
    <t>14,0</t>
  </si>
  <si>
    <t>69</t>
  </si>
  <si>
    <t>592275700</t>
  </si>
  <si>
    <t>žlabovka betonová s lomenými stěnami příkopová 50x102,5x9 cm</t>
  </si>
  <si>
    <t>-1348664848</t>
  </si>
  <si>
    <t>14,0*2</t>
  </si>
  <si>
    <t>70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</si>
  <si>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</si>
  <si>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</si>
  <si>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653010675</t>
  </si>
  <si>
    <t>dle TZ odstranení značek</t>
  </si>
  <si>
    <t>71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</si>
  <si>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</si>
  <si>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</si>
  <si>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-1874196415</t>
  </si>
  <si>
    <t>72</t>
  </si>
  <si>
    <t>-2108775201</t>
  </si>
  <si>
    <t>PSV</t>
  </si>
  <si>
    <t>Práce a dodávky PSV</t>
  </si>
  <si>
    <t>783</t>
  </si>
  <si>
    <t>Dokončovací práce - nátěry</t>
  </si>
  <si>
    <t>73</t>
  </si>
  <si>
    <t>783-1</t>
  </si>
  <si>
    <t>Nátěr bezpečnostní-žlutočerné pruhy(na sloupy,VO,trakční sloupy,základy a pod)</t>
  </si>
  <si>
    <t>863148448</t>
  </si>
  <si>
    <t>4 - SO 101b Místní komunikace ve správě SSMSK,p.o</t>
  </si>
  <si>
    <t>573191111</t>
  </si>
  <si>
    <t>Postřik infiltrační kationaktivní emulzí v množství 1,00 kg/m2</t>
  </si>
  <si>
    <t>-1805266467</t>
  </si>
  <si>
    <t>dle TZ-oprava vozovky</t>
  </si>
  <si>
    <t>573211108</t>
  </si>
  <si>
    <t>Postřik spojovací PS bez posypu kamenivem z asfaltu silničního, v množství 0,40 kg/m2</t>
  </si>
  <si>
    <t>502207560</t>
  </si>
  <si>
    <t>577134111</t>
  </si>
  <si>
    <t>Asfaltový beton vrstva obrusná ACO 11 (ABS) s rozprostřením a se zhutněním z nemodifikovaného asfaltu v pruhu šířky do 3 m tř. I, po zhutnění tl. 40 mm</t>
  </si>
  <si>
    <t>-520813604</t>
  </si>
  <si>
    <t>oprava vozovky podél odvodňovacího dvouřádku</t>
  </si>
  <si>
    <t>577155111</t>
  </si>
  <si>
    <t>Asfaltový beton vrstva obrusná ACO 16 (ABH) s rozprostřením a zhutněním z nemodifikovaného asfaltu, po zhutnění v pruhu šířky do 3 m tl. 60 mm</t>
  </si>
  <si>
    <t>1625976053</t>
  </si>
  <si>
    <t>dle TZ-oprava vozovky podél odvodňovacího dvouřádku</t>
  </si>
  <si>
    <t>525723728</t>
  </si>
  <si>
    <t>Výškový posun sestav svislého DZ</t>
  </si>
  <si>
    <t>-993397799</t>
  </si>
  <si>
    <t>911331111/R</t>
  </si>
  <si>
    <t>Silniční svodidlo s osazením sloupků zaberaněním ocelové úroveň zádržnosti N2 vzdálenosti sloupků do 2 m jednostranné [JSNH4/N2]</t>
  </si>
  <si>
    <t>232167406</t>
  </si>
  <si>
    <t>28,0</t>
  </si>
  <si>
    <t>553911080/R</t>
  </si>
  <si>
    <t>svodnice NH-4-99 - pozinkovaná</t>
  </si>
  <si>
    <t>-1220635110</t>
  </si>
  <si>
    <t>915131112</t>
  </si>
  <si>
    <t>Vodorovné dopravní značení stříkané barvou přechody pro chodce, šipky, symboly bílé retroreflexní</t>
  </si>
  <si>
    <t>1338385345</t>
  </si>
  <si>
    <t>přejezd pro cyklisty</t>
  </si>
  <si>
    <t>90,0</t>
  </si>
  <si>
    <t>vodící pás</t>
  </si>
  <si>
    <t>53,0*0,5</t>
  </si>
  <si>
    <t>672520213</t>
  </si>
  <si>
    <t>-61163925</t>
  </si>
  <si>
    <t>dle TZ osazení dvouřádku bez dodávky</t>
  </si>
  <si>
    <t>115,0*2</t>
  </si>
  <si>
    <t>966007113</t>
  </si>
  <si>
    <t>Odstranění vodorovného dopravního značení frézováním značeného barvou plošného</t>
  </si>
  <si>
    <t>873481623</t>
  </si>
  <si>
    <t>dle TZ-stávající přechod</t>
  </si>
  <si>
    <t>-90833516</t>
  </si>
  <si>
    <t>5 - SO 101a Místní komunikace ve správě UMOB Nová Ves</t>
  </si>
  <si>
    <t>565125111</t>
  </si>
  <si>
    <t>Asfaltový beton vrstva podkladní ACP 16 (obalované kamenivo střednězrnné - OKS) s rozprostřením a zhutněním v pruhu šířky do 3 m, po zhutnění tl. 40 mm</t>
  </si>
  <si>
    <t>1487561524</t>
  </si>
  <si>
    <t>vozovka ulice Bartolomějská-rekonstrukce</t>
  </si>
  <si>
    <t>315,0</t>
  </si>
  <si>
    <t>572243111</t>
  </si>
  <si>
    <t>Provizorní vyspravení neupravených výtluků s očištěním, zaplněním směsí a se zhutněním asfaltovým betonem</t>
  </si>
  <si>
    <t>1386359279</t>
  </si>
  <si>
    <t>dle TZ ulice Bartolomějská</t>
  </si>
  <si>
    <t>0,5</t>
  </si>
  <si>
    <t>1028224675</t>
  </si>
  <si>
    <t>315,0*2</t>
  </si>
  <si>
    <t>577154111</t>
  </si>
  <si>
    <t>Asfaltový beton vrstva obrusná ACO 11 (ABS) s rozprostřením a se zhutněním z nemodifikovaného asfaltu v pruhu šířky do 3 m tř. I, po zhutnění tl. 60 mm</t>
  </si>
  <si>
    <t>-441695355</t>
  </si>
  <si>
    <t>dle TZ rekonstrukce vozovky ulice Bartolomějská</t>
  </si>
  <si>
    <t>1444469242</t>
  </si>
  <si>
    <t>6 - SO102 Prodloužení propustku</t>
  </si>
  <si>
    <t>-1431618400</t>
  </si>
  <si>
    <t>7 - SO 201 Opěrná zeď</t>
  </si>
  <si>
    <t>SO201 Opěrná zeď</t>
  </si>
  <si>
    <t>-798410104</t>
  </si>
  <si>
    <t>8 - SO 401 Veřejné osvětlení</t>
  </si>
  <si>
    <t>B - Montáž</t>
  </si>
  <si>
    <t>C - Nosný materiál</t>
  </si>
  <si>
    <t>D - Zemní práce</t>
  </si>
  <si>
    <t>E - Ostatní práce</t>
  </si>
  <si>
    <t>B</t>
  </si>
  <si>
    <t>Montáž</t>
  </si>
  <si>
    <t>100252</t>
  </si>
  <si>
    <t>Ukončení kab do 4*25mm2</t>
  </si>
  <si>
    <t>1990815818</t>
  </si>
  <si>
    <t>Kabel CYKY 4J*16mm,v.u.</t>
  </si>
  <si>
    <t>2037456181</t>
  </si>
  <si>
    <t>202013</t>
  </si>
  <si>
    <t>Svítidlo Led Hellux Puro 1*24W</t>
  </si>
  <si>
    <t>-1608844284</t>
  </si>
  <si>
    <t>204011</t>
  </si>
  <si>
    <t>Osv.stožár BM6,žárově zn</t>
  </si>
  <si>
    <t>1482189590</t>
  </si>
  <si>
    <t>204123</t>
  </si>
  <si>
    <t>Kryt svorkovnice KS56</t>
  </si>
  <si>
    <t>-215014806</t>
  </si>
  <si>
    <t>204201</t>
  </si>
  <si>
    <t>Elektrovýzbr.stožár SR21-27ZCu</t>
  </si>
  <si>
    <t>905895357</t>
  </si>
  <si>
    <t>3102251</t>
  </si>
  <si>
    <t>Ukončení kabel do 4*10mm2</t>
  </si>
  <si>
    <t>-1016681020</t>
  </si>
  <si>
    <t>10006</t>
  </si>
  <si>
    <t>Trubka ohebná typu 23,36mm</t>
  </si>
  <si>
    <t>-1719027112</t>
  </si>
  <si>
    <t>220021</t>
  </si>
  <si>
    <t>Pásek FeZn30/4mm v zemi vč.svorek</t>
  </si>
  <si>
    <t>996235355</t>
  </si>
  <si>
    <t>810001</t>
  </si>
  <si>
    <t>Kabel CYKY3J*2,5mm2,v.u</t>
  </si>
  <si>
    <t>-821357866</t>
  </si>
  <si>
    <t>810014</t>
  </si>
  <si>
    <t>Kabel CYKY4J*10mm2.v.u.</t>
  </si>
  <si>
    <t>1202068220</t>
  </si>
  <si>
    <t>nab.cena</t>
  </si>
  <si>
    <t>Nátěr dolních části stožáru a číslic</t>
  </si>
  <si>
    <t>1598707297</t>
  </si>
  <si>
    <t>C</t>
  </si>
  <si>
    <t>Nosný materiál</t>
  </si>
  <si>
    <t>Kabel CYKY3J*2,5mm2+5% prořez</t>
  </si>
  <si>
    <t>-981966441</t>
  </si>
  <si>
    <t>Kabel CYKY4j*10mm+5%prořez</t>
  </si>
  <si>
    <t>1743828232</t>
  </si>
  <si>
    <t>Pásek FeZn30/4 0,95kg/m+5% prořez</t>
  </si>
  <si>
    <t>kg</t>
  </si>
  <si>
    <t>-228789134</t>
  </si>
  <si>
    <t>Barva základní-Formex</t>
  </si>
  <si>
    <t>-977240843</t>
  </si>
  <si>
    <t>384986066</t>
  </si>
  <si>
    <t>Osv.stožár BM10,žárově zn</t>
  </si>
  <si>
    <t>2132308519</t>
  </si>
  <si>
    <t>Elektrový zbroj.stožár SR 721-27ZCu</t>
  </si>
  <si>
    <t>-2122141808</t>
  </si>
  <si>
    <t>-1232603170</t>
  </si>
  <si>
    <t>Trubka ohebná typu 23-36mm+5%prořez</t>
  </si>
  <si>
    <t>1830955455</t>
  </si>
  <si>
    <t>Kabel CYKY4j*16mm+5%prořez</t>
  </si>
  <si>
    <t>-364320128</t>
  </si>
  <si>
    <t>Svítidlo LED Hellux Puro 1*24W</t>
  </si>
  <si>
    <t>-537814568</t>
  </si>
  <si>
    <t>11000-2200</t>
  </si>
  <si>
    <t>Vytýčení kabelové trasy</t>
  </si>
  <si>
    <t>km</t>
  </si>
  <si>
    <t>-695774937</t>
  </si>
  <si>
    <t>13131-1121</t>
  </si>
  <si>
    <t>Výkop jámy pro stožár v zemině tř.3</t>
  </si>
  <si>
    <t>-346259490</t>
  </si>
  <si>
    <t>132311318</t>
  </si>
  <si>
    <t>Výkop kabelové rýhy 350*800 řezA-A´´</t>
  </si>
  <si>
    <t>-1742122937</t>
  </si>
  <si>
    <t>174311318</t>
  </si>
  <si>
    <t>Zához kabel.rýhy 350*800</t>
  </si>
  <si>
    <t>-610703173</t>
  </si>
  <si>
    <t>132311522</t>
  </si>
  <si>
    <t>Výkop kabel.rýhy 500**1200tř.3 řez B-Bˇˇ</t>
  </si>
  <si>
    <t>954484705</t>
  </si>
  <si>
    <t>174311522</t>
  </si>
  <si>
    <t>Zához kabel.rýhy 500*1200mm tř.3 řezB-B´´</t>
  </si>
  <si>
    <t>91268083</t>
  </si>
  <si>
    <t>181111300</t>
  </si>
  <si>
    <t>Úprava povrchu rýhy zhutněním</t>
  </si>
  <si>
    <t>-1669266168</t>
  </si>
  <si>
    <t>270311100</t>
  </si>
  <si>
    <t>Beton základ.stožáru,beton tř III</t>
  </si>
  <si>
    <t>-2079102647</t>
  </si>
  <si>
    <t>338711120</t>
  </si>
  <si>
    <t>Plast.roura pr200mm do zákl.stožáru</t>
  </si>
  <si>
    <t>-976233002</t>
  </si>
  <si>
    <t>388791330</t>
  </si>
  <si>
    <t>Trubka DVK 110 vč.obetonování řez B-B</t>
  </si>
  <si>
    <t>893087523</t>
  </si>
  <si>
    <t>45137210</t>
  </si>
  <si>
    <t>Plastová trubka A110PS podélnědělená řez C-C</t>
  </si>
  <si>
    <t>1783652233</t>
  </si>
  <si>
    <t>451571520</t>
  </si>
  <si>
    <t>Zakrytí folií š.330mm</t>
  </si>
  <si>
    <t>-1008855067</t>
  </si>
  <si>
    <t>451572110</t>
  </si>
  <si>
    <t>Plastová trubka AR50 řez AÁ vč.přísluš.</t>
  </si>
  <si>
    <t>1087167674</t>
  </si>
  <si>
    <t>-706906706</t>
  </si>
  <si>
    <t>979089111</t>
  </si>
  <si>
    <t>Odvoz zbylých hmot na skládku do 1km</t>
  </si>
  <si>
    <t>-1140762672</t>
  </si>
  <si>
    <t>979089210</t>
  </si>
  <si>
    <t>Příplatek za každy další 1km</t>
  </si>
  <si>
    <t>-92352089</t>
  </si>
  <si>
    <t>1606949255</t>
  </si>
  <si>
    <t>Ostatní práce</t>
  </si>
  <si>
    <t>Zajištění beznapěťového stavu</t>
  </si>
  <si>
    <t>kompl</t>
  </si>
  <si>
    <t>390223825</t>
  </si>
  <si>
    <t>Výchozí revize</t>
  </si>
  <si>
    <t>1230757720</t>
  </si>
  <si>
    <t>Světelně technické měření soustavy</t>
  </si>
  <si>
    <t>-1639000050</t>
  </si>
  <si>
    <t>Digitální fotodokumentace nových stožárů</t>
  </si>
  <si>
    <t>1164859846</t>
  </si>
  <si>
    <t>Demontáže</t>
  </si>
  <si>
    <t>1099698323</t>
  </si>
  <si>
    <t>Mechanizmy -jeřábová dráha</t>
  </si>
  <si>
    <t>786615721</t>
  </si>
  <si>
    <t>8a - SO 402 Přeložka NN(provádí si vlastník na základě smlouvy)</t>
  </si>
  <si>
    <t>SO 402 Přeložka NN(provádí vlastník na základě smlouvy)</t>
  </si>
  <si>
    <t>-1849597350</t>
  </si>
  <si>
    <t>8b - SO 404 Ochrana sdělovacího vedení Telefonika(provádí si vlastník na základě smlouvy)</t>
  </si>
  <si>
    <t>SO 404 Ochrana sdělovacího vedení( provádí vlastník na základě smlouvy)</t>
  </si>
  <si>
    <t>-769668828</t>
  </si>
  <si>
    <t>9 - SO 403 Přeložka kabelu DPO a.s</t>
  </si>
  <si>
    <t>101255</t>
  </si>
  <si>
    <t>Kabelová spojka IJPC 3/1*500</t>
  </si>
  <si>
    <t>-1736730904</t>
  </si>
  <si>
    <t>1569647960</t>
  </si>
  <si>
    <t>901086</t>
  </si>
  <si>
    <t>Kabel 6-AYKYCY 1*500mm2 v.u.</t>
  </si>
  <si>
    <t>481501269</t>
  </si>
  <si>
    <t>148007837</t>
  </si>
  <si>
    <t>1041269897</t>
  </si>
  <si>
    <t>1636818894</t>
  </si>
  <si>
    <t>132311818</t>
  </si>
  <si>
    <t>Výkop kabelové rýhy 650*800 tř.3 řezD-D</t>
  </si>
  <si>
    <t>852241164</t>
  </si>
  <si>
    <t>174311818</t>
  </si>
  <si>
    <t>Zához kabel rýhy 650*800 tř.3 řez D-D</t>
  </si>
  <si>
    <t>1782147494</t>
  </si>
  <si>
    <t>1478876375</t>
  </si>
  <si>
    <t>459329921</t>
  </si>
  <si>
    <t>1737726930</t>
  </si>
  <si>
    <t>452572210</t>
  </si>
  <si>
    <t>Lože kabelové spojky do 1kV</t>
  </si>
  <si>
    <t>-446325623</t>
  </si>
  <si>
    <t>-1075900890</t>
  </si>
  <si>
    <t>93534863</t>
  </si>
  <si>
    <t>2138883637</t>
  </si>
  <si>
    <t>-1659438425</t>
  </si>
  <si>
    <t>Zaměření kabeláže</t>
  </si>
  <si>
    <t>1320052999</t>
  </si>
  <si>
    <t>905860965</t>
  </si>
  <si>
    <t>10 - SO 405 Ochrana sdělovacích kabelů</t>
  </si>
  <si>
    <t>HSV - HSV</t>
  </si>
  <si>
    <t xml:space="preserve">    I - Trubky</t>
  </si>
  <si>
    <t xml:space="preserve">    II - Příslušenství trubek</t>
  </si>
  <si>
    <t xml:space="preserve">    III - Montážní práce</t>
  </si>
  <si>
    <t xml:space="preserve">    IV - Zemní a pomocné stavební práce při elektromontážích</t>
  </si>
  <si>
    <t xml:space="preserve">    V - Geodetické zaměření</t>
  </si>
  <si>
    <t xml:space="preserve">    VI - Ostatní práce</t>
  </si>
  <si>
    <t>I</t>
  </si>
  <si>
    <t>Trubky</t>
  </si>
  <si>
    <t>terubka HDPE fialová+2žluté pruhy(vč.prořezu 2m</t>
  </si>
  <si>
    <t>-1765428453</t>
  </si>
  <si>
    <t>Trubka HDPE fialová+3žluté pruhy(vč.prořezu 2m)</t>
  </si>
  <si>
    <t>-1881201270</t>
  </si>
  <si>
    <t>II</t>
  </si>
  <si>
    <t>Příslušenství trubek</t>
  </si>
  <si>
    <t>II-1</t>
  </si>
  <si>
    <t>Nabídková cena-koncovka Plasson KPP40 na trubku HDPE 40</t>
  </si>
  <si>
    <t>1897289002</t>
  </si>
  <si>
    <t>II-2</t>
  </si>
  <si>
    <t>Nabídková cena Markér</t>
  </si>
  <si>
    <t>-1620848184</t>
  </si>
  <si>
    <t>III</t>
  </si>
  <si>
    <t>Montážní práce</t>
  </si>
  <si>
    <t>III-1</t>
  </si>
  <si>
    <t>UPC Uložení trubky HDPE 40</t>
  </si>
  <si>
    <t>-2072049107</t>
  </si>
  <si>
    <t xml:space="preserve">stranově trubka HDPE 40 </t>
  </si>
  <si>
    <t>2*58,0</t>
  </si>
  <si>
    <t>III-2</t>
  </si>
  <si>
    <t>1150098397</t>
  </si>
  <si>
    <t>Nová trubka HDPE 40</t>
  </si>
  <si>
    <t>2*15,0</t>
  </si>
  <si>
    <t>III-3</t>
  </si>
  <si>
    <t>Uchycení Markeru</t>
  </si>
  <si>
    <t>-2103160365</t>
  </si>
  <si>
    <t>III-4</t>
  </si>
  <si>
    <t>Měření optického kabelu 24f</t>
  </si>
  <si>
    <t>vlákno</t>
  </si>
  <si>
    <t>-94945239</t>
  </si>
  <si>
    <t>jen některá vlákna dle požadavku UPC ČR</t>
  </si>
  <si>
    <t>6,0</t>
  </si>
  <si>
    <t>III-5</t>
  </si>
  <si>
    <t>Měření optického kabelu 96F</t>
  </si>
  <si>
    <t>-1205671876</t>
  </si>
  <si>
    <t>III-6</t>
  </si>
  <si>
    <t>Montáž koncovky KPP 40</t>
  </si>
  <si>
    <t>1821585035</t>
  </si>
  <si>
    <t>III-7</t>
  </si>
  <si>
    <t>Tlaková zkouška 1 trubky</t>
  </si>
  <si>
    <t>-189270163</t>
  </si>
  <si>
    <t>III-8</t>
  </si>
  <si>
    <t>Tlaková zkouška,další trubky</t>
  </si>
  <si>
    <t>-1963623451</t>
  </si>
  <si>
    <t>III-9</t>
  </si>
  <si>
    <t>Kalibrace trubky HDPE(vizuální kontrola)-stávající trubky</t>
  </si>
  <si>
    <t>1063457113</t>
  </si>
  <si>
    <t>III-10</t>
  </si>
  <si>
    <t>Kalibrace trubky HDPE(vizuální kontrola)nové trubky</t>
  </si>
  <si>
    <t>-656839749</t>
  </si>
  <si>
    <t>IV</t>
  </si>
  <si>
    <t>Zemní a pomocné stavební práce při elektromontážích</t>
  </si>
  <si>
    <t>IV-1</t>
  </si>
  <si>
    <t>Vytýčení podzemního kabelového vedení v zástavbě</t>
  </si>
  <si>
    <t>-1268166926</t>
  </si>
  <si>
    <t>stávající trasa 58m</t>
  </si>
  <si>
    <t>0,058</t>
  </si>
  <si>
    <t>IV-2</t>
  </si>
  <si>
    <t>Sondy pro zjištění inž.sítí,obsazená trasa*1,2</t>
  </si>
  <si>
    <t>-1649590934</t>
  </si>
  <si>
    <t>rýha 35*70  3tř</t>
  </si>
  <si>
    <t>IV-3</t>
  </si>
  <si>
    <t>Hloubvení kabel rýhy š.35*hl70  tř.3</t>
  </si>
  <si>
    <t>-1618934366</t>
  </si>
  <si>
    <t>IV-4</t>
  </si>
  <si>
    <t>Rýha pro kabelovou spojku nebo koncovku tř.3</t>
  </si>
  <si>
    <t>312257266</t>
  </si>
  <si>
    <t>IV-5</t>
  </si>
  <si>
    <t>Zřízení kabelového lože z kop.písku tl.5cm bez zakrytí l š.lože do 65cm</t>
  </si>
  <si>
    <t>-418104140</t>
  </si>
  <si>
    <t>IV-6</t>
  </si>
  <si>
    <t>Zakrytí plastovou folií vč.prořezu 7m,š.lože přes 25 do 50cm</t>
  </si>
  <si>
    <t>-675942817</t>
  </si>
  <si>
    <t>IV-7</t>
  </si>
  <si>
    <t>Provizorní zajištění inženýrských sítí ve výkopu (kabelu při křížení)</t>
  </si>
  <si>
    <t>-832930977</t>
  </si>
  <si>
    <t>IV-8</t>
  </si>
  <si>
    <t>Krytí spojek,koncovek</t>
  </si>
  <si>
    <t>-1041707734</t>
  </si>
  <si>
    <t>IV-9</t>
  </si>
  <si>
    <t>Žlab kabelový TKII(20*17/12,5*11cm)</t>
  </si>
  <si>
    <t>-1108416138</t>
  </si>
  <si>
    <t>IV-10</t>
  </si>
  <si>
    <t>Zához sondy pro zjištění inž.sítí</t>
  </si>
  <si>
    <t>-817292736</t>
  </si>
  <si>
    <t>IV-11</t>
  </si>
  <si>
    <t>Přemístění a odvoz zeminy jakékoliv tř.do 1000m</t>
  </si>
  <si>
    <t>992107159</t>
  </si>
  <si>
    <t>58,0*0,35*0,15</t>
  </si>
  <si>
    <t>IV-12</t>
  </si>
  <si>
    <t>Příplatek za odvoz za další 1000m</t>
  </si>
  <si>
    <t>605190531</t>
  </si>
  <si>
    <t>IV-13</t>
  </si>
  <si>
    <t>Poplatek za skládku</t>
  </si>
  <si>
    <t>383049151</t>
  </si>
  <si>
    <t>IV-14</t>
  </si>
  <si>
    <t>Provizorní úprava terénu tř.3 se zhutněním</t>
  </si>
  <si>
    <t>-825326947</t>
  </si>
  <si>
    <t>58,0*2,0</t>
  </si>
  <si>
    <t>IV-15</t>
  </si>
  <si>
    <t>Kabelový označník,označení kabelového vedení</t>
  </si>
  <si>
    <t>-1935718286</t>
  </si>
  <si>
    <t>IV-16</t>
  </si>
  <si>
    <t>Doměření kabelů po pokládce vč.chrániček</t>
  </si>
  <si>
    <t>560362030</t>
  </si>
  <si>
    <t>IV-17</t>
  </si>
  <si>
    <t>Telefonika O2- Kniha plánů k přejímce</t>
  </si>
  <si>
    <t>-1432153059</t>
  </si>
  <si>
    <t>IV-18</t>
  </si>
  <si>
    <t>Zához kabelové rýhy 35*70cm tř.3</t>
  </si>
  <si>
    <t>-166914161</t>
  </si>
  <si>
    <t>IV-19</t>
  </si>
  <si>
    <t>Žlab kabelový TKII 20*17/12,5*11</t>
  </si>
  <si>
    <t>-1461130364</t>
  </si>
  <si>
    <t>v ceníku asfaltované TK2(23*18,5/13/13</t>
  </si>
  <si>
    <t>13,0</t>
  </si>
  <si>
    <t>V</t>
  </si>
  <si>
    <t>Geodetické zaměření</t>
  </si>
  <si>
    <t>V-1</t>
  </si>
  <si>
    <t>Geodetické zaměření kabelové trasy vč.chrániček</t>
  </si>
  <si>
    <t>1306902275</t>
  </si>
  <si>
    <t>VI</t>
  </si>
  <si>
    <t>VI-I</t>
  </si>
  <si>
    <t>Technický dozor pracovníku UPC ČR,s.r.o., při zemních prácech v blízkosti sděl.vedení,drobné práce mimo ceníkové položky</t>
  </si>
  <si>
    <t>hod</t>
  </si>
  <si>
    <t>-617673065</t>
  </si>
  <si>
    <t>10a - SO 406 Světelné signalizační zařízení</t>
  </si>
  <si>
    <t>Světelné signalizační zařízení</t>
  </si>
  <si>
    <t>-2034639845</t>
  </si>
  <si>
    <t>10b - SO 801a  Vegetační úpravy-je součástí jiné stavby-nebude naceňováno</t>
  </si>
  <si>
    <t xml:space="preserve">    01 - Výsadba stromů</t>
  </si>
  <si>
    <t xml:space="preserve">    02 - Pětiletá následná péče</t>
  </si>
  <si>
    <t>Výsadba stromů</t>
  </si>
  <si>
    <t>111301111</t>
  </si>
  <si>
    <t>Sejmutí drnu tl.do 100mm</t>
  </si>
  <si>
    <t>479589618</t>
  </si>
  <si>
    <t>854357602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</si>
  <si>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</si>
  <si>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</si>
  <si>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127486617</t>
  </si>
  <si>
    <t>9,75*10</t>
  </si>
  <si>
    <t>167101101</t>
  </si>
  <si>
    <t>Nakládání, skládání a překládání neulehlého výkopku nebo sypaniny nakládání, množství do 100 m3, z hornin tř. 1 až 4</t>
  </si>
  <si>
    <t>1487755512</t>
  </si>
  <si>
    <t>183101221</t>
  </si>
  <si>
    <t>Hloubení jamek pro vysazování rostlin v zemině tř.1až4 s výměnou půdy 50% v rovině nebo na svahu do 1:5,objemu do 1m3</t>
  </si>
  <si>
    <t>367370969</t>
  </si>
  <si>
    <t>184102116</t>
  </si>
  <si>
    <t>Výsadba dřeviny s balem do předem vyhloubené jamky se zalitím v rovině nebo na svahu do 1:5 při průměru balu do 800mm</t>
  </si>
  <si>
    <t>993923376</t>
  </si>
  <si>
    <t>184215133</t>
  </si>
  <si>
    <t>Ukotvení dřeviny kůly třemi kůly, délky přes 2 do 3 m</t>
  </si>
  <si>
    <t>1465954740</t>
  </si>
  <si>
    <t>184215412</t>
  </si>
  <si>
    <t>Zhotovení závlahové mísy u solitérních dřevin v rovině nebo na svahu do 1:5, o průměru mísy přes 0,5 do 1 m</t>
  </si>
  <si>
    <t>1905875734</t>
  </si>
  <si>
    <t>184501131</t>
  </si>
  <si>
    <t>Zhotovení obalu kmene a spodních částí větví stromu z juty ve dvou vrstvách v rovině nebo na svahu do 1:5</t>
  </si>
  <si>
    <t>1512437860</t>
  </si>
  <si>
    <t>184911431</t>
  </si>
  <si>
    <t>Mulčování vysazených rostlin mulčovací kůrou, tl. přes 100 do 150 mm v rovině nebo na svahu do 1:5</t>
  </si>
  <si>
    <t>-1814038299</t>
  </si>
  <si>
    <t>185802114</t>
  </si>
  <si>
    <t>Hnojení půdy nebo trávníku v rovině nebo na svahu do 1:5 umělým hnojivem s rozdělením k jednotlivým rostlinám</t>
  </si>
  <si>
    <t>-275304063</t>
  </si>
  <si>
    <t>185804311</t>
  </si>
  <si>
    <t>Zalití rostlin vodou plochy záhonů jednotlivě do 20 m2</t>
  </si>
  <si>
    <t>-1517788235</t>
  </si>
  <si>
    <t>185851121</t>
  </si>
  <si>
    <t>Dovoz vody pro zálivku rostlin na vzdálenost do 1000 m</t>
  </si>
  <si>
    <t>102663590</t>
  </si>
  <si>
    <t>185851129</t>
  </si>
  <si>
    <t>Dovoz vody pro zálivku rostlin Příplatek k ceně za každých dalších i započatých 1000 m</t>
  </si>
  <si>
    <t>-1948589325</t>
  </si>
  <si>
    <t>3,0*5</t>
  </si>
  <si>
    <t>1-1</t>
  </si>
  <si>
    <t>Aesculus carnea,o.k.18-20cm s balem do 80cm</t>
  </si>
  <si>
    <t>1877528431</t>
  </si>
  <si>
    <t>15*1,03</t>
  </si>
  <si>
    <t>1-2</t>
  </si>
  <si>
    <t>Kůra drcená(prům.vrstva 10cm)</t>
  </si>
  <si>
    <t>-1931455607</t>
  </si>
  <si>
    <t>2,25*1,03</t>
  </si>
  <si>
    <t>1-3</t>
  </si>
  <si>
    <t>Hnojivo tabletové Silvamix (8tablet strom)</t>
  </si>
  <si>
    <t>651059399</t>
  </si>
  <si>
    <t>120,0*1,03</t>
  </si>
  <si>
    <t>1-4</t>
  </si>
  <si>
    <t>Terracotem(1,5kg/m3substrátu)</t>
  </si>
  <si>
    <t>-1563754076</t>
  </si>
  <si>
    <t>11,25*1,03</t>
  </si>
  <si>
    <t>1-5</t>
  </si>
  <si>
    <t>Kůly frézované,impregnované d.2-3m</t>
  </si>
  <si>
    <t>-965780266</t>
  </si>
  <si>
    <t>45*1,01</t>
  </si>
  <si>
    <t>1-6</t>
  </si>
  <si>
    <t>Úvazky a spojovací materiál</t>
  </si>
  <si>
    <t>-2043327392</t>
  </si>
  <si>
    <t>1-7</t>
  </si>
  <si>
    <t>Juta na alejové stromy s kmenem</t>
  </si>
  <si>
    <t>1664172258</t>
  </si>
  <si>
    <t>1-8</t>
  </si>
  <si>
    <t>Chráničky paty kmene</t>
  </si>
  <si>
    <t>-1179121687</t>
  </si>
  <si>
    <t>1-9</t>
  </si>
  <si>
    <t>Substrát-výměna jamek</t>
  </si>
  <si>
    <t>-642838844</t>
  </si>
  <si>
    <t>998231311</t>
  </si>
  <si>
    <t>Přesun hmot pro sadovnické a krajinářské úpravy - ručně bez užití mechanizace vodorovná dopravní vzdálenost do 100 m</t>
  </si>
  <si>
    <t>-626211613</t>
  </si>
  <si>
    <t>02</t>
  </si>
  <si>
    <t>Pětiletá následná péče</t>
  </si>
  <si>
    <t>947069178</t>
  </si>
  <si>
    <t>184801121</t>
  </si>
  <si>
    <t>Ošetření vysazených dřevin solitérních v rovině nebo na svahu do 1:5</t>
  </si>
  <si>
    <t>140886856</t>
  </si>
  <si>
    <t>184852312</t>
  </si>
  <si>
    <t>Řez stromů prováděný lezeckou technikou výchovný alejové stromy, výšky přes 4 do 6 m</t>
  </si>
  <si>
    <t>1146694906</t>
  </si>
  <si>
    <t>184911111</t>
  </si>
  <si>
    <t>Znovuuvázání dřeviny jedním úvazkem ke stávajícímu kůlu</t>
  </si>
  <si>
    <t>474255614</t>
  </si>
  <si>
    <t>-1020822523</t>
  </si>
  <si>
    <t>2036923202</t>
  </si>
  <si>
    <t>185804513</t>
  </si>
  <si>
    <t>Odplevelení výsadeb v rovině nebo na svahu do 1:5 dřevin solitérních</t>
  </si>
  <si>
    <t>1508224153</t>
  </si>
  <si>
    <t>1600480610</t>
  </si>
  <si>
    <t>1823075300</t>
  </si>
  <si>
    <t>15*5</t>
  </si>
  <si>
    <t>2-1</t>
  </si>
  <si>
    <t>Kontrola úvazku(1*ročně)</t>
  </si>
  <si>
    <t>-1637689428</t>
  </si>
  <si>
    <t>2-2</t>
  </si>
  <si>
    <t>Vícesložkové hnojivo NPK(0,1kg na strom)</t>
  </si>
  <si>
    <t>q</t>
  </si>
  <si>
    <t>-191873086</t>
  </si>
  <si>
    <t>0,02*1,03</t>
  </si>
  <si>
    <t>2-3</t>
  </si>
  <si>
    <t>Kůly frézované,impregnované d2-3m(výměna-předpoklad celkem 20%)</t>
  </si>
  <si>
    <t>1579393957</t>
  </si>
  <si>
    <t>12*1,01</t>
  </si>
  <si>
    <t>2-4</t>
  </si>
  <si>
    <t>-267825602</t>
  </si>
  <si>
    <t>1732577272</t>
  </si>
  <si>
    <t xml:space="preserve">    03 - Založení trávníku</t>
  </si>
  <si>
    <t>03</t>
  </si>
  <si>
    <t>Založení trávníku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</si>
  <si>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</si>
  <si>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</si>
  <si>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306304930</t>
  </si>
  <si>
    <t>-1338879251</t>
  </si>
  <si>
    <t>-578139364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</si>
  <si>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</si>
  <si>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</si>
  <si>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-834658776</t>
  </si>
  <si>
    <t>181301111</t>
  </si>
  <si>
    <t>Rozprostření a urovnání ornice v rovině nebo ve svahu sklonu do 1:5 při souvislé ploše přes 500 m2, tl. vrstvy do 100 mm</t>
  </si>
  <si>
    <t>-1740324350</t>
  </si>
  <si>
    <t>181451131</t>
  </si>
  <si>
    <t>Založení trávníku na půdě předem připravené plochy přes 1000 m2 výsevem včetně utažení parkového v rovině nebo na svahu do 1:5</t>
  </si>
  <si>
    <t>-1780994968</t>
  </si>
  <si>
    <t>182303111</t>
  </si>
  <si>
    <t>Doplnění zeminy nebo substrátu na travnatých plochách tloušťky do 50 mm v rovině nebo na svahu do 1:5</t>
  </si>
  <si>
    <t>1637945569</t>
  </si>
  <si>
    <t>183402131</t>
  </si>
  <si>
    <t>Rozrušení půdy na hloubku přes 50 do 150 mm souvislé plochy přes 500 m2 v rovině nebo na svahu do 1:5</t>
  </si>
  <si>
    <t>1469759471</t>
  </si>
  <si>
    <t>183403114</t>
  </si>
  <si>
    <t>Obdělání půdy kultivátorováním v rovině nebo na svahu do 1:5</t>
  </si>
  <si>
    <t>-625566772</t>
  </si>
  <si>
    <t>183403153</t>
  </si>
  <si>
    <t>Obdělání půdy hrabáním v rovině nebo na svahu do 1:5</t>
  </si>
  <si>
    <t>1392362760</t>
  </si>
  <si>
    <t>183403161</t>
  </si>
  <si>
    <t>Obdělání půdy válením v rovině nebo na svahu do 1:5</t>
  </si>
  <si>
    <t>-1311149095</t>
  </si>
  <si>
    <t>184802111</t>
  </si>
  <si>
    <t>Chemické odplevelení půdy před založením kultury, trávníku nebo zpevněných ploch o výměře jednotlivě přes 20 m2 v rovině nebo na svahu do 1:5 postřikem na široko</t>
  </si>
  <si>
    <t>2046692802</t>
  </si>
  <si>
    <t>185802113</t>
  </si>
  <si>
    <t>Hnojení půdy nebo trávníku v rovině nebo na svahu do 1:5 umělým hnojivem na široko</t>
  </si>
  <si>
    <t>-879602820</t>
  </si>
  <si>
    <t>3-1</t>
  </si>
  <si>
    <t>Totální herbicid(8l/ha)</t>
  </si>
  <si>
    <t>450</t>
  </si>
  <si>
    <t>-219691170</t>
  </si>
  <si>
    <t>1,365*1,03</t>
  </si>
  <si>
    <t>3-2</t>
  </si>
  <si>
    <t>Podornice(nákup pro rozprostření-cca1/2plochy</t>
  </si>
  <si>
    <t>1418613433</t>
  </si>
  <si>
    <t>3-3</t>
  </si>
  <si>
    <t>Trávníkový substrát v tl.2-3cm</t>
  </si>
  <si>
    <t>-1567241091</t>
  </si>
  <si>
    <t>3-4</t>
  </si>
  <si>
    <t>Vícesložkové hnojivo s Mg a stopovými prvky(0,03/m2)</t>
  </si>
  <si>
    <t>2083279133</t>
  </si>
  <si>
    <t>0,51*1,03</t>
  </si>
  <si>
    <t>3-5</t>
  </si>
  <si>
    <t>Travní semeno 0,03kg/m2</t>
  </si>
  <si>
    <t>-1948144615</t>
  </si>
  <si>
    <t>51,0*1,03</t>
  </si>
  <si>
    <t>250528879</t>
  </si>
  <si>
    <t>111151221</t>
  </si>
  <si>
    <t>Pokosení trávníku při souvislé ploše přes 1000 do 10000 m2 parkového v rovině nebo svahu do 1:5</t>
  </si>
  <si>
    <t>-1643702209</t>
  </si>
  <si>
    <t>184802611</t>
  </si>
  <si>
    <t>Chemické odplevelení po založení kultury v rovině nebo na svahu do 1:5 postřikem na široko</t>
  </si>
  <si>
    <t>-1528540901</t>
  </si>
  <si>
    <t>1102111883</t>
  </si>
  <si>
    <t>4-1</t>
  </si>
  <si>
    <t>Seletivní herbicidid(1l/ha-např.Lontrel</t>
  </si>
  <si>
    <t>l</t>
  </si>
  <si>
    <t>1131877199</t>
  </si>
  <si>
    <t>0,17*1,03</t>
  </si>
  <si>
    <t>4-2</t>
  </si>
  <si>
    <t>Selektivní herbicid(1l/ha)-např.Starane</t>
  </si>
  <si>
    <t>777944939</t>
  </si>
  <si>
    <t>4-3</t>
  </si>
  <si>
    <t>Dusikaté hnojivo-např.ledek amonný s vápencem(0,025kg/m2)</t>
  </si>
  <si>
    <t>2111705935</t>
  </si>
  <si>
    <t>0,425*1,03</t>
  </si>
  <si>
    <t>-1000352293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</si>
  <si>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</si>
  <si>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</si>
  <si>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</si>
  <si>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</si>
  <si>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</si>
  <si>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</si>
  <si>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</si>
  <si>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</si>
  <si>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</si>
  <si>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</si>
  <si>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</si>
  <si>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</si>
  <si>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</si>
  <si>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</si>
  <si>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</si>
  <si>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</si>
  <si>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</si>
  <si>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</si>
  <si>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</si>
  <si>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</si>
  <si>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</si>
  <si>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</si>
  <si>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</si>
  <si>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</si>
  <si>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</si>
  <si>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</si>
  <si>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</si>
  <si>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</si>
  <si>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</si>
  <si>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</si>
  <si>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</si>
  <si>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</si>
  <si>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</si>
  <si>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</si>
  <si>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</si>
  <si>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</si>
  <si>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</si>
  <si>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</si>
  <si>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</si>
  <si>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</si>
  <si>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</si>
  <si>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</si>
  <si>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</si>
  <si>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</si>
  <si>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</si>
  <si>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</si>
  <si>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</si>
  <si>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</si>
  <si>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</si>
  <si>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</si>
  <si>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</si>
  <si>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</si>
  <si>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</si>
  <si>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</si>
  <si>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</si>
  <si>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</si>
  <si>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</si>
  <si>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</si>
  <si>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</si>
  <si>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</si>
  <si>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</si>
  <si>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</si>
  <si>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</si>
  <si>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</si>
  <si>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</si>
  <si>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</si>
  <si>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</si>
  <si>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</si>
  <si>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</si>
  <si>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</si>
  <si>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</si>
  <si>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</si>
  <si>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</si>
  <si>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</si>
  <si>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</si>
  <si>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</si>
  <si>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</si>
  <si>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</si>
  <si>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</si>
  <si>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</si>
  <si>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</si>
  <si>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</si>
  <si>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</si>
  <si>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</si>
  <si>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</si>
  <si>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</si>
  <si>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</si>
  <si>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</si>
  <si>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</si>
  <si>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</si>
  <si>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</si>
  <si>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</si>
  <si>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</si>
  <si>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</si>
  <si>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</si>
  <si>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</si>
  <si>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</si>
  <si>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</si>
  <si>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</si>
  <si>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</si>
  <si>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</si>
  <si>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</si>
  <si>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</si>
  <si>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</si>
  <si>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</si>
  <si>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</si>
  <si>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</si>
  <si>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</si>
  <si>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</si>
  <si>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</si>
  <si>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</si>
  <si>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</si>
  <si>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</si>
  <si>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</si>
  <si>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</si>
  <si>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</si>
  <si>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</si>
  <si>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</si>
  <si>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</si>
  <si>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</si>
  <si>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</si>
  <si>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</si>
  <si>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</si>
  <si>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</si>
  <si>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</si>
  <si>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</si>
  <si>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</si>
  <si>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</si>
  <si>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</si>
  <si>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</si>
  <si>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</si>
  <si>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</si>
  <si>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</si>
  <si>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</si>
  <si>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</si>
  <si>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</si>
  <si>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</si>
  <si>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</si>
  <si>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</si>
  <si>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</si>
  <si>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</si>
  <si>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</si>
  <si>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</si>
  <si>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</si>
  <si>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</si>
  <si>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</si>
  <si>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</si>
  <si>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</si>
  <si>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</si>
  <si>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</si>
  <si>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</si>
  <si>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</si>
  <si>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</si>
  <si>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</si>
  <si>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</si>
  <si>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</si>
  <si>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</si>
  <si>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</si>
  <si>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</si>
  <si>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</si>
  <si>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</si>
  <si>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</si>
  <si>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</si>
  <si>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</si>
  <si>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</si>
  <si>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</si>
  <si>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</si>
  <si>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</si>
  <si>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</si>
  <si>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</si>
  <si>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</si>
  <si>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</si>
  <si>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</si>
  <si>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</si>
  <si>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</si>
  <si>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</si>
  <si>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</si>
  <si>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</si>
  <si>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</si>
  <si>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</si>
  <si>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</si>
  <si>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</si>
  <si>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</si>
  <si>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Ing.Ondrej Bojko</t>
  </si>
  <si>
    <t>dle zkušeností z jiných staveb</t>
  </si>
  <si>
    <t>Asfaltový beton vrstva obrusná ACO 8 (ABJ) s rozprostřením a se zhutněním z nemodifikovaného asfaltu v pruhu šířky do 3 m, po zhutnění tl. 50 mm-červená</t>
  </si>
  <si>
    <t>Asfaltový beton vrstva obrusná ACO 11 (ABS) s rozprostřením a se zhutněním z nemodifikovaného asfaltu v pruhu šířky do 3 m tř. I, po zhutnění tl. 50 mm-červená</t>
  </si>
  <si>
    <t>Osazení silniční obruby z dlažebních kostek v jedné řadě s ložem tl. přes 50 do 100 mm, s vyplněním a zatřením spár cementovou maltou z drobných kostek s boční opěrou z betonu prostého tř. C 20/25, do lože z betonu prostého téže značky</t>
  </si>
  <si>
    <t>Osazení chodníkového obrubníku betonového se zřízením lože, s vyplněním a zatřením spár cementovou maltou stojatého s boční opěrou z betonu prostého tř. C 20/25, do lože z betonu prostého téže značky</t>
  </si>
  <si>
    <t>Osazení obrubníku kamenného se zřízením lože, s vyplněním a zatřením spár cementovou maltou ležatého s boční opěrou z betonu prostého tř. C 20/25, do lože z betonu prostého téže značky</t>
  </si>
  <si>
    <t>Osazení obrubníku kamenného se zřízením lože, s vyplněním a zatřením spár cementovou maltou stojatého s boční opěrou z betonu prostého tř. C 22/25, do lože z betonu prostého téže značky</t>
  </si>
  <si>
    <t>Osazení betonového příkopového žlabu s vyplněním a zatřením spár cementovou maltou s ložem tl. 100 mm z betonu prostého tř. C 22/25 z betonových příkopových tvárnic šířky přes 800 do 1200 mm</t>
  </si>
  <si>
    <t>Osazení silniční obruby z dlažebních kostek v jedné řadě s ložem tl. přes 50 do 100 mm, s vyplněním a zatřením spár cementovou maltou z drobných kostek s boční opěrou z betonu prostého tř. C20/25, do lože z betonu prostého téže značky</t>
  </si>
  <si>
    <t>SO 102 Prodloužení propustku</t>
  </si>
  <si>
    <t>nebude naceňováno</t>
  </si>
  <si>
    <t>SO 801b Vegetační úpravy-založení trávníku</t>
  </si>
  <si>
    <t>10c - SO 801b Vegetační úpravy-založení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</si>
</sst>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1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7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1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7" fillId="0" borderId="0" xfId="0" applyNumberFormat="1" applyFont="1" applyBorder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0" fontId="9" fillId="0" borderId="24" xfId="0" applyFont="1" applyBorder="1" applyAlignment="1" applyProtection="1">
      <alignment vertical="center"/>
      <protection locked="0"/>
    </xf>
    <xf numFmtId="4" fontId="9" fillId="0" borderId="24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0" fillId="0" borderId="5" xfId="0" applyFont="1" applyBorder="1" applyAlignme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 applyProtection="1">
      <protection locked="0"/>
    </xf>
    <xf numFmtId="4" fontId="8" fillId="0" borderId="0" xfId="0" applyNumberFormat="1" applyFont="1" applyAlignment="1"/>
    <xf numFmtId="0" fontId="10" fillId="0" borderId="18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Border="1" applyAlignment="1"/>
    <xf numFmtId="166" fontId="10" fillId="0" borderId="19" xfId="0" applyNumberFormat="1" applyFont="1" applyBorder="1" applyAlignment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" fontId="9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5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5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41" fillId="0" borderId="0" xfId="0" applyFont="1" applyBorder="1" applyAlignment="1">
      <alignment vertical="center" wrapText="1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4" fontId="8" fillId="0" borderId="0" xfId="0" applyNumberFormat="1" applyFont="1" applyBorder="1" applyAlignment="1"/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9"/>
  <sheetViews>
    <sheetView showGridLines="0" tabSelected="1" workbookViewId="0">
      <pane ySplit="1" topLeftCell="A2" activePane="bottomLeft" state="frozen"/>
      <selection pane="bottomLeft" activeCell="AG67" sqref="AG67:AM67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62" t="s">
        <v>8</v>
      </c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24" t="s">
        <v>9</v>
      </c>
      <c r="BT2" s="24" t="s">
        <v>10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9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9"/>
      <c r="AQ5" s="31"/>
      <c r="BE5" s="327" t="s">
        <v>17</v>
      </c>
      <c r="BS5" s="24" t="s">
        <v>9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31" t="s">
        <v>19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9"/>
      <c r="AQ6" s="31"/>
      <c r="BE6" s="328"/>
      <c r="BS6" s="24" t="s">
        <v>9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21</v>
      </c>
      <c r="AL7" s="29"/>
      <c r="AM7" s="29"/>
      <c r="AN7" s="35" t="s">
        <v>5</v>
      </c>
      <c r="AO7" s="29"/>
      <c r="AP7" s="29"/>
      <c r="AQ7" s="31"/>
      <c r="BE7" s="328"/>
      <c r="BS7" s="24" t="s">
        <v>9</v>
      </c>
    </row>
    <row r="8" spans="1:74" ht="14.4" customHeight="1">
      <c r="B8" s="28"/>
      <c r="C8" s="29"/>
      <c r="D8" s="37" t="s">
        <v>22</v>
      </c>
      <c r="E8" s="29"/>
      <c r="F8" s="29"/>
      <c r="G8" s="29"/>
      <c r="H8" s="29"/>
      <c r="I8" s="29"/>
      <c r="J8" s="29"/>
      <c r="K8" s="35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24</v>
      </c>
      <c r="AL8" s="29"/>
      <c r="AM8" s="29"/>
      <c r="AN8" s="38" t="s">
        <v>25</v>
      </c>
      <c r="AO8" s="29"/>
      <c r="AP8" s="29"/>
      <c r="AQ8" s="31"/>
      <c r="BE8" s="328"/>
      <c r="BS8" s="24" t="s">
        <v>9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8"/>
      <c r="BS9" s="24" t="s">
        <v>9</v>
      </c>
    </row>
    <row r="10" spans="1:74" ht="14.4" customHeight="1">
      <c r="B10" s="28"/>
      <c r="C10" s="29"/>
      <c r="D10" s="37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27</v>
      </c>
      <c r="AL10" s="29"/>
      <c r="AM10" s="29"/>
      <c r="AN10" s="35" t="s">
        <v>5</v>
      </c>
      <c r="AO10" s="29"/>
      <c r="AP10" s="29"/>
      <c r="AQ10" s="31"/>
      <c r="BE10" s="328"/>
      <c r="BS10" s="24" t="s">
        <v>9</v>
      </c>
    </row>
    <row r="11" spans="1:74" ht="18.45" customHeight="1">
      <c r="B11" s="28"/>
      <c r="C11" s="29"/>
      <c r="D11" s="29"/>
      <c r="E11" s="35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29</v>
      </c>
      <c r="AL11" s="29"/>
      <c r="AM11" s="29"/>
      <c r="AN11" s="35" t="s">
        <v>5</v>
      </c>
      <c r="AO11" s="29"/>
      <c r="AP11" s="29"/>
      <c r="AQ11" s="31"/>
      <c r="BE11" s="328"/>
      <c r="BS11" s="24" t="s">
        <v>9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8"/>
      <c r="BS12" s="24" t="s">
        <v>9</v>
      </c>
    </row>
    <row r="13" spans="1:74" ht="14.4" customHeight="1">
      <c r="B13" s="28"/>
      <c r="C13" s="29"/>
      <c r="D13" s="37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27</v>
      </c>
      <c r="AL13" s="29"/>
      <c r="AM13" s="29"/>
      <c r="AN13" s="39"/>
      <c r="AO13" s="29"/>
      <c r="AP13" s="29"/>
      <c r="AQ13" s="31"/>
      <c r="BE13" s="328"/>
      <c r="BS13" s="24" t="s">
        <v>9</v>
      </c>
    </row>
    <row r="14" spans="1:74" ht="13.2">
      <c r="B14" s="28"/>
      <c r="C14" s="29"/>
      <c r="D14" s="29"/>
      <c r="E14" s="332" t="s">
        <v>1550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7" t="s">
        <v>29</v>
      </c>
      <c r="AL14" s="29"/>
      <c r="AM14" s="29"/>
      <c r="AN14" s="39"/>
      <c r="AO14" s="29"/>
      <c r="AP14" s="29"/>
      <c r="AQ14" s="31"/>
      <c r="BE14" s="328"/>
      <c r="BS14" s="24" t="s">
        <v>9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8"/>
      <c r="BS15" s="24" t="s">
        <v>6</v>
      </c>
    </row>
    <row r="16" spans="1:74" ht="14.4" customHeight="1">
      <c r="B16" s="28"/>
      <c r="C16" s="29"/>
      <c r="D16" s="37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27</v>
      </c>
      <c r="AL16" s="29"/>
      <c r="AM16" s="29"/>
      <c r="AN16" s="35" t="s">
        <v>5</v>
      </c>
      <c r="AO16" s="29"/>
      <c r="AP16" s="29"/>
      <c r="AQ16" s="31"/>
      <c r="BE16" s="328"/>
      <c r="BS16" s="24" t="s">
        <v>6</v>
      </c>
    </row>
    <row r="17" spans="2:71" ht="18.45" customHeight="1">
      <c r="B17" s="28"/>
      <c r="C17" s="29"/>
      <c r="D17" s="29"/>
      <c r="E17" s="35" t="s">
        <v>32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29</v>
      </c>
      <c r="AL17" s="29"/>
      <c r="AM17" s="29"/>
      <c r="AN17" s="35" t="s">
        <v>5</v>
      </c>
      <c r="AO17" s="29"/>
      <c r="AP17" s="29"/>
      <c r="AQ17" s="31"/>
      <c r="BE17" s="328"/>
      <c r="BS17" s="24" t="s">
        <v>33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8"/>
      <c r="BS18" s="24" t="s">
        <v>9</v>
      </c>
    </row>
    <row r="19" spans="2:71" ht="14.4" customHeight="1">
      <c r="B19" s="28"/>
      <c r="C19" s="29"/>
      <c r="D19" s="37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8"/>
      <c r="BS19" s="24" t="s">
        <v>9</v>
      </c>
    </row>
    <row r="20" spans="2:71" ht="22.5" customHeight="1">
      <c r="B20" s="28"/>
      <c r="C20" s="29"/>
      <c r="D20" s="29"/>
      <c r="E20" s="334" t="s">
        <v>5</v>
      </c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29"/>
      <c r="AP20" s="29"/>
      <c r="AQ20" s="31"/>
      <c r="BE20" s="328"/>
      <c r="BS20" s="24" t="s">
        <v>6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8"/>
    </row>
    <row r="22" spans="2:71" ht="6.9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28"/>
    </row>
    <row r="23" spans="2:71" s="1" customFormat="1" ht="25.95" customHeight="1">
      <c r="B23" s="41"/>
      <c r="C23" s="42"/>
      <c r="D23" s="43" t="s">
        <v>35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5">
        <f>ROUND(AG51,2)</f>
        <v>0</v>
      </c>
      <c r="AL23" s="336"/>
      <c r="AM23" s="336"/>
      <c r="AN23" s="336"/>
      <c r="AO23" s="336"/>
      <c r="AP23" s="42"/>
      <c r="AQ23" s="45"/>
      <c r="BE23" s="328"/>
    </row>
    <row r="24" spans="2:71" s="1" customFormat="1" ht="6.9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28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7" t="s">
        <v>36</v>
      </c>
      <c r="M25" s="337"/>
      <c r="N25" s="337"/>
      <c r="O25" s="337"/>
      <c r="P25" s="42"/>
      <c r="Q25" s="42"/>
      <c r="R25" s="42"/>
      <c r="S25" s="42"/>
      <c r="T25" s="42"/>
      <c r="U25" s="42"/>
      <c r="V25" s="42"/>
      <c r="W25" s="337" t="s">
        <v>37</v>
      </c>
      <c r="X25" s="337"/>
      <c r="Y25" s="337"/>
      <c r="Z25" s="337"/>
      <c r="AA25" s="337"/>
      <c r="AB25" s="337"/>
      <c r="AC25" s="337"/>
      <c r="AD25" s="337"/>
      <c r="AE25" s="337"/>
      <c r="AF25" s="42"/>
      <c r="AG25" s="42"/>
      <c r="AH25" s="42"/>
      <c r="AI25" s="42"/>
      <c r="AJ25" s="42"/>
      <c r="AK25" s="337" t="s">
        <v>38</v>
      </c>
      <c r="AL25" s="337"/>
      <c r="AM25" s="337"/>
      <c r="AN25" s="337"/>
      <c r="AO25" s="337"/>
      <c r="AP25" s="42"/>
      <c r="AQ25" s="45"/>
      <c r="BE25" s="328"/>
    </row>
    <row r="26" spans="2:71" s="2" customFormat="1" ht="14.4" customHeight="1">
      <c r="B26" s="47"/>
      <c r="C26" s="48"/>
      <c r="D26" s="49" t="s">
        <v>39</v>
      </c>
      <c r="E26" s="48"/>
      <c r="F26" s="49" t="s">
        <v>40</v>
      </c>
      <c r="G26" s="48"/>
      <c r="H26" s="48"/>
      <c r="I26" s="48"/>
      <c r="J26" s="48"/>
      <c r="K26" s="48"/>
      <c r="L26" s="338">
        <v>0.21</v>
      </c>
      <c r="M26" s="339"/>
      <c r="N26" s="339"/>
      <c r="O26" s="339"/>
      <c r="P26" s="48"/>
      <c r="Q26" s="48"/>
      <c r="R26" s="48"/>
      <c r="S26" s="48"/>
      <c r="T26" s="48"/>
      <c r="U26" s="48"/>
      <c r="V26" s="48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8"/>
      <c r="AG26" s="48"/>
      <c r="AH26" s="48"/>
      <c r="AI26" s="48"/>
      <c r="AJ26" s="48"/>
      <c r="AK26" s="340">
        <f>ROUND(AV51,2)</f>
        <v>0</v>
      </c>
      <c r="AL26" s="339"/>
      <c r="AM26" s="339"/>
      <c r="AN26" s="339"/>
      <c r="AO26" s="339"/>
      <c r="AP26" s="48"/>
      <c r="AQ26" s="50"/>
      <c r="BE26" s="328"/>
    </row>
    <row r="27" spans="2:71" s="2" customFormat="1" ht="14.4" customHeight="1">
      <c r="B27" s="47"/>
      <c r="C27" s="48"/>
      <c r="D27" s="48"/>
      <c r="E27" s="48"/>
      <c r="F27" s="49" t="s">
        <v>41</v>
      </c>
      <c r="G27" s="48"/>
      <c r="H27" s="48"/>
      <c r="I27" s="48"/>
      <c r="J27" s="48"/>
      <c r="K27" s="48"/>
      <c r="L27" s="338">
        <v>0.15</v>
      </c>
      <c r="M27" s="339"/>
      <c r="N27" s="339"/>
      <c r="O27" s="339"/>
      <c r="P27" s="48"/>
      <c r="Q27" s="48"/>
      <c r="R27" s="48"/>
      <c r="S27" s="48"/>
      <c r="T27" s="48"/>
      <c r="U27" s="48"/>
      <c r="V27" s="48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8"/>
      <c r="AG27" s="48"/>
      <c r="AH27" s="48"/>
      <c r="AI27" s="48"/>
      <c r="AJ27" s="48"/>
      <c r="AK27" s="340">
        <f>ROUND(AW51,2)</f>
        <v>0</v>
      </c>
      <c r="AL27" s="339"/>
      <c r="AM27" s="339"/>
      <c r="AN27" s="339"/>
      <c r="AO27" s="339"/>
      <c r="AP27" s="48"/>
      <c r="AQ27" s="50"/>
      <c r="BE27" s="328"/>
    </row>
    <row r="28" spans="2:71" s="2" customFormat="1" ht="14.4" hidden="1" customHeight="1">
      <c r="B28" s="47"/>
      <c r="C28" s="48"/>
      <c r="D28" s="48"/>
      <c r="E28" s="48"/>
      <c r="F28" s="49" t="s">
        <v>42</v>
      </c>
      <c r="G28" s="48"/>
      <c r="H28" s="48"/>
      <c r="I28" s="48"/>
      <c r="J28" s="48"/>
      <c r="K28" s="48"/>
      <c r="L28" s="338">
        <v>0.21</v>
      </c>
      <c r="M28" s="339"/>
      <c r="N28" s="339"/>
      <c r="O28" s="339"/>
      <c r="P28" s="48"/>
      <c r="Q28" s="48"/>
      <c r="R28" s="48"/>
      <c r="S28" s="48"/>
      <c r="T28" s="48"/>
      <c r="U28" s="48"/>
      <c r="V28" s="48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8"/>
      <c r="AG28" s="48"/>
      <c r="AH28" s="48"/>
      <c r="AI28" s="48"/>
      <c r="AJ28" s="48"/>
      <c r="AK28" s="340">
        <v>0</v>
      </c>
      <c r="AL28" s="339"/>
      <c r="AM28" s="339"/>
      <c r="AN28" s="339"/>
      <c r="AO28" s="339"/>
      <c r="AP28" s="48"/>
      <c r="AQ28" s="50"/>
      <c r="BE28" s="328"/>
    </row>
    <row r="29" spans="2:71" s="2" customFormat="1" ht="14.4" hidden="1" customHeight="1">
      <c r="B29" s="47"/>
      <c r="C29" s="48"/>
      <c r="D29" s="48"/>
      <c r="E29" s="48"/>
      <c r="F29" s="49" t="s">
        <v>43</v>
      </c>
      <c r="G29" s="48"/>
      <c r="H29" s="48"/>
      <c r="I29" s="48"/>
      <c r="J29" s="48"/>
      <c r="K29" s="48"/>
      <c r="L29" s="338">
        <v>0.15</v>
      </c>
      <c r="M29" s="339"/>
      <c r="N29" s="339"/>
      <c r="O29" s="339"/>
      <c r="P29" s="48"/>
      <c r="Q29" s="48"/>
      <c r="R29" s="48"/>
      <c r="S29" s="48"/>
      <c r="T29" s="48"/>
      <c r="U29" s="48"/>
      <c r="V29" s="48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8"/>
      <c r="AG29" s="48"/>
      <c r="AH29" s="48"/>
      <c r="AI29" s="48"/>
      <c r="AJ29" s="48"/>
      <c r="AK29" s="340">
        <v>0</v>
      </c>
      <c r="AL29" s="339"/>
      <c r="AM29" s="339"/>
      <c r="AN29" s="339"/>
      <c r="AO29" s="339"/>
      <c r="AP29" s="48"/>
      <c r="AQ29" s="50"/>
      <c r="BE29" s="328"/>
    </row>
    <row r="30" spans="2:71" s="2" customFormat="1" ht="14.4" hidden="1" customHeight="1">
      <c r="B30" s="47"/>
      <c r="C30" s="48"/>
      <c r="D30" s="48"/>
      <c r="E30" s="48"/>
      <c r="F30" s="49" t="s">
        <v>44</v>
      </c>
      <c r="G30" s="48"/>
      <c r="H30" s="48"/>
      <c r="I30" s="48"/>
      <c r="J30" s="48"/>
      <c r="K30" s="48"/>
      <c r="L30" s="338">
        <v>0</v>
      </c>
      <c r="M30" s="339"/>
      <c r="N30" s="339"/>
      <c r="O30" s="339"/>
      <c r="P30" s="48"/>
      <c r="Q30" s="48"/>
      <c r="R30" s="48"/>
      <c r="S30" s="48"/>
      <c r="T30" s="48"/>
      <c r="U30" s="48"/>
      <c r="V30" s="48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8"/>
      <c r="AG30" s="48"/>
      <c r="AH30" s="48"/>
      <c r="AI30" s="48"/>
      <c r="AJ30" s="48"/>
      <c r="AK30" s="340">
        <v>0</v>
      </c>
      <c r="AL30" s="339"/>
      <c r="AM30" s="339"/>
      <c r="AN30" s="339"/>
      <c r="AO30" s="339"/>
      <c r="AP30" s="48"/>
      <c r="AQ30" s="50"/>
      <c r="BE30" s="328"/>
    </row>
    <row r="31" spans="2:71" s="1" customFormat="1" ht="6.9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28"/>
    </row>
    <row r="32" spans="2:71" s="1" customFormat="1" ht="25.95" customHeight="1">
      <c r="B32" s="41"/>
      <c r="C32" s="51"/>
      <c r="D32" s="52" t="s">
        <v>45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46</v>
      </c>
      <c r="U32" s="53"/>
      <c r="V32" s="53"/>
      <c r="W32" s="53"/>
      <c r="X32" s="341" t="s">
        <v>47</v>
      </c>
      <c r="Y32" s="342"/>
      <c r="Z32" s="342"/>
      <c r="AA32" s="342"/>
      <c r="AB32" s="342"/>
      <c r="AC32" s="53"/>
      <c r="AD32" s="53"/>
      <c r="AE32" s="53"/>
      <c r="AF32" s="53"/>
      <c r="AG32" s="53"/>
      <c r="AH32" s="53"/>
      <c r="AI32" s="53"/>
      <c r="AJ32" s="53"/>
      <c r="AK32" s="343">
        <f>SUM(AK23:AK30)</f>
        <v>0</v>
      </c>
      <c r="AL32" s="342"/>
      <c r="AM32" s="342"/>
      <c r="AN32" s="342"/>
      <c r="AO32" s="344"/>
      <c r="AP32" s="51"/>
      <c r="AQ32" s="55"/>
      <c r="BE32" s="328"/>
    </row>
    <row r="33" spans="2:56" s="1" customFormat="1" ht="6.9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" customHeight="1">
      <c r="B39" s="41"/>
      <c r="C39" s="61" t="s">
        <v>48</v>
      </c>
      <c r="AR39" s="41"/>
    </row>
    <row r="40" spans="2:56" s="1" customFormat="1" ht="6.9" customHeight="1">
      <c r="B40" s="41"/>
      <c r="AR40" s="41"/>
    </row>
    <row r="41" spans="2:56" s="3" customFormat="1" ht="14.4" customHeight="1">
      <c r="B41" s="62"/>
      <c r="C41" s="63" t="s">
        <v>16</v>
      </c>
      <c r="L41" s="3">
        <f>K5</f>
        <v>0</v>
      </c>
      <c r="AR41" s="62"/>
    </row>
    <row r="42" spans="2:56" s="4" customFormat="1" ht="36.9" customHeight="1">
      <c r="B42" s="64"/>
      <c r="C42" s="65" t="s">
        <v>18</v>
      </c>
      <c r="L42" s="345" t="str">
        <f>K6</f>
        <v>Cyklostezka Nová Ves -Vodárna-I.etapa</v>
      </c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6"/>
      <c r="AO42" s="346"/>
      <c r="AR42" s="64"/>
    </row>
    <row r="43" spans="2:56" s="1" customFormat="1" ht="6.9" customHeight="1">
      <c r="B43" s="41"/>
      <c r="AR43" s="41"/>
    </row>
    <row r="44" spans="2:56" s="1" customFormat="1" ht="13.2">
      <c r="B44" s="41"/>
      <c r="C44" s="63" t="s">
        <v>22</v>
      </c>
      <c r="L44" s="66" t="str">
        <f>IF(K8="","",K8)</f>
        <v xml:space="preserve"> </v>
      </c>
      <c r="AI44" s="63" t="s">
        <v>24</v>
      </c>
      <c r="AM44" s="347" t="str">
        <f>IF(AN8= "","",AN8)</f>
        <v>19.06.2017</v>
      </c>
      <c r="AN44" s="347"/>
      <c r="AR44" s="41"/>
    </row>
    <row r="45" spans="2:56" s="1" customFormat="1" ht="6.9" customHeight="1">
      <c r="B45" s="41"/>
      <c r="AR45" s="41"/>
    </row>
    <row r="46" spans="2:56" s="1" customFormat="1" ht="13.2">
      <c r="B46" s="41"/>
      <c r="C46" s="63" t="s">
        <v>26</v>
      </c>
      <c r="L46" s="3" t="str">
        <f>IF(E11= "","",E11)</f>
        <v>Statutární město Ostrava</v>
      </c>
      <c r="AI46" s="63" t="s">
        <v>31</v>
      </c>
      <c r="AM46" s="348" t="str">
        <f>IF(E17="","",E17)</f>
        <v>HaskoningDHV Czech Republic</v>
      </c>
      <c r="AN46" s="348"/>
      <c r="AO46" s="348"/>
      <c r="AP46" s="348"/>
      <c r="AR46" s="41"/>
      <c r="AS46" s="349" t="s">
        <v>49</v>
      </c>
      <c r="AT46" s="350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3.2">
      <c r="B47" s="41"/>
      <c r="C47" s="63" t="s">
        <v>30</v>
      </c>
      <c r="L47" s="3" t="str">
        <f>IF(E14= "Vyplň údaj","",E14)</f>
        <v>Ing.Ondrej Bojko</v>
      </c>
      <c r="AR47" s="41"/>
      <c r="AS47" s="351"/>
      <c r="AT47" s="352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8" customHeight="1">
      <c r="B48" s="41"/>
      <c r="AR48" s="41"/>
      <c r="AS48" s="351"/>
      <c r="AT48" s="352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53" t="s">
        <v>50</v>
      </c>
      <c r="D49" s="354"/>
      <c r="E49" s="354"/>
      <c r="F49" s="354"/>
      <c r="G49" s="354"/>
      <c r="H49" s="71"/>
      <c r="I49" s="355" t="s">
        <v>51</v>
      </c>
      <c r="J49" s="354"/>
      <c r="K49" s="354"/>
      <c r="L49" s="354"/>
      <c r="M49" s="354"/>
      <c r="N49" s="354"/>
      <c r="O49" s="354"/>
      <c r="P49" s="354"/>
      <c r="Q49" s="354"/>
      <c r="R49" s="354"/>
      <c r="S49" s="354"/>
      <c r="T49" s="354"/>
      <c r="U49" s="354"/>
      <c r="V49" s="354"/>
      <c r="W49" s="354"/>
      <c r="X49" s="354"/>
      <c r="Y49" s="354"/>
      <c r="Z49" s="354"/>
      <c r="AA49" s="354"/>
      <c r="AB49" s="354"/>
      <c r="AC49" s="354"/>
      <c r="AD49" s="354"/>
      <c r="AE49" s="354"/>
      <c r="AF49" s="354"/>
      <c r="AG49" s="356" t="s">
        <v>52</v>
      </c>
      <c r="AH49" s="354"/>
      <c r="AI49" s="354"/>
      <c r="AJ49" s="354"/>
      <c r="AK49" s="354"/>
      <c r="AL49" s="354"/>
      <c r="AM49" s="354"/>
      <c r="AN49" s="355" t="s">
        <v>53</v>
      </c>
      <c r="AO49" s="354"/>
      <c r="AP49" s="354"/>
      <c r="AQ49" s="72" t="s">
        <v>54</v>
      </c>
      <c r="AR49" s="41"/>
      <c r="AS49" s="73" t="s">
        <v>55</v>
      </c>
      <c r="AT49" s="74" t="s">
        <v>56</v>
      </c>
      <c r="AU49" s="74" t="s">
        <v>57</v>
      </c>
      <c r="AV49" s="74" t="s">
        <v>58</v>
      </c>
      <c r="AW49" s="74" t="s">
        <v>59</v>
      </c>
      <c r="AX49" s="74" t="s">
        <v>60</v>
      </c>
      <c r="AY49" s="74" t="s">
        <v>61</v>
      </c>
      <c r="AZ49" s="74" t="s">
        <v>62</v>
      </c>
      <c r="BA49" s="74" t="s">
        <v>63</v>
      </c>
      <c r="BB49" s="74" t="s">
        <v>64</v>
      </c>
      <c r="BC49" s="74" t="s">
        <v>65</v>
      </c>
      <c r="BD49" s="75" t="s">
        <v>66</v>
      </c>
    </row>
    <row r="50" spans="1:91" s="1" customFormat="1" ht="10.8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" customHeight="1">
      <c r="B51" s="64"/>
      <c r="C51" s="77" t="s">
        <v>67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60">
        <f>ROUND(SUM(AG52:AG67),2)</f>
        <v>0</v>
      </c>
      <c r="AH51" s="360"/>
      <c r="AI51" s="360"/>
      <c r="AJ51" s="360"/>
      <c r="AK51" s="360"/>
      <c r="AL51" s="360"/>
      <c r="AM51" s="360"/>
      <c r="AN51" s="361">
        <f t="shared" ref="AN51:AN67" si="0">SUM(AG51,AT51)</f>
        <v>0</v>
      </c>
      <c r="AO51" s="361"/>
      <c r="AP51" s="361"/>
      <c r="AQ51" s="79" t="s">
        <v>5</v>
      </c>
      <c r="AR51" s="64"/>
      <c r="AS51" s="80">
        <f>ROUND(SUM(AS52:AS67),2)</f>
        <v>0</v>
      </c>
      <c r="AT51" s="81">
        <f t="shared" ref="AT51:AT67" si="1">ROUND(SUM(AV51:AW51),2)</f>
        <v>0</v>
      </c>
      <c r="AU51" s="82">
        <f>ROUND(SUM(AU52:AU67),5)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ROUND(SUM(AZ52:AZ67),2)</f>
        <v>0</v>
      </c>
      <c r="BA51" s="81">
        <f>ROUND(SUM(BA52:BA67),2)</f>
        <v>0</v>
      </c>
      <c r="BB51" s="81">
        <f>ROUND(SUM(BB52:BB67),2)</f>
        <v>0</v>
      </c>
      <c r="BC51" s="81">
        <f>ROUND(SUM(BC52:BC67),2)</f>
        <v>0</v>
      </c>
      <c r="BD51" s="83">
        <f>ROUND(SUM(BD52:BD67),2)</f>
        <v>0</v>
      </c>
      <c r="BS51" s="65" t="s">
        <v>68</v>
      </c>
      <c r="BT51" s="65" t="s">
        <v>69</v>
      </c>
      <c r="BU51" s="84" t="s">
        <v>70</v>
      </c>
      <c r="BV51" s="65" t="s">
        <v>71</v>
      </c>
      <c r="BW51" s="65" t="s">
        <v>7</v>
      </c>
      <c r="BX51" s="65" t="s">
        <v>72</v>
      </c>
      <c r="CL51" s="65" t="s">
        <v>5</v>
      </c>
    </row>
    <row r="52" spans="1:91" s="5" customFormat="1" ht="22.5" customHeight="1">
      <c r="A52" s="85" t="s">
        <v>73</v>
      </c>
      <c r="B52" s="86"/>
      <c r="C52" s="87"/>
      <c r="D52" s="359" t="s">
        <v>74</v>
      </c>
      <c r="E52" s="359"/>
      <c r="F52" s="359"/>
      <c r="G52" s="359"/>
      <c r="H52" s="359"/>
      <c r="I52" s="88"/>
      <c r="J52" s="359" t="s">
        <v>75</v>
      </c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57">
        <f>'01 - SO 000 Všeobecné a p...'!J27</f>
        <v>0</v>
      </c>
      <c r="AH52" s="358"/>
      <c r="AI52" s="358"/>
      <c r="AJ52" s="358"/>
      <c r="AK52" s="358"/>
      <c r="AL52" s="358"/>
      <c r="AM52" s="358"/>
      <c r="AN52" s="357">
        <f t="shared" si="0"/>
        <v>0</v>
      </c>
      <c r="AO52" s="358"/>
      <c r="AP52" s="358"/>
      <c r="AQ52" s="89" t="s">
        <v>76</v>
      </c>
      <c r="AR52" s="86"/>
      <c r="AS52" s="90">
        <v>0</v>
      </c>
      <c r="AT52" s="91">
        <f t="shared" si="1"/>
        <v>0</v>
      </c>
      <c r="AU52" s="92">
        <f>'01 - SO 000 Všeobecné a p...'!P76</f>
        <v>0</v>
      </c>
      <c r="AV52" s="91">
        <f>'01 - SO 000 Všeobecné a p...'!J30</f>
        <v>0</v>
      </c>
      <c r="AW52" s="91">
        <f>'01 - SO 000 Všeobecné a p...'!J31</f>
        <v>0</v>
      </c>
      <c r="AX52" s="91">
        <f>'01 - SO 000 Všeobecné a p...'!J32</f>
        <v>0</v>
      </c>
      <c r="AY52" s="91">
        <f>'01 - SO 000 Všeobecné a p...'!J33</f>
        <v>0</v>
      </c>
      <c r="AZ52" s="91">
        <f>'01 - SO 000 Všeobecné a p...'!F30</f>
        <v>0</v>
      </c>
      <c r="BA52" s="91">
        <f>'01 - SO 000 Všeobecné a p...'!F31</f>
        <v>0</v>
      </c>
      <c r="BB52" s="91">
        <f>'01 - SO 000 Všeobecné a p...'!F32</f>
        <v>0</v>
      </c>
      <c r="BC52" s="91">
        <f>'01 - SO 000 Všeobecné a p...'!F33</f>
        <v>0</v>
      </c>
      <c r="BD52" s="93">
        <f>'01 - SO 000 Všeobecné a p...'!F34</f>
        <v>0</v>
      </c>
      <c r="BT52" s="94" t="s">
        <v>77</v>
      </c>
      <c r="BV52" s="94" t="s">
        <v>71</v>
      </c>
      <c r="BW52" s="94" t="s">
        <v>78</v>
      </c>
      <c r="BX52" s="94" t="s">
        <v>7</v>
      </c>
      <c r="CL52" s="94" t="s">
        <v>5</v>
      </c>
      <c r="CM52" s="94" t="s">
        <v>79</v>
      </c>
    </row>
    <row r="53" spans="1:91" s="5" customFormat="1" ht="22.5" customHeight="1">
      <c r="A53" s="85" t="s">
        <v>73</v>
      </c>
      <c r="B53" s="86"/>
      <c r="C53" s="87"/>
      <c r="D53" s="359" t="s">
        <v>77</v>
      </c>
      <c r="E53" s="359"/>
      <c r="F53" s="359"/>
      <c r="G53" s="359"/>
      <c r="H53" s="359"/>
      <c r="I53" s="88"/>
      <c r="J53" s="359" t="s">
        <v>80</v>
      </c>
      <c r="K53" s="359"/>
      <c r="L53" s="359"/>
      <c r="M53" s="359"/>
      <c r="N53" s="359"/>
      <c r="O53" s="359"/>
      <c r="P53" s="359"/>
      <c r="Q53" s="359"/>
      <c r="R53" s="359"/>
      <c r="S53" s="359"/>
      <c r="T53" s="359"/>
      <c r="U53" s="359"/>
      <c r="V53" s="359"/>
      <c r="W53" s="359"/>
      <c r="X53" s="359"/>
      <c r="Y53" s="359"/>
      <c r="Z53" s="359"/>
      <c r="AA53" s="359"/>
      <c r="AB53" s="359"/>
      <c r="AC53" s="359"/>
      <c r="AD53" s="359"/>
      <c r="AE53" s="359"/>
      <c r="AF53" s="359"/>
      <c r="AG53" s="357">
        <f>'1 - SO 001 Příprava stave...'!J27</f>
        <v>0</v>
      </c>
      <c r="AH53" s="358"/>
      <c r="AI53" s="358"/>
      <c r="AJ53" s="358"/>
      <c r="AK53" s="358"/>
      <c r="AL53" s="358"/>
      <c r="AM53" s="358"/>
      <c r="AN53" s="357">
        <f t="shared" si="0"/>
        <v>0</v>
      </c>
      <c r="AO53" s="358"/>
      <c r="AP53" s="358"/>
      <c r="AQ53" s="89" t="s">
        <v>76</v>
      </c>
      <c r="AR53" s="86"/>
      <c r="AS53" s="90">
        <v>0</v>
      </c>
      <c r="AT53" s="91">
        <f t="shared" si="1"/>
        <v>0</v>
      </c>
      <c r="AU53" s="92">
        <f>'1 - SO 001 Příprava stave...'!P80</f>
        <v>0</v>
      </c>
      <c r="AV53" s="91">
        <f>'1 - SO 001 Příprava stave...'!J30</f>
        <v>0</v>
      </c>
      <c r="AW53" s="91">
        <f>'1 - SO 001 Příprava stave...'!J31</f>
        <v>0</v>
      </c>
      <c r="AX53" s="91">
        <f>'1 - SO 001 Příprava stave...'!J32</f>
        <v>0</v>
      </c>
      <c r="AY53" s="91">
        <f>'1 - SO 001 Příprava stave...'!J33</f>
        <v>0</v>
      </c>
      <c r="AZ53" s="91">
        <f>'1 - SO 001 Příprava stave...'!F30</f>
        <v>0</v>
      </c>
      <c r="BA53" s="91">
        <f>'1 - SO 001 Příprava stave...'!F31</f>
        <v>0</v>
      </c>
      <c r="BB53" s="91">
        <f>'1 - SO 001 Příprava stave...'!F32</f>
        <v>0</v>
      </c>
      <c r="BC53" s="91">
        <f>'1 - SO 001 Příprava stave...'!F33</f>
        <v>0</v>
      </c>
      <c r="BD53" s="93">
        <f>'1 - SO 001 Příprava stave...'!F34</f>
        <v>0</v>
      </c>
      <c r="BT53" s="94" t="s">
        <v>77</v>
      </c>
      <c r="BV53" s="94" t="s">
        <v>71</v>
      </c>
      <c r="BW53" s="94" t="s">
        <v>81</v>
      </c>
      <c r="BX53" s="94" t="s">
        <v>7</v>
      </c>
      <c r="CL53" s="94" t="s">
        <v>5</v>
      </c>
      <c r="CM53" s="94" t="s">
        <v>79</v>
      </c>
    </row>
    <row r="54" spans="1:91" s="5" customFormat="1" ht="22.5" customHeight="1">
      <c r="A54" s="85" t="s">
        <v>73</v>
      </c>
      <c r="B54" s="86"/>
      <c r="C54" s="87"/>
      <c r="D54" s="359" t="s">
        <v>79</v>
      </c>
      <c r="E54" s="359"/>
      <c r="F54" s="359"/>
      <c r="G54" s="359"/>
      <c r="H54" s="359"/>
      <c r="I54" s="88"/>
      <c r="J54" s="359" t="s">
        <v>80</v>
      </c>
      <c r="K54" s="359"/>
      <c r="L54" s="359"/>
      <c r="M54" s="359"/>
      <c r="N54" s="359"/>
      <c r="O54" s="359"/>
      <c r="P54" s="359"/>
      <c r="Q54" s="359"/>
      <c r="R54" s="359"/>
      <c r="S54" s="359"/>
      <c r="T54" s="359"/>
      <c r="U54" s="359"/>
      <c r="V54" s="359"/>
      <c r="W54" s="359"/>
      <c r="X54" s="359"/>
      <c r="Y54" s="359"/>
      <c r="Z54" s="359"/>
      <c r="AA54" s="359"/>
      <c r="AB54" s="359"/>
      <c r="AC54" s="359"/>
      <c r="AD54" s="359"/>
      <c r="AE54" s="359"/>
      <c r="AF54" s="359"/>
      <c r="AG54" s="357">
        <f>'2 - SO 001 Příprava stave...'!J27</f>
        <v>0</v>
      </c>
      <c r="AH54" s="358"/>
      <c r="AI54" s="358"/>
      <c r="AJ54" s="358"/>
      <c r="AK54" s="358"/>
      <c r="AL54" s="358"/>
      <c r="AM54" s="358"/>
      <c r="AN54" s="357">
        <f t="shared" si="0"/>
        <v>0</v>
      </c>
      <c r="AO54" s="358"/>
      <c r="AP54" s="358"/>
      <c r="AQ54" s="89" t="s">
        <v>76</v>
      </c>
      <c r="AR54" s="86"/>
      <c r="AS54" s="90">
        <v>0</v>
      </c>
      <c r="AT54" s="91">
        <f t="shared" si="1"/>
        <v>0</v>
      </c>
      <c r="AU54" s="92">
        <f>'2 - SO 001 Příprava stave...'!P81</f>
        <v>0</v>
      </c>
      <c r="AV54" s="91">
        <f>'2 - SO 001 Příprava stave...'!J30</f>
        <v>0</v>
      </c>
      <c r="AW54" s="91">
        <f>'2 - SO 001 Příprava stave...'!J31</f>
        <v>0</v>
      </c>
      <c r="AX54" s="91">
        <f>'2 - SO 001 Příprava stave...'!J32</f>
        <v>0</v>
      </c>
      <c r="AY54" s="91">
        <f>'2 - SO 001 Příprava stave...'!J33</f>
        <v>0</v>
      </c>
      <c r="AZ54" s="91">
        <f>'2 - SO 001 Příprava stave...'!F30</f>
        <v>0</v>
      </c>
      <c r="BA54" s="91">
        <f>'2 - SO 001 Příprava stave...'!F31</f>
        <v>0</v>
      </c>
      <c r="BB54" s="91">
        <f>'2 - SO 001 Příprava stave...'!F32</f>
        <v>0</v>
      </c>
      <c r="BC54" s="91">
        <f>'2 - SO 001 Příprava stave...'!F33</f>
        <v>0</v>
      </c>
      <c r="BD54" s="93">
        <f>'2 - SO 001 Příprava stave...'!F34</f>
        <v>0</v>
      </c>
      <c r="BT54" s="94" t="s">
        <v>77</v>
      </c>
      <c r="BV54" s="94" t="s">
        <v>71</v>
      </c>
      <c r="BW54" s="94" t="s">
        <v>82</v>
      </c>
      <c r="BX54" s="94" t="s">
        <v>7</v>
      </c>
      <c r="CL54" s="94" t="s">
        <v>5</v>
      </c>
      <c r="CM54" s="94" t="s">
        <v>79</v>
      </c>
    </row>
    <row r="55" spans="1:91" s="5" customFormat="1" ht="37.5" customHeight="1">
      <c r="A55" s="85" t="s">
        <v>73</v>
      </c>
      <c r="B55" s="86"/>
      <c r="C55" s="87"/>
      <c r="D55" s="359" t="s">
        <v>83</v>
      </c>
      <c r="E55" s="359"/>
      <c r="F55" s="359"/>
      <c r="G55" s="359"/>
      <c r="H55" s="359"/>
      <c r="I55" s="88"/>
      <c r="J55" s="359" t="s">
        <v>84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'3 - SO 101a Místní komuni...'!J27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89" t="s">
        <v>76</v>
      </c>
      <c r="AR55" s="86"/>
      <c r="AS55" s="90">
        <v>0</v>
      </c>
      <c r="AT55" s="91">
        <f t="shared" si="1"/>
        <v>0</v>
      </c>
      <c r="AU55" s="92">
        <f>'3 - SO 101a Místní komuni...'!P87</f>
        <v>0</v>
      </c>
      <c r="AV55" s="91">
        <f>'3 - SO 101a Místní komuni...'!J30</f>
        <v>0</v>
      </c>
      <c r="AW55" s="91">
        <f>'3 - SO 101a Místní komuni...'!J31</f>
        <v>0</v>
      </c>
      <c r="AX55" s="91">
        <f>'3 - SO 101a Místní komuni...'!J32</f>
        <v>0</v>
      </c>
      <c r="AY55" s="91">
        <f>'3 - SO 101a Místní komuni...'!J33</f>
        <v>0</v>
      </c>
      <c r="AZ55" s="91">
        <f>'3 - SO 101a Místní komuni...'!F30</f>
        <v>0</v>
      </c>
      <c r="BA55" s="91">
        <f>'3 - SO 101a Místní komuni...'!F31</f>
        <v>0</v>
      </c>
      <c r="BB55" s="91">
        <f>'3 - SO 101a Místní komuni...'!F32</f>
        <v>0</v>
      </c>
      <c r="BC55" s="91">
        <f>'3 - SO 101a Místní komuni...'!F33</f>
        <v>0</v>
      </c>
      <c r="BD55" s="93">
        <f>'3 - SO 101a Místní komuni...'!F34</f>
        <v>0</v>
      </c>
      <c r="BT55" s="94" t="s">
        <v>77</v>
      </c>
      <c r="BV55" s="94" t="s">
        <v>71</v>
      </c>
      <c r="BW55" s="94" t="s">
        <v>85</v>
      </c>
      <c r="BX55" s="94" t="s">
        <v>7</v>
      </c>
      <c r="CL55" s="94" t="s">
        <v>5</v>
      </c>
      <c r="CM55" s="94" t="s">
        <v>79</v>
      </c>
    </row>
    <row r="56" spans="1:91" s="5" customFormat="1" ht="37.5" customHeight="1">
      <c r="A56" s="85" t="s">
        <v>73</v>
      </c>
      <c r="B56" s="86"/>
      <c r="C56" s="87"/>
      <c r="D56" s="359" t="s">
        <v>86</v>
      </c>
      <c r="E56" s="359"/>
      <c r="F56" s="359"/>
      <c r="G56" s="359"/>
      <c r="H56" s="359"/>
      <c r="I56" s="88"/>
      <c r="J56" s="359" t="s">
        <v>87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'4 - SO 101b Místní komuni...'!J27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89" t="s">
        <v>76</v>
      </c>
      <c r="AR56" s="86"/>
      <c r="AS56" s="90">
        <v>0</v>
      </c>
      <c r="AT56" s="91">
        <f t="shared" si="1"/>
        <v>0</v>
      </c>
      <c r="AU56" s="92">
        <f>'4 - SO 101b Místní komuni...'!P81</f>
        <v>0</v>
      </c>
      <c r="AV56" s="91">
        <f>'4 - SO 101b Místní komuni...'!J30</f>
        <v>0</v>
      </c>
      <c r="AW56" s="91">
        <f>'4 - SO 101b Místní komuni...'!J31</f>
        <v>0</v>
      </c>
      <c r="AX56" s="91">
        <f>'4 - SO 101b Místní komuni...'!J32</f>
        <v>0</v>
      </c>
      <c r="AY56" s="91">
        <f>'4 - SO 101b Místní komuni...'!J33</f>
        <v>0</v>
      </c>
      <c r="AZ56" s="91">
        <f>'4 - SO 101b Místní komuni...'!F30</f>
        <v>0</v>
      </c>
      <c r="BA56" s="91">
        <f>'4 - SO 101b Místní komuni...'!F31</f>
        <v>0</v>
      </c>
      <c r="BB56" s="91">
        <f>'4 - SO 101b Místní komuni...'!F32</f>
        <v>0</v>
      </c>
      <c r="BC56" s="91">
        <f>'4 - SO 101b Místní komuni...'!F33</f>
        <v>0</v>
      </c>
      <c r="BD56" s="93">
        <f>'4 - SO 101b Místní komuni...'!F34</f>
        <v>0</v>
      </c>
      <c r="BT56" s="94" t="s">
        <v>77</v>
      </c>
      <c r="BV56" s="94" t="s">
        <v>71</v>
      </c>
      <c r="BW56" s="94" t="s">
        <v>88</v>
      </c>
      <c r="BX56" s="94" t="s">
        <v>7</v>
      </c>
      <c r="CL56" s="94" t="s">
        <v>5</v>
      </c>
      <c r="CM56" s="94" t="s">
        <v>79</v>
      </c>
    </row>
    <row r="57" spans="1:91" s="5" customFormat="1" ht="37.5" customHeight="1">
      <c r="A57" s="85" t="s">
        <v>73</v>
      </c>
      <c r="B57" s="86"/>
      <c r="C57" s="87"/>
      <c r="D57" s="359" t="s">
        <v>89</v>
      </c>
      <c r="E57" s="359"/>
      <c r="F57" s="359"/>
      <c r="G57" s="359"/>
      <c r="H57" s="359"/>
      <c r="I57" s="88"/>
      <c r="J57" s="359" t="s">
        <v>90</v>
      </c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7">
        <f>'5 - SO 101a Místní komuni...'!J27</f>
        <v>0</v>
      </c>
      <c r="AH57" s="358"/>
      <c r="AI57" s="358"/>
      <c r="AJ57" s="358"/>
      <c r="AK57" s="358"/>
      <c r="AL57" s="358"/>
      <c r="AM57" s="358"/>
      <c r="AN57" s="357">
        <f t="shared" si="0"/>
        <v>0</v>
      </c>
      <c r="AO57" s="358"/>
      <c r="AP57" s="358"/>
      <c r="AQ57" s="89" t="s">
        <v>76</v>
      </c>
      <c r="AR57" s="86"/>
      <c r="AS57" s="90">
        <v>0</v>
      </c>
      <c r="AT57" s="91">
        <f t="shared" si="1"/>
        <v>0</v>
      </c>
      <c r="AU57" s="92">
        <f>'5 - SO 101a Místní komuni...'!P79</f>
        <v>0</v>
      </c>
      <c r="AV57" s="91">
        <f>'5 - SO 101a Místní komuni...'!J30</f>
        <v>0</v>
      </c>
      <c r="AW57" s="91">
        <f>'5 - SO 101a Místní komuni...'!J31</f>
        <v>0</v>
      </c>
      <c r="AX57" s="91">
        <f>'5 - SO 101a Místní komuni...'!J32</f>
        <v>0</v>
      </c>
      <c r="AY57" s="91">
        <f>'5 - SO 101a Místní komuni...'!J33</f>
        <v>0</v>
      </c>
      <c r="AZ57" s="91">
        <f>'5 - SO 101a Místní komuni...'!F30</f>
        <v>0</v>
      </c>
      <c r="BA57" s="91">
        <f>'5 - SO 101a Místní komuni...'!F31</f>
        <v>0</v>
      </c>
      <c r="BB57" s="91">
        <f>'5 - SO 101a Místní komuni...'!F32</f>
        <v>0</v>
      </c>
      <c r="BC57" s="91">
        <f>'5 - SO 101a Místní komuni...'!F33</f>
        <v>0</v>
      </c>
      <c r="BD57" s="93">
        <f>'5 - SO 101a Místní komuni...'!F34</f>
        <v>0</v>
      </c>
      <c r="BT57" s="94" t="s">
        <v>77</v>
      </c>
      <c r="BV57" s="94" t="s">
        <v>71</v>
      </c>
      <c r="BW57" s="94" t="s">
        <v>91</v>
      </c>
      <c r="BX57" s="94" t="s">
        <v>7</v>
      </c>
      <c r="CL57" s="94" t="s">
        <v>5</v>
      </c>
      <c r="CM57" s="94" t="s">
        <v>79</v>
      </c>
    </row>
    <row r="58" spans="1:91" s="5" customFormat="1" ht="22.5" customHeight="1">
      <c r="A58" s="85" t="s">
        <v>73</v>
      </c>
      <c r="B58" s="86"/>
      <c r="C58" s="87"/>
      <c r="D58" s="359" t="s">
        <v>92</v>
      </c>
      <c r="E58" s="359"/>
      <c r="F58" s="359"/>
      <c r="G58" s="359"/>
      <c r="H58" s="359"/>
      <c r="I58" s="88"/>
      <c r="J58" s="359" t="s">
        <v>93</v>
      </c>
      <c r="K58" s="359"/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57">
        <f>'6 - SO102 Prodloužení pro...'!J27</f>
        <v>0</v>
      </c>
      <c r="AH58" s="358"/>
      <c r="AI58" s="358"/>
      <c r="AJ58" s="358"/>
      <c r="AK58" s="358"/>
      <c r="AL58" s="358"/>
      <c r="AM58" s="358"/>
      <c r="AN58" s="357">
        <f t="shared" si="0"/>
        <v>0</v>
      </c>
      <c r="AO58" s="358"/>
      <c r="AP58" s="358"/>
      <c r="AQ58" s="89" t="s">
        <v>76</v>
      </c>
      <c r="AR58" s="86"/>
      <c r="AS58" s="90">
        <v>0</v>
      </c>
      <c r="AT58" s="91">
        <f t="shared" si="1"/>
        <v>0</v>
      </c>
      <c r="AU58" s="92">
        <f>'6 - SO102 Prodloužení pro...'!P76</f>
        <v>0</v>
      </c>
      <c r="AV58" s="91">
        <f>'6 - SO102 Prodloužení pro...'!J30</f>
        <v>0</v>
      </c>
      <c r="AW58" s="91">
        <f>'6 - SO102 Prodloužení pro...'!J31</f>
        <v>0</v>
      </c>
      <c r="AX58" s="91">
        <f>'6 - SO102 Prodloužení pro...'!J32</f>
        <v>0</v>
      </c>
      <c r="AY58" s="91">
        <f>'6 - SO102 Prodloužení pro...'!J33</f>
        <v>0</v>
      </c>
      <c r="AZ58" s="91">
        <f>'6 - SO102 Prodloužení pro...'!F30</f>
        <v>0</v>
      </c>
      <c r="BA58" s="91">
        <f>'6 - SO102 Prodloužení pro...'!F31</f>
        <v>0</v>
      </c>
      <c r="BB58" s="91">
        <f>'6 - SO102 Prodloužení pro...'!F32</f>
        <v>0</v>
      </c>
      <c r="BC58" s="91">
        <f>'6 - SO102 Prodloužení pro...'!F33</f>
        <v>0</v>
      </c>
      <c r="BD58" s="93">
        <f>'6 - SO102 Prodloužení pro...'!F34</f>
        <v>0</v>
      </c>
      <c r="BT58" s="94" t="s">
        <v>77</v>
      </c>
      <c r="BV58" s="94" t="s">
        <v>71</v>
      </c>
      <c r="BW58" s="94" t="s">
        <v>94</v>
      </c>
      <c r="BX58" s="94" t="s">
        <v>7</v>
      </c>
      <c r="CL58" s="94" t="s">
        <v>5</v>
      </c>
      <c r="CM58" s="94" t="s">
        <v>79</v>
      </c>
    </row>
    <row r="59" spans="1:91" s="5" customFormat="1" ht="22.5" customHeight="1">
      <c r="A59" s="85" t="s">
        <v>73</v>
      </c>
      <c r="B59" s="86"/>
      <c r="C59" s="87"/>
      <c r="D59" s="359" t="s">
        <v>95</v>
      </c>
      <c r="E59" s="359"/>
      <c r="F59" s="359"/>
      <c r="G59" s="359"/>
      <c r="H59" s="359"/>
      <c r="I59" s="88"/>
      <c r="J59" s="359" t="s">
        <v>96</v>
      </c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  <c r="AG59" s="357">
        <f>'7 - SO 201 Opěrná zeď'!J27</f>
        <v>0</v>
      </c>
      <c r="AH59" s="358"/>
      <c r="AI59" s="358"/>
      <c r="AJ59" s="358"/>
      <c r="AK59" s="358"/>
      <c r="AL59" s="358"/>
      <c r="AM59" s="358"/>
      <c r="AN59" s="357">
        <f t="shared" si="0"/>
        <v>0</v>
      </c>
      <c r="AO59" s="358"/>
      <c r="AP59" s="358"/>
      <c r="AQ59" s="89" t="s">
        <v>76</v>
      </c>
      <c r="AR59" s="86"/>
      <c r="AS59" s="90">
        <v>0</v>
      </c>
      <c r="AT59" s="91">
        <f t="shared" si="1"/>
        <v>0</v>
      </c>
      <c r="AU59" s="92">
        <f>'7 - SO 201 Opěrná zeď'!P76</f>
        <v>0</v>
      </c>
      <c r="AV59" s="91">
        <f>'7 - SO 201 Opěrná zeď'!J30</f>
        <v>0</v>
      </c>
      <c r="AW59" s="91">
        <f>'7 - SO 201 Opěrná zeď'!J31</f>
        <v>0</v>
      </c>
      <c r="AX59" s="91">
        <f>'7 - SO 201 Opěrná zeď'!J32</f>
        <v>0</v>
      </c>
      <c r="AY59" s="91">
        <f>'7 - SO 201 Opěrná zeď'!J33</f>
        <v>0</v>
      </c>
      <c r="AZ59" s="91">
        <f>'7 - SO 201 Opěrná zeď'!F30</f>
        <v>0</v>
      </c>
      <c r="BA59" s="91">
        <f>'7 - SO 201 Opěrná zeď'!F31</f>
        <v>0</v>
      </c>
      <c r="BB59" s="91">
        <f>'7 - SO 201 Opěrná zeď'!F32</f>
        <v>0</v>
      </c>
      <c r="BC59" s="91">
        <f>'7 - SO 201 Opěrná zeď'!F33</f>
        <v>0</v>
      </c>
      <c r="BD59" s="93">
        <f>'7 - SO 201 Opěrná zeď'!F34</f>
        <v>0</v>
      </c>
      <c r="BT59" s="94" t="s">
        <v>77</v>
      </c>
      <c r="BV59" s="94" t="s">
        <v>71</v>
      </c>
      <c r="BW59" s="94" t="s">
        <v>97</v>
      </c>
      <c r="BX59" s="94" t="s">
        <v>7</v>
      </c>
      <c r="CL59" s="94" t="s">
        <v>5</v>
      </c>
      <c r="CM59" s="94" t="s">
        <v>79</v>
      </c>
    </row>
    <row r="60" spans="1:91" s="5" customFormat="1" ht="22.5" customHeight="1">
      <c r="A60" s="85" t="s">
        <v>73</v>
      </c>
      <c r="B60" s="86"/>
      <c r="C60" s="87"/>
      <c r="D60" s="359" t="s">
        <v>98</v>
      </c>
      <c r="E60" s="359"/>
      <c r="F60" s="359"/>
      <c r="G60" s="359"/>
      <c r="H60" s="359"/>
      <c r="I60" s="88"/>
      <c r="J60" s="359" t="s">
        <v>99</v>
      </c>
      <c r="K60" s="359"/>
      <c r="L60" s="359"/>
      <c r="M60" s="359"/>
      <c r="N60" s="359"/>
      <c r="O60" s="359"/>
      <c r="P60" s="359"/>
      <c r="Q60" s="359"/>
      <c r="R60" s="359"/>
      <c r="S60" s="359"/>
      <c r="T60" s="359"/>
      <c r="U60" s="359"/>
      <c r="V60" s="359"/>
      <c r="W60" s="359"/>
      <c r="X60" s="359"/>
      <c r="Y60" s="359"/>
      <c r="Z60" s="359"/>
      <c r="AA60" s="359"/>
      <c r="AB60" s="359"/>
      <c r="AC60" s="359"/>
      <c r="AD60" s="359"/>
      <c r="AE60" s="359"/>
      <c r="AF60" s="359"/>
      <c r="AG60" s="357">
        <f>'8 - SO 401 Veřejné osvětlení'!J27</f>
        <v>0</v>
      </c>
      <c r="AH60" s="358"/>
      <c r="AI60" s="358"/>
      <c r="AJ60" s="358"/>
      <c r="AK60" s="358"/>
      <c r="AL60" s="358"/>
      <c r="AM60" s="358"/>
      <c r="AN60" s="357">
        <f t="shared" si="0"/>
        <v>0</v>
      </c>
      <c r="AO60" s="358"/>
      <c r="AP60" s="358"/>
      <c r="AQ60" s="89" t="s">
        <v>76</v>
      </c>
      <c r="AR60" s="86"/>
      <c r="AS60" s="90">
        <v>0</v>
      </c>
      <c r="AT60" s="91">
        <f t="shared" si="1"/>
        <v>0</v>
      </c>
      <c r="AU60" s="92">
        <f>'8 - SO 401 Veřejné osvětlení'!P80</f>
        <v>0</v>
      </c>
      <c r="AV60" s="91">
        <f>'8 - SO 401 Veřejné osvětlení'!J30</f>
        <v>0</v>
      </c>
      <c r="AW60" s="91">
        <f>'8 - SO 401 Veřejné osvětlení'!J31</f>
        <v>0</v>
      </c>
      <c r="AX60" s="91">
        <f>'8 - SO 401 Veřejné osvětlení'!J32</f>
        <v>0</v>
      </c>
      <c r="AY60" s="91">
        <f>'8 - SO 401 Veřejné osvětlení'!J33</f>
        <v>0</v>
      </c>
      <c r="AZ60" s="91">
        <f>'8 - SO 401 Veřejné osvětlení'!F30</f>
        <v>0</v>
      </c>
      <c r="BA60" s="91">
        <f>'8 - SO 401 Veřejné osvětlení'!F31</f>
        <v>0</v>
      </c>
      <c r="BB60" s="91">
        <f>'8 - SO 401 Veřejné osvětlení'!F32</f>
        <v>0</v>
      </c>
      <c r="BC60" s="91">
        <f>'8 - SO 401 Veřejné osvětlení'!F33</f>
        <v>0</v>
      </c>
      <c r="BD60" s="93">
        <f>'8 - SO 401 Veřejné osvětlení'!F34</f>
        <v>0</v>
      </c>
      <c r="BT60" s="94" t="s">
        <v>77</v>
      </c>
      <c r="BV60" s="94" t="s">
        <v>71</v>
      </c>
      <c r="BW60" s="94" t="s">
        <v>100</v>
      </c>
      <c r="BX60" s="94" t="s">
        <v>7</v>
      </c>
      <c r="CL60" s="94" t="s">
        <v>5</v>
      </c>
      <c r="CM60" s="94" t="s">
        <v>79</v>
      </c>
    </row>
    <row r="61" spans="1:91" s="5" customFormat="1" ht="37.5" customHeight="1">
      <c r="A61" s="85" t="s">
        <v>73</v>
      </c>
      <c r="B61" s="86"/>
      <c r="C61" s="87"/>
      <c r="D61" s="359" t="s">
        <v>101</v>
      </c>
      <c r="E61" s="359"/>
      <c r="F61" s="359"/>
      <c r="G61" s="359"/>
      <c r="H61" s="359"/>
      <c r="I61" s="88"/>
      <c r="J61" s="359" t="s">
        <v>102</v>
      </c>
      <c r="K61" s="359"/>
      <c r="L61" s="359"/>
      <c r="M61" s="359"/>
      <c r="N61" s="359"/>
      <c r="O61" s="359"/>
      <c r="P61" s="359"/>
      <c r="Q61" s="359"/>
      <c r="R61" s="359"/>
      <c r="S61" s="359"/>
      <c r="T61" s="359"/>
      <c r="U61" s="359"/>
      <c r="V61" s="359"/>
      <c r="W61" s="359"/>
      <c r="X61" s="359"/>
      <c r="Y61" s="359"/>
      <c r="Z61" s="359"/>
      <c r="AA61" s="359"/>
      <c r="AB61" s="359"/>
      <c r="AC61" s="359"/>
      <c r="AD61" s="359"/>
      <c r="AE61" s="359"/>
      <c r="AF61" s="359"/>
      <c r="AG61" s="357">
        <f>'8a - SO 402 Přeložka NN(p...'!J27</f>
        <v>0</v>
      </c>
      <c r="AH61" s="358"/>
      <c r="AI61" s="358"/>
      <c r="AJ61" s="358"/>
      <c r="AK61" s="358"/>
      <c r="AL61" s="358"/>
      <c r="AM61" s="358"/>
      <c r="AN61" s="357">
        <f t="shared" si="0"/>
        <v>0</v>
      </c>
      <c r="AO61" s="358"/>
      <c r="AP61" s="358"/>
      <c r="AQ61" s="89" t="s">
        <v>76</v>
      </c>
      <c r="AR61" s="86"/>
      <c r="AS61" s="90">
        <v>0</v>
      </c>
      <c r="AT61" s="91">
        <f t="shared" si="1"/>
        <v>0</v>
      </c>
      <c r="AU61" s="92">
        <f>'8a - SO 402 Přeložka NN(p...'!P76</f>
        <v>0</v>
      </c>
      <c r="AV61" s="91">
        <f>'8a - SO 402 Přeložka NN(p...'!J30</f>
        <v>0</v>
      </c>
      <c r="AW61" s="91">
        <f>'8a - SO 402 Přeložka NN(p...'!J31</f>
        <v>0</v>
      </c>
      <c r="AX61" s="91">
        <f>'8a - SO 402 Přeložka NN(p...'!J32</f>
        <v>0</v>
      </c>
      <c r="AY61" s="91">
        <f>'8a - SO 402 Přeložka NN(p...'!J33</f>
        <v>0</v>
      </c>
      <c r="AZ61" s="91">
        <f>'8a - SO 402 Přeložka NN(p...'!F30</f>
        <v>0</v>
      </c>
      <c r="BA61" s="91">
        <f>'8a - SO 402 Přeložka NN(p...'!F31</f>
        <v>0</v>
      </c>
      <c r="BB61" s="91">
        <f>'8a - SO 402 Přeložka NN(p...'!F32</f>
        <v>0</v>
      </c>
      <c r="BC61" s="91">
        <f>'8a - SO 402 Přeložka NN(p...'!F33</f>
        <v>0</v>
      </c>
      <c r="BD61" s="93">
        <f>'8a - SO 402 Přeložka NN(p...'!F34</f>
        <v>0</v>
      </c>
      <c r="BT61" s="94" t="s">
        <v>77</v>
      </c>
      <c r="BV61" s="94" t="s">
        <v>71</v>
      </c>
      <c r="BW61" s="94" t="s">
        <v>103</v>
      </c>
      <c r="BX61" s="94" t="s">
        <v>7</v>
      </c>
      <c r="CL61" s="94" t="s">
        <v>5</v>
      </c>
      <c r="CM61" s="94" t="s">
        <v>79</v>
      </c>
    </row>
    <row r="62" spans="1:91" s="5" customFormat="1" ht="53.25" customHeight="1">
      <c r="A62" s="85" t="s">
        <v>73</v>
      </c>
      <c r="B62" s="86"/>
      <c r="C62" s="87"/>
      <c r="D62" s="359" t="s">
        <v>104</v>
      </c>
      <c r="E62" s="359"/>
      <c r="F62" s="359"/>
      <c r="G62" s="359"/>
      <c r="H62" s="359"/>
      <c r="I62" s="88"/>
      <c r="J62" s="359" t="s">
        <v>105</v>
      </c>
      <c r="K62" s="359"/>
      <c r="L62" s="359"/>
      <c r="M62" s="359"/>
      <c r="N62" s="359"/>
      <c r="O62" s="359"/>
      <c r="P62" s="359"/>
      <c r="Q62" s="359"/>
      <c r="R62" s="359"/>
      <c r="S62" s="359"/>
      <c r="T62" s="359"/>
      <c r="U62" s="359"/>
      <c r="V62" s="359"/>
      <c r="W62" s="359"/>
      <c r="X62" s="359"/>
      <c r="Y62" s="359"/>
      <c r="Z62" s="359"/>
      <c r="AA62" s="359"/>
      <c r="AB62" s="359"/>
      <c r="AC62" s="359"/>
      <c r="AD62" s="359"/>
      <c r="AE62" s="359"/>
      <c r="AF62" s="359"/>
      <c r="AG62" s="357">
        <f>'8b - SO 404 Ochrana sdělo...'!J27</f>
        <v>0</v>
      </c>
      <c r="AH62" s="358"/>
      <c r="AI62" s="358"/>
      <c r="AJ62" s="358"/>
      <c r="AK62" s="358"/>
      <c r="AL62" s="358"/>
      <c r="AM62" s="358"/>
      <c r="AN62" s="357">
        <f t="shared" si="0"/>
        <v>0</v>
      </c>
      <c r="AO62" s="358"/>
      <c r="AP62" s="358"/>
      <c r="AQ62" s="89" t="s">
        <v>76</v>
      </c>
      <c r="AR62" s="86"/>
      <c r="AS62" s="90">
        <v>0</v>
      </c>
      <c r="AT62" s="91">
        <f t="shared" si="1"/>
        <v>0</v>
      </c>
      <c r="AU62" s="92">
        <f>'8b - SO 404 Ochrana sdělo...'!P76</f>
        <v>0</v>
      </c>
      <c r="AV62" s="91">
        <f>'8b - SO 404 Ochrana sdělo...'!J30</f>
        <v>0</v>
      </c>
      <c r="AW62" s="91">
        <f>'8b - SO 404 Ochrana sdělo...'!J31</f>
        <v>0</v>
      </c>
      <c r="AX62" s="91">
        <f>'8b - SO 404 Ochrana sdělo...'!J32</f>
        <v>0</v>
      </c>
      <c r="AY62" s="91">
        <f>'8b - SO 404 Ochrana sdělo...'!J33</f>
        <v>0</v>
      </c>
      <c r="AZ62" s="91">
        <f>'8b - SO 404 Ochrana sdělo...'!F30</f>
        <v>0</v>
      </c>
      <c r="BA62" s="91">
        <f>'8b - SO 404 Ochrana sdělo...'!F31</f>
        <v>0</v>
      </c>
      <c r="BB62" s="91">
        <f>'8b - SO 404 Ochrana sdělo...'!F32</f>
        <v>0</v>
      </c>
      <c r="BC62" s="91">
        <f>'8b - SO 404 Ochrana sdělo...'!F33</f>
        <v>0</v>
      </c>
      <c r="BD62" s="93">
        <f>'8b - SO 404 Ochrana sdělo...'!F34</f>
        <v>0</v>
      </c>
      <c r="BT62" s="94" t="s">
        <v>77</v>
      </c>
      <c r="BV62" s="94" t="s">
        <v>71</v>
      </c>
      <c r="BW62" s="94" t="s">
        <v>106</v>
      </c>
      <c r="BX62" s="94" t="s">
        <v>7</v>
      </c>
      <c r="CL62" s="94" t="s">
        <v>5</v>
      </c>
      <c r="CM62" s="94" t="s">
        <v>79</v>
      </c>
    </row>
    <row r="63" spans="1:91" s="5" customFormat="1" ht="22.5" customHeight="1">
      <c r="A63" s="85" t="s">
        <v>73</v>
      </c>
      <c r="B63" s="86"/>
      <c r="C63" s="87"/>
      <c r="D63" s="359" t="s">
        <v>107</v>
      </c>
      <c r="E63" s="359"/>
      <c r="F63" s="359"/>
      <c r="G63" s="359"/>
      <c r="H63" s="359"/>
      <c r="I63" s="88"/>
      <c r="J63" s="359" t="s">
        <v>108</v>
      </c>
      <c r="K63" s="359"/>
      <c r="L63" s="359"/>
      <c r="M63" s="359"/>
      <c r="N63" s="359"/>
      <c r="O63" s="359"/>
      <c r="P63" s="359"/>
      <c r="Q63" s="359"/>
      <c r="R63" s="359"/>
      <c r="S63" s="359"/>
      <c r="T63" s="359"/>
      <c r="U63" s="359"/>
      <c r="V63" s="359"/>
      <c r="W63" s="359"/>
      <c r="X63" s="359"/>
      <c r="Y63" s="359"/>
      <c r="Z63" s="359"/>
      <c r="AA63" s="359"/>
      <c r="AB63" s="359"/>
      <c r="AC63" s="359"/>
      <c r="AD63" s="359"/>
      <c r="AE63" s="359"/>
      <c r="AF63" s="359"/>
      <c r="AG63" s="357">
        <f>'9 - SO 403 Přeložka kabel...'!J27</f>
        <v>0</v>
      </c>
      <c r="AH63" s="358"/>
      <c r="AI63" s="358"/>
      <c r="AJ63" s="358"/>
      <c r="AK63" s="358"/>
      <c r="AL63" s="358"/>
      <c r="AM63" s="358"/>
      <c r="AN63" s="357">
        <f t="shared" si="0"/>
        <v>0</v>
      </c>
      <c r="AO63" s="358"/>
      <c r="AP63" s="358"/>
      <c r="AQ63" s="89" t="s">
        <v>76</v>
      </c>
      <c r="AR63" s="86"/>
      <c r="AS63" s="90">
        <v>0</v>
      </c>
      <c r="AT63" s="91">
        <f t="shared" si="1"/>
        <v>0</v>
      </c>
      <c r="AU63" s="92">
        <f>'9 - SO 403 Přeložka kabel...'!P80</f>
        <v>0</v>
      </c>
      <c r="AV63" s="91">
        <f>'9 - SO 403 Přeložka kabel...'!J30</f>
        <v>0</v>
      </c>
      <c r="AW63" s="91">
        <f>'9 - SO 403 Přeložka kabel...'!J31</f>
        <v>0</v>
      </c>
      <c r="AX63" s="91">
        <f>'9 - SO 403 Přeložka kabel...'!J32</f>
        <v>0</v>
      </c>
      <c r="AY63" s="91">
        <f>'9 - SO 403 Přeložka kabel...'!J33</f>
        <v>0</v>
      </c>
      <c r="AZ63" s="91">
        <f>'9 - SO 403 Přeložka kabel...'!F30</f>
        <v>0</v>
      </c>
      <c r="BA63" s="91">
        <f>'9 - SO 403 Přeložka kabel...'!F31</f>
        <v>0</v>
      </c>
      <c r="BB63" s="91">
        <f>'9 - SO 403 Přeložka kabel...'!F32</f>
        <v>0</v>
      </c>
      <c r="BC63" s="91">
        <f>'9 - SO 403 Přeložka kabel...'!F33</f>
        <v>0</v>
      </c>
      <c r="BD63" s="93">
        <f>'9 - SO 403 Přeložka kabel...'!F34</f>
        <v>0</v>
      </c>
      <c r="BT63" s="94" t="s">
        <v>77</v>
      </c>
      <c r="BV63" s="94" t="s">
        <v>71</v>
      </c>
      <c r="BW63" s="94" t="s">
        <v>109</v>
      </c>
      <c r="BX63" s="94" t="s">
        <v>7</v>
      </c>
      <c r="CL63" s="94" t="s">
        <v>5</v>
      </c>
      <c r="CM63" s="94" t="s">
        <v>79</v>
      </c>
    </row>
    <row r="64" spans="1:91" s="5" customFormat="1" ht="22.5" customHeight="1">
      <c r="A64" s="85" t="s">
        <v>73</v>
      </c>
      <c r="B64" s="86"/>
      <c r="C64" s="87"/>
      <c r="D64" s="359" t="s">
        <v>110</v>
      </c>
      <c r="E64" s="359"/>
      <c r="F64" s="359"/>
      <c r="G64" s="359"/>
      <c r="H64" s="359"/>
      <c r="I64" s="88"/>
      <c r="J64" s="359" t="s">
        <v>111</v>
      </c>
      <c r="K64" s="359"/>
      <c r="L64" s="359"/>
      <c r="M64" s="359"/>
      <c r="N64" s="359"/>
      <c r="O64" s="359"/>
      <c r="P64" s="359"/>
      <c r="Q64" s="359"/>
      <c r="R64" s="359"/>
      <c r="S64" s="359"/>
      <c r="T64" s="359"/>
      <c r="U64" s="359"/>
      <c r="V64" s="359"/>
      <c r="W64" s="359"/>
      <c r="X64" s="359"/>
      <c r="Y64" s="359"/>
      <c r="Z64" s="359"/>
      <c r="AA64" s="359"/>
      <c r="AB64" s="359"/>
      <c r="AC64" s="359"/>
      <c r="AD64" s="359"/>
      <c r="AE64" s="359"/>
      <c r="AF64" s="359"/>
      <c r="AG64" s="357">
        <f>'10 - SO 405 Ochrana sdělo...'!J27</f>
        <v>0</v>
      </c>
      <c r="AH64" s="358"/>
      <c r="AI64" s="358"/>
      <c r="AJ64" s="358"/>
      <c r="AK64" s="358"/>
      <c r="AL64" s="358"/>
      <c r="AM64" s="358"/>
      <c r="AN64" s="357">
        <f t="shared" si="0"/>
        <v>0</v>
      </c>
      <c r="AO64" s="358"/>
      <c r="AP64" s="358"/>
      <c r="AQ64" s="89" t="s">
        <v>76</v>
      </c>
      <c r="AR64" s="86"/>
      <c r="AS64" s="90">
        <v>0</v>
      </c>
      <c r="AT64" s="91">
        <f t="shared" si="1"/>
        <v>0</v>
      </c>
      <c r="AU64" s="92">
        <f>'10 - SO 405 Ochrana sdělo...'!P83</f>
        <v>0</v>
      </c>
      <c r="AV64" s="91">
        <f>'10 - SO 405 Ochrana sdělo...'!J30</f>
        <v>0</v>
      </c>
      <c r="AW64" s="91">
        <f>'10 - SO 405 Ochrana sdělo...'!J31</f>
        <v>0</v>
      </c>
      <c r="AX64" s="91">
        <f>'10 - SO 405 Ochrana sdělo...'!J32</f>
        <v>0</v>
      </c>
      <c r="AY64" s="91">
        <f>'10 - SO 405 Ochrana sdělo...'!J33</f>
        <v>0</v>
      </c>
      <c r="AZ64" s="91">
        <f>'10 - SO 405 Ochrana sdělo...'!F30</f>
        <v>0</v>
      </c>
      <c r="BA64" s="91">
        <f>'10 - SO 405 Ochrana sdělo...'!F31</f>
        <v>0</v>
      </c>
      <c r="BB64" s="91">
        <f>'10 - SO 405 Ochrana sdělo...'!F32</f>
        <v>0</v>
      </c>
      <c r="BC64" s="91">
        <f>'10 - SO 405 Ochrana sdělo...'!F33</f>
        <v>0</v>
      </c>
      <c r="BD64" s="93">
        <f>'10 - SO 405 Ochrana sdělo...'!F34</f>
        <v>0</v>
      </c>
      <c r="BT64" s="94" t="s">
        <v>77</v>
      </c>
      <c r="BV64" s="94" t="s">
        <v>71</v>
      </c>
      <c r="BW64" s="94" t="s">
        <v>112</v>
      </c>
      <c r="BX64" s="94" t="s">
        <v>7</v>
      </c>
      <c r="CL64" s="94" t="s">
        <v>5</v>
      </c>
      <c r="CM64" s="94" t="s">
        <v>79</v>
      </c>
    </row>
    <row r="65" spans="1:91" s="5" customFormat="1" ht="22.5" customHeight="1">
      <c r="A65" s="85" t="s">
        <v>73</v>
      </c>
      <c r="B65" s="86"/>
      <c r="C65" s="87"/>
      <c r="D65" s="359" t="s">
        <v>113</v>
      </c>
      <c r="E65" s="359"/>
      <c r="F65" s="359"/>
      <c r="G65" s="359"/>
      <c r="H65" s="359"/>
      <c r="I65" s="88"/>
      <c r="J65" s="359" t="s">
        <v>114</v>
      </c>
      <c r="K65" s="359"/>
      <c r="L65" s="359"/>
      <c r="M65" s="359"/>
      <c r="N65" s="359"/>
      <c r="O65" s="359"/>
      <c r="P65" s="359"/>
      <c r="Q65" s="359"/>
      <c r="R65" s="359"/>
      <c r="S65" s="359"/>
      <c r="T65" s="359"/>
      <c r="U65" s="359"/>
      <c r="V65" s="359"/>
      <c r="W65" s="359"/>
      <c r="X65" s="359"/>
      <c r="Y65" s="359"/>
      <c r="Z65" s="359"/>
      <c r="AA65" s="359"/>
      <c r="AB65" s="359"/>
      <c r="AC65" s="359"/>
      <c r="AD65" s="359"/>
      <c r="AE65" s="359"/>
      <c r="AF65" s="359"/>
      <c r="AG65" s="357">
        <f>'10a - SO 406 Světelné sig...'!J27</f>
        <v>0</v>
      </c>
      <c r="AH65" s="358"/>
      <c r="AI65" s="358"/>
      <c r="AJ65" s="358"/>
      <c r="AK65" s="358"/>
      <c r="AL65" s="358"/>
      <c r="AM65" s="358"/>
      <c r="AN65" s="357">
        <f t="shared" si="0"/>
        <v>0</v>
      </c>
      <c r="AO65" s="358"/>
      <c r="AP65" s="358"/>
      <c r="AQ65" s="89" t="s">
        <v>76</v>
      </c>
      <c r="AR65" s="86"/>
      <c r="AS65" s="90">
        <v>0</v>
      </c>
      <c r="AT65" s="91">
        <f t="shared" si="1"/>
        <v>0</v>
      </c>
      <c r="AU65" s="92">
        <f>'10a - SO 406 Světelné sig...'!P76</f>
        <v>0</v>
      </c>
      <c r="AV65" s="91">
        <f>'10a - SO 406 Světelné sig...'!J30</f>
        <v>0</v>
      </c>
      <c r="AW65" s="91">
        <f>'10a - SO 406 Světelné sig...'!J31</f>
        <v>0</v>
      </c>
      <c r="AX65" s="91">
        <f>'10a - SO 406 Světelné sig...'!J32</f>
        <v>0</v>
      </c>
      <c r="AY65" s="91">
        <f>'10a - SO 406 Světelné sig...'!J33</f>
        <v>0</v>
      </c>
      <c r="AZ65" s="91">
        <f>'10a - SO 406 Světelné sig...'!F30</f>
        <v>0</v>
      </c>
      <c r="BA65" s="91">
        <f>'10a - SO 406 Světelné sig...'!F31</f>
        <v>0</v>
      </c>
      <c r="BB65" s="91">
        <f>'10a - SO 406 Světelné sig...'!F32</f>
        <v>0</v>
      </c>
      <c r="BC65" s="91">
        <f>'10a - SO 406 Světelné sig...'!F33</f>
        <v>0</v>
      </c>
      <c r="BD65" s="93">
        <f>'10a - SO 406 Světelné sig...'!F34</f>
        <v>0</v>
      </c>
      <c r="BT65" s="94" t="s">
        <v>77</v>
      </c>
      <c r="BV65" s="94" t="s">
        <v>71</v>
      </c>
      <c r="BW65" s="94" t="s">
        <v>115</v>
      </c>
      <c r="BX65" s="94" t="s">
        <v>7</v>
      </c>
      <c r="CL65" s="94" t="s">
        <v>5</v>
      </c>
      <c r="CM65" s="94" t="s">
        <v>79</v>
      </c>
    </row>
    <row r="66" spans="1:91" s="5" customFormat="1" ht="37.5" customHeight="1">
      <c r="A66" s="85" t="s">
        <v>73</v>
      </c>
      <c r="B66" s="86"/>
      <c r="C66" s="87"/>
      <c r="D66" s="359" t="s">
        <v>116</v>
      </c>
      <c r="E66" s="359"/>
      <c r="F66" s="359"/>
      <c r="G66" s="359"/>
      <c r="H66" s="359"/>
      <c r="I66" s="88"/>
      <c r="J66" s="359" t="s">
        <v>117</v>
      </c>
      <c r="K66" s="359"/>
      <c r="L66" s="359"/>
      <c r="M66" s="359"/>
      <c r="N66" s="359"/>
      <c r="O66" s="359"/>
      <c r="P66" s="359"/>
      <c r="Q66" s="359"/>
      <c r="R66" s="359"/>
      <c r="S66" s="359"/>
      <c r="T66" s="359"/>
      <c r="U66" s="359"/>
      <c r="V66" s="359"/>
      <c r="W66" s="359"/>
      <c r="X66" s="359"/>
      <c r="Y66" s="359"/>
      <c r="Z66" s="359"/>
      <c r="AA66" s="359"/>
      <c r="AB66" s="359"/>
      <c r="AC66" s="359"/>
      <c r="AD66" s="359"/>
      <c r="AE66" s="359"/>
      <c r="AF66" s="359"/>
      <c r="AG66" s="357">
        <f>'10b - SO 801a  Vegetační ...'!J27</f>
        <v>0</v>
      </c>
      <c r="AH66" s="358"/>
      <c r="AI66" s="358"/>
      <c r="AJ66" s="358"/>
      <c r="AK66" s="358"/>
      <c r="AL66" s="358"/>
      <c r="AM66" s="358"/>
      <c r="AN66" s="357">
        <f t="shared" si="0"/>
        <v>0</v>
      </c>
      <c r="AO66" s="358"/>
      <c r="AP66" s="358"/>
      <c r="AQ66" s="89" t="s">
        <v>76</v>
      </c>
      <c r="AR66" s="86"/>
      <c r="AS66" s="90">
        <v>0</v>
      </c>
      <c r="AT66" s="91">
        <f t="shared" si="1"/>
        <v>0</v>
      </c>
      <c r="AU66" s="92">
        <f>'10b - SO 801a  Vegetační ...'!P79</f>
        <v>0</v>
      </c>
      <c r="AV66" s="91">
        <f>'10b - SO 801a  Vegetační ...'!J30</f>
        <v>0</v>
      </c>
      <c r="AW66" s="91">
        <f>'10b - SO 801a  Vegetační ...'!J31</f>
        <v>0</v>
      </c>
      <c r="AX66" s="91">
        <f>'10b - SO 801a  Vegetační ...'!J32</f>
        <v>0</v>
      </c>
      <c r="AY66" s="91">
        <f>'10b - SO 801a  Vegetační ...'!J33</f>
        <v>0</v>
      </c>
      <c r="AZ66" s="91">
        <f>'10b - SO 801a  Vegetační ...'!F30</f>
        <v>0</v>
      </c>
      <c r="BA66" s="91">
        <f>'10b - SO 801a  Vegetační ...'!F31</f>
        <v>0</v>
      </c>
      <c r="BB66" s="91">
        <f>'10b - SO 801a  Vegetační ...'!F32</f>
        <v>0</v>
      </c>
      <c r="BC66" s="91">
        <f>'10b - SO 801a  Vegetační ...'!F33</f>
        <v>0</v>
      </c>
      <c r="BD66" s="93">
        <f>'10b - SO 801a  Vegetační ...'!F34</f>
        <v>0</v>
      </c>
      <c r="BT66" s="94" t="s">
        <v>77</v>
      </c>
      <c r="BV66" s="94" t="s">
        <v>71</v>
      </c>
      <c r="BW66" s="94" t="s">
        <v>118</v>
      </c>
      <c r="BX66" s="94" t="s">
        <v>7</v>
      </c>
      <c r="CL66" s="94" t="s">
        <v>5</v>
      </c>
      <c r="CM66" s="94" t="s">
        <v>79</v>
      </c>
    </row>
    <row r="67" spans="1:91" s="5" customFormat="1" ht="37.5" customHeight="1">
      <c r="A67" s="85" t="s">
        <v>73</v>
      </c>
      <c r="B67" s="86"/>
      <c r="C67" s="87"/>
      <c r="D67" s="359" t="s">
        <v>119</v>
      </c>
      <c r="E67" s="359"/>
      <c r="F67" s="359"/>
      <c r="G67" s="359"/>
      <c r="H67" s="359"/>
      <c r="I67" s="88"/>
      <c r="J67" s="359" t="s">
        <v>1562</v>
      </c>
      <c r="K67" s="359"/>
      <c r="L67" s="359"/>
      <c r="M67" s="359"/>
      <c r="N67" s="359"/>
      <c r="O67" s="359"/>
      <c r="P67" s="359"/>
      <c r="Q67" s="359"/>
      <c r="R67" s="359"/>
      <c r="S67" s="359"/>
      <c r="T67" s="359"/>
      <c r="U67" s="359"/>
      <c r="V67" s="359"/>
      <c r="W67" s="359"/>
      <c r="X67" s="359"/>
      <c r="Y67" s="359"/>
      <c r="Z67" s="359"/>
      <c r="AA67" s="359"/>
      <c r="AB67" s="359"/>
      <c r="AC67" s="359"/>
      <c r="AD67" s="359"/>
      <c r="AE67" s="359"/>
      <c r="AF67" s="359"/>
      <c r="AG67" s="357">
        <f>'10c - SO 801b Vegetační ú...'!J27</f>
        <v>0</v>
      </c>
      <c r="AH67" s="358"/>
      <c r="AI67" s="358"/>
      <c r="AJ67" s="358"/>
      <c r="AK67" s="358"/>
      <c r="AL67" s="358"/>
      <c r="AM67" s="358"/>
      <c r="AN67" s="357">
        <f t="shared" si="0"/>
        <v>0</v>
      </c>
      <c r="AO67" s="358"/>
      <c r="AP67" s="358"/>
      <c r="AQ67" s="89" t="s">
        <v>76</v>
      </c>
      <c r="AR67" s="86"/>
      <c r="AS67" s="95">
        <v>0</v>
      </c>
      <c r="AT67" s="96">
        <f t="shared" si="1"/>
        <v>0</v>
      </c>
      <c r="AU67" s="97">
        <f>'10c - SO 801b Vegetační ú...'!P78</f>
        <v>0</v>
      </c>
      <c r="AV67" s="96">
        <f>'10c - SO 801b Vegetační ú...'!J30</f>
        <v>0</v>
      </c>
      <c r="AW67" s="96">
        <f>'10c - SO 801b Vegetační ú...'!J31</f>
        <v>0</v>
      </c>
      <c r="AX67" s="96">
        <f>'10c - SO 801b Vegetační ú...'!J32</f>
        <v>0</v>
      </c>
      <c r="AY67" s="96">
        <f>'10c - SO 801b Vegetační ú...'!J33</f>
        <v>0</v>
      </c>
      <c r="AZ67" s="96">
        <f>'10c - SO 801b Vegetační ú...'!F30</f>
        <v>0</v>
      </c>
      <c r="BA67" s="96">
        <f>'10c - SO 801b Vegetační ú...'!F31</f>
        <v>0</v>
      </c>
      <c r="BB67" s="96">
        <f>'10c - SO 801b Vegetační ú...'!F32</f>
        <v>0</v>
      </c>
      <c r="BC67" s="96">
        <f>'10c - SO 801b Vegetační ú...'!F33</f>
        <v>0</v>
      </c>
      <c r="BD67" s="98">
        <f>'10c - SO 801b Vegetační ú...'!F34</f>
        <v>0</v>
      </c>
      <c r="BT67" s="94" t="s">
        <v>77</v>
      </c>
      <c r="BV67" s="94" t="s">
        <v>71</v>
      </c>
      <c r="BW67" s="94" t="s">
        <v>120</v>
      </c>
      <c r="BX67" s="94" t="s">
        <v>7</v>
      </c>
      <c r="CL67" s="94" t="s">
        <v>5</v>
      </c>
      <c r="CM67" s="94" t="s">
        <v>79</v>
      </c>
    </row>
    <row r="68" spans="1:91" s="1" customFormat="1" ht="30" customHeight="1">
      <c r="B68" s="41"/>
      <c r="AR68" s="41"/>
    </row>
    <row r="69" spans="1:91" s="1" customFormat="1" ht="6.9" customHeight="1"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41"/>
    </row>
  </sheetData>
  <mergeCells count="101">
    <mergeCell ref="AN67:AP67"/>
    <mergeCell ref="AG67:AM67"/>
    <mergeCell ref="D67:H67"/>
    <mergeCell ref="J67:AF67"/>
    <mergeCell ref="AG51:AM51"/>
    <mergeCell ref="AN51:AP51"/>
    <mergeCell ref="AR2:BE2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6:AP66"/>
    <mergeCell ref="AG66:AM66"/>
    <mergeCell ref="D66:H66"/>
    <mergeCell ref="J66:AF66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01 - SO 000 Všeobecné a p...'!C2" display="/"/>
    <hyperlink ref="A53" location="'1 - SO 001 Příprava stave...'!C2" display="/"/>
    <hyperlink ref="A54" location="'2 - SO 001 Příprava stave...'!C2" display="/"/>
    <hyperlink ref="A55" location="'3 - SO 101a Místní komuni...'!C2" display="/"/>
    <hyperlink ref="A56" location="'4 - SO 101b Místní komuni...'!C2" display="/"/>
    <hyperlink ref="A57" location="'5 - SO 101a Místní komuni...'!C2" display="/"/>
    <hyperlink ref="A58" location="'6 - SO102 Prodloužení pro...'!C2" display="/"/>
    <hyperlink ref="A59" location="'7 - SO 201 Opěrná zeď'!C2" display="/"/>
    <hyperlink ref="A60" location="'8 - SO 401 Veřejné osvětlení'!C2" display="/"/>
    <hyperlink ref="A61" location="'8a - SO 402 Přeložka NN(p...'!C2" display="/"/>
    <hyperlink ref="A62" location="'8b - SO 404 Ochrana sdělo...'!C2" display="/"/>
    <hyperlink ref="A63" location="'9 - SO 403 Přeložka kabel...'!C2" display="/"/>
    <hyperlink ref="A64" location="'10 - SO 405 Ochrana sdělo...'!C2" display="/"/>
    <hyperlink ref="A65" location="'10a - SO 406 Světelné sig...'!C2" display="/"/>
    <hyperlink ref="A66" location="'10b - SO 801a  Vegetační ...'!C2" display="/"/>
    <hyperlink ref="A67" location="'10c - SO 801b Vegetační ú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100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871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ROUND(J80,2)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ROUND(SUM(BE80:BE130), 2)</f>
        <v>0</v>
      </c>
      <c r="G30" s="42"/>
      <c r="H30" s="42"/>
      <c r="I30" s="119">
        <v>0.21</v>
      </c>
      <c r="J30" s="118">
        <f>ROUND(ROUND((SUM(BE80:BE130)),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ROUND(SUM(BF80:BF130), 2)</f>
        <v>0</v>
      </c>
      <c r="G31" s="42"/>
      <c r="H31" s="42"/>
      <c r="I31" s="119">
        <v>0.15</v>
      </c>
      <c r="J31" s="118">
        <f>ROUND(ROUND((SUM(BF80:BF130)),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ROUND(SUM(BG80:BG130),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ROUND(SUM(BH80:BH130),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ROUND(SUM(BI80:BI130),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8 - SO 401 Veřejné osvětlení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J80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872</v>
      </c>
      <c r="E57" s="196"/>
      <c r="F57" s="196"/>
      <c r="G57" s="196"/>
      <c r="H57" s="196"/>
      <c r="I57" s="197"/>
      <c r="J57" s="198">
        <f>J81</f>
        <v>0</v>
      </c>
      <c r="K57" s="199"/>
    </row>
    <row r="58" spans="2:47" s="11" customFormat="1" ht="24.9" customHeight="1">
      <c r="B58" s="193"/>
      <c r="C58" s="194"/>
      <c r="D58" s="195" t="s">
        <v>873</v>
      </c>
      <c r="E58" s="196"/>
      <c r="F58" s="196"/>
      <c r="G58" s="196"/>
      <c r="H58" s="196"/>
      <c r="I58" s="197"/>
      <c r="J58" s="198">
        <f>J94</f>
        <v>0</v>
      </c>
      <c r="K58" s="199"/>
    </row>
    <row r="59" spans="2:47" s="11" customFormat="1" ht="24.9" customHeight="1">
      <c r="B59" s="193"/>
      <c r="C59" s="194"/>
      <c r="D59" s="195" t="s">
        <v>874</v>
      </c>
      <c r="E59" s="196"/>
      <c r="F59" s="196"/>
      <c r="G59" s="196"/>
      <c r="H59" s="196"/>
      <c r="I59" s="197"/>
      <c r="J59" s="198">
        <f>J106</f>
        <v>0</v>
      </c>
      <c r="K59" s="199"/>
    </row>
    <row r="60" spans="2:47" s="11" customFormat="1" ht="24.9" customHeight="1">
      <c r="B60" s="193"/>
      <c r="C60" s="194"/>
      <c r="D60" s="195" t="s">
        <v>875</v>
      </c>
      <c r="E60" s="196"/>
      <c r="F60" s="196"/>
      <c r="G60" s="196"/>
      <c r="H60" s="196"/>
      <c r="I60" s="197"/>
      <c r="J60" s="198">
        <f>J124</f>
        <v>0</v>
      </c>
      <c r="K60" s="199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6"/>
      <c r="J61" s="42"/>
      <c r="K61" s="45"/>
    </row>
    <row r="62" spans="2:47" s="1" customFormat="1" ht="6.9" customHeight="1">
      <c r="B62" s="56"/>
      <c r="C62" s="57"/>
      <c r="D62" s="57"/>
      <c r="E62" s="57"/>
      <c r="F62" s="57"/>
      <c r="G62" s="57"/>
      <c r="H62" s="57"/>
      <c r="I62" s="127"/>
      <c r="J62" s="57"/>
      <c r="K62" s="58"/>
    </row>
    <row r="66" spans="2:63" s="1" customFormat="1" ht="6.9" customHeight="1">
      <c r="B66" s="59"/>
      <c r="C66" s="60"/>
      <c r="D66" s="60"/>
      <c r="E66" s="60"/>
      <c r="F66" s="60"/>
      <c r="G66" s="60"/>
      <c r="H66" s="60"/>
      <c r="I66" s="128"/>
      <c r="J66" s="60"/>
      <c r="K66" s="60"/>
      <c r="L66" s="41"/>
    </row>
    <row r="67" spans="2:63" s="1" customFormat="1" ht="36.9" customHeight="1">
      <c r="B67" s="41"/>
      <c r="C67" s="61" t="s">
        <v>134</v>
      </c>
      <c r="L67" s="41"/>
    </row>
    <row r="68" spans="2:63" s="1" customFormat="1" ht="6.9" customHeight="1">
      <c r="B68" s="41"/>
      <c r="L68" s="41"/>
    </row>
    <row r="69" spans="2:63" s="1" customFormat="1" ht="14.4" customHeight="1">
      <c r="B69" s="41"/>
      <c r="C69" s="63" t="s">
        <v>18</v>
      </c>
      <c r="L69" s="41"/>
    </row>
    <row r="70" spans="2:63" s="1" customFormat="1" ht="22.5" customHeight="1">
      <c r="B70" s="41"/>
      <c r="E70" s="364" t="str">
        <f>E7</f>
        <v>Cyklostezka Nová Ves -Vodárna-I.etapa</v>
      </c>
      <c r="F70" s="365"/>
      <c r="G70" s="365"/>
      <c r="H70" s="365"/>
      <c r="L70" s="41"/>
    </row>
    <row r="71" spans="2:63" s="1" customFormat="1" ht="14.4" customHeight="1">
      <c r="B71" s="41"/>
      <c r="C71" s="63" t="s">
        <v>127</v>
      </c>
      <c r="L71" s="41"/>
    </row>
    <row r="72" spans="2:63" s="1" customFormat="1" ht="23.25" customHeight="1">
      <c r="B72" s="41"/>
      <c r="E72" s="345" t="str">
        <f>E9</f>
        <v>8 - SO 401 Veřejné osvětlení</v>
      </c>
      <c r="F72" s="366"/>
      <c r="G72" s="366"/>
      <c r="H72" s="366"/>
      <c r="L72" s="41"/>
    </row>
    <row r="73" spans="2:63" s="1" customFormat="1" ht="6.9" customHeight="1">
      <c r="B73" s="41"/>
      <c r="L73" s="41"/>
    </row>
    <row r="74" spans="2:63" s="1" customFormat="1" ht="18" customHeight="1">
      <c r="B74" s="41"/>
      <c r="C74" s="63" t="s">
        <v>22</v>
      </c>
      <c r="F74" s="135" t="str">
        <f>F12</f>
        <v xml:space="preserve"> </v>
      </c>
      <c r="I74" s="136" t="s">
        <v>24</v>
      </c>
      <c r="J74" s="67" t="str">
        <f>IF(J12="","",J12)</f>
        <v>19.06.2017</v>
      </c>
      <c r="L74" s="41"/>
    </row>
    <row r="75" spans="2:63" s="1" customFormat="1" ht="6.9" customHeight="1">
      <c r="B75" s="41"/>
      <c r="L75" s="41"/>
    </row>
    <row r="76" spans="2:63" s="1" customFormat="1" ht="13.2">
      <c r="B76" s="41"/>
      <c r="C76" s="63" t="s">
        <v>26</v>
      </c>
      <c r="F76" s="135" t="str">
        <f>E15</f>
        <v>Statutární město Ostrava</v>
      </c>
      <c r="I76" s="136" t="s">
        <v>31</v>
      </c>
      <c r="J76" s="135" t="str">
        <f>E21</f>
        <v>HaskoningDHV Czech Republic</v>
      </c>
      <c r="L76" s="41"/>
    </row>
    <row r="77" spans="2:63" s="1" customFormat="1" ht="14.4" customHeight="1">
      <c r="B77" s="41"/>
      <c r="C77" s="63" t="s">
        <v>30</v>
      </c>
      <c r="F77" s="135" t="str">
        <f>IF(E18="","",E18)</f>
        <v>Ing.Ondrej Bojko</v>
      </c>
      <c r="L77" s="41"/>
    </row>
    <row r="78" spans="2:63" s="1" customFormat="1" ht="10.35" customHeight="1">
      <c r="B78" s="41"/>
      <c r="L78" s="41"/>
    </row>
    <row r="79" spans="2:63" s="7" customFormat="1" ht="29.25" customHeight="1">
      <c r="B79" s="137"/>
      <c r="C79" s="138" t="s">
        <v>135</v>
      </c>
      <c r="D79" s="139" t="s">
        <v>54</v>
      </c>
      <c r="E79" s="139" t="s">
        <v>50</v>
      </c>
      <c r="F79" s="139" t="s">
        <v>136</v>
      </c>
      <c r="G79" s="139" t="s">
        <v>137</v>
      </c>
      <c r="H79" s="139" t="s">
        <v>138</v>
      </c>
      <c r="I79" s="140" t="s">
        <v>139</v>
      </c>
      <c r="J79" s="139" t="s">
        <v>131</v>
      </c>
      <c r="K79" s="141" t="s">
        <v>140</v>
      </c>
      <c r="L79" s="137"/>
      <c r="M79" s="73" t="s">
        <v>141</v>
      </c>
      <c r="N79" s="74" t="s">
        <v>39</v>
      </c>
      <c r="O79" s="74" t="s">
        <v>142</v>
      </c>
      <c r="P79" s="74" t="s">
        <v>143</v>
      </c>
      <c r="Q79" s="74" t="s">
        <v>144</v>
      </c>
      <c r="R79" s="74" t="s">
        <v>145</v>
      </c>
      <c r="S79" s="74" t="s">
        <v>146</v>
      </c>
      <c r="T79" s="75" t="s">
        <v>147</v>
      </c>
    </row>
    <row r="80" spans="2:63" s="1" customFormat="1" ht="29.25" customHeight="1">
      <c r="B80" s="41"/>
      <c r="C80" s="77" t="s">
        <v>132</v>
      </c>
      <c r="J80" s="143">
        <f>BK80</f>
        <v>0</v>
      </c>
      <c r="L80" s="41"/>
      <c r="M80" s="76"/>
      <c r="N80" s="68"/>
      <c r="O80" s="68"/>
      <c r="P80" s="144">
        <f>P81+P94+P106+P124</f>
        <v>0</v>
      </c>
      <c r="Q80" s="68"/>
      <c r="R80" s="144">
        <f>R81+R94+R106+R124</f>
        <v>0</v>
      </c>
      <c r="S80" s="68"/>
      <c r="T80" s="145">
        <f>T81+T94+T106+T124</f>
        <v>0</v>
      </c>
      <c r="AT80" s="24" t="s">
        <v>68</v>
      </c>
      <c r="AU80" s="24" t="s">
        <v>133</v>
      </c>
      <c r="BK80" s="146">
        <f>BK81+BK94+BK106+BK124</f>
        <v>0</v>
      </c>
    </row>
    <row r="81" spans="2:65" s="13" customFormat="1" ht="37.35" customHeight="1">
      <c r="B81" s="207"/>
      <c r="D81" s="218" t="s">
        <v>68</v>
      </c>
      <c r="E81" s="247" t="s">
        <v>876</v>
      </c>
      <c r="F81" s="247" t="s">
        <v>877</v>
      </c>
      <c r="I81" s="210"/>
      <c r="J81" s="248">
        <f>BK81</f>
        <v>0</v>
      </c>
      <c r="L81" s="207"/>
      <c r="M81" s="212"/>
      <c r="N81" s="213"/>
      <c r="O81" s="213"/>
      <c r="P81" s="214">
        <f>SUM(P82:P93)</f>
        <v>0</v>
      </c>
      <c r="Q81" s="213"/>
      <c r="R81" s="214">
        <f>SUM(R82:R93)</f>
        <v>0</v>
      </c>
      <c r="S81" s="213"/>
      <c r="T81" s="215">
        <f>SUM(T82:T93)</f>
        <v>0</v>
      </c>
      <c r="AR81" s="208" t="s">
        <v>77</v>
      </c>
      <c r="AT81" s="216" t="s">
        <v>68</v>
      </c>
      <c r="AU81" s="216" t="s">
        <v>69</v>
      </c>
      <c r="AY81" s="208" t="s">
        <v>152</v>
      </c>
      <c r="BK81" s="217">
        <f>SUM(BK82:BK93)</f>
        <v>0</v>
      </c>
    </row>
    <row r="82" spans="2:65" s="1" customFormat="1" ht="22.5" customHeight="1">
      <c r="B82" s="147"/>
      <c r="C82" s="148" t="s">
        <v>77</v>
      </c>
      <c r="D82" s="148" t="s">
        <v>148</v>
      </c>
      <c r="E82" s="149" t="s">
        <v>878</v>
      </c>
      <c r="F82" s="150" t="s">
        <v>879</v>
      </c>
      <c r="G82" s="151" t="s">
        <v>150</v>
      </c>
      <c r="H82" s="152">
        <v>4</v>
      </c>
      <c r="I82" s="153"/>
      <c r="J82" s="154">
        <f t="shared" ref="J82:J93" si="0">ROUND(I82*H82,2)</f>
        <v>0</v>
      </c>
      <c r="K82" s="150" t="s">
        <v>5</v>
      </c>
      <c r="L82" s="41"/>
      <c r="M82" s="155" t="s">
        <v>5</v>
      </c>
      <c r="N82" s="156" t="s">
        <v>40</v>
      </c>
      <c r="O82" s="42"/>
      <c r="P82" s="157">
        <f t="shared" ref="P82:P93" si="1">O82*H82</f>
        <v>0</v>
      </c>
      <c r="Q82" s="157">
        <v>0</v>
      </c>
      <c r="R82" s="157">
        <f t="shared" ref="R82:R93" si="2">Q82*H82</f>
        <v>0</v>
      </c>
      <c r="S82" s="157">
        <v>0</v>
      </c>
      <c r="T82" s="158">
        <f t="shared" ref="T82:T93" si="3">S82*H82</f>
        <v>0</v>
      </c>
      <c r="AR82" s="24" t="s">
        <v>86</v>
      </c>
      <c r="AT82" s="24" t="s">
        <v>148</v>
      </c>
      <c r="AU82" s="24" t="s">
        <v>77</v>
      </c>
      <c r="AY82" s="24" t="s">
        <v>152</v>
      </c>
      <c r="BE82" s="159">
        <f t="shared" ref="BE82:BE93" si="4">IF(N82="základní",J82,0)</f>
        <v>0</v>
      </c>
      <c r="BF82" s="159">
        <f t="shared" ref="BF82:BF93" si="5">IF(N82="snížená",J82,0)</f>
        <v>0</v>
      </c>
      <c r="BG82" s="159">
        <f t="shared" ref="BG82:BG93" si="6">IF(N82="zákl. přenesená",J82,0)</f>
        <v>0</v>
      </c>
      <c r="BH82" s="159">
        <f t="shared" ref="BH82:BH93" si="7">IF(N82="sníž. přenesená",J82,0)</f>
        <v>0</v>
      </c>
      <c r="BI82" s="159">
        <f t="shared" ref="BI82:BI93" si="8">IF(N82="nulová",J82,0)</f>
        <v>0</v>
      </c>
      <c r="BJ82" s="24" t="s">
        <v>77</v>
      </c>
      <c r="BK82" s="159">
        <f t="shared" ref="BK82:BK93" si="9">ROUND(I82*H82,2)</f>
        <v>0</v>
      </c>
      <c r="BL82" s="24" t="s">
        <v>86</v>
      </c>
      <c r="BM82" s="24" t="s">
        <v>880</v>
      </c>
    </row>
    <row r="83" spans="2:65" s="1" customFormat="1" ht="22.5" customHeight="1">
      <c r="B83" s="147"/>
      <c r="C83" s="148" t="s">
        <v>79</v>
      </c>
      <c r="D83" s="148" t="s">
        <v>148</v>
      </c>
      <c r="E83" s="149" t="s">
        <v>113</v>
      </c>
      <c r="F83" s="150" t="s">
        <v>881</v>
      </c>
      <c r="G83" s="151" t="s">
        <v>163</v>
      </c>
      <c r="H83" s="152">
        <v>120</v>
      </c>
      <c r="I83" s="153"/>
      <c r="J83" s="154">
        <f t="shared" si="0"/>
        <v>0</v>
      </c>
      <c r="K83" s="150" t="s">
        <v>5</v>
      </c>
      <c r="L83" s="41"/>
      <c r="M83" s="155" t="s">
        <v>5</v>
      </c>
      <c r="N83" s="156" t="s">
        <v>40</v>
      </c>
      <c r="O83" s="42"/>
      <c r="P83" s="157">
        <f t="shared" si="1"/>
        <v>0</v>
      </c>
      <c r="Q83" s="157">
        <v>0</v>
      </c>
      <c r="R83" s="157">
        <f t="shared" si="2"/>
        <v>0</v>
      </c>
      <c r="S83" s="157">
        <v>0</v>
      </c>
      <c r="T83" s="158">
        <f t="shared" si="3"/>
        <v>0</v>
      </c>
      <c r="AR83" s="24" t="s">
        <v>86</v>
      </c>
      <c r="AT83" s="24" t="s">
        <v>148</v>
      </c>
      <c r="AU83" s="24" t="s">
        <v>77</v>
      </c>
      <c r="AY83" s="24" t="s">
        <v>152</v>
      </c>
      <c r="BE83" s="159">
        <f t="shared" si="4"/>
        <v>0</v>
      </c>
      <c r="BF83" s="159">
        <f t="shared" si="5"/>
        <v>0</v>
      </c>
      <c r="BG83" s="159">
        <f t="shared" si="6"/>
        <v>0</v>
      </c>
      <c r="BH83" s="159">
        <f t="shared" si="7"/>
        <v>0</v>
      </c>
      <c r="BI83" s="159">
        <f t="shared" si="8"/>
        <v>0</v>
      </c>
      <c r="BJ83" s="24" t="s">
        <v>77</v>
      </c>
      <c r="BK83" s="159">
        <f t="shared" si="9"/>
        <v>0</v>
      </c>
      <c r="BL83" s="24" t="s">
        <v>86</v>
      </c>
      <c r="BM83" s="24" t="s">
        <v>882</v>
      </c>
    </row>
    <row r="84" spans="2:65" s="1" customFormat="1" ht="22.5" customHeight="1">
      <c r="B84" s="147"/>
      <c r="C84" s="148" t="s">
        <v>83</v>
      </c>
      <c r="D84" s="148" t="s">
        <v>148</v>
      </c>
      <c r="E84" s="149" t="s">
        <v>883</v>
      </c>
      <c r="F84" s="150" t="s">
        <v>884</v>
      </c>
      <c r="G84" s="151" t="s">
        <v>150</v>
      </c>
      <c r="H84" s="152">
        <v>8</v>
      </c>
      <c r="I84" s="153"/>
      <c r="J84" s="154">
        <f t="shared" si="0"/>
        <v>0</v>
      </c>
      <c r="K84" s="150" t="s">
        <v>5</v>
      </c>
      <c r="L84" s="41"/>
      <c r="M84" s="155" t="s">
        <v>5</v>
      </c>
      <c r="N84" s="156" t="s">
        <v>40</v>
      </c>
      <c r="O84" s="42"/>
      <c r="P84" s="157">
        <f t="shared" si="1"/>
        <v>0</v>
      </c>
      <c r="Q84" s="157">
        <v>0</v>
      </c>
      <c r="R84" s="157">
        <f t="shared" si="2"/>
        <v>0</v>
      </c>
      <c r="S84" s="157">
        <v>0</v>
      </c>
      <c r="T84" s="158">
        <f t="shared" si="3"/>
        <v>0</v>
      </c>
      <c r="AR84" s="24" t="s">
        <v>86</v>
      </c>
      <c r="AT84" s="24" t="s">
        <v>148</v>
      </c>
      <c r="AU84" s="24" t="s">
        <v>77</v>
      </c>
      <c r="AY84" s="24" t="s">
        <v>152</v>
      </c>
      <c r="BE84" s="159">
        <f t="shared" si="4"/>
        <v>0</v>
      </c>
      <c r="BF84" s="159">
        <f t="shared" si="5"/>
        <v>0</v>
      </c>
      <c r="BG84" s="159">
        <f t="shared" si="6"/>
        <v>0</v>
      </c>
      <c r="BH84" s="159">
        <f t="shared" si="7"/>
        <v>0</v>
      </c>
      <c r="BI84" s="159">
        <f t="shared" si="8"/>
        <v>0</v>
      </c>
      <c r="BJ84" s="24" t="s">
        <v>77</v>
      </c>
      <c r="BK84" s="159">
        <f t="shared" si="9"/>
        <v>0</v>
      </c>
      <c r="BL84" s="24" t="s">
        <v>86</v>
      </c>
      <c r="BM84" s="24" t="s">
        <v>885</v>
      </c>
    </row>
    <row r="85" spans="2:65" s="1" customFormat="1" ht="22.5" customHeight="1">
      <c r="B85" s="147"/>
      <c r="C85" s="148" t="s">
        <v>86</v>
      </c>
      <c r="D85" s="148" t="s">
        <v>148</v>
      </c>
      <c r="E85" s="149" t="s">
        <v>886</v>
      </c>
      <c r="F85" s="150" t="s">
        <v>887</v>
      </c>
      <c r="G85" s="151" t="s">
        <v>150</v>
      </c>
      <c r="H85" s="152">
        <v>8</v>
      </c>
      <c r="I85" s="153"/>
      <c r="J85" s="154">
        <f t="shared" si="0"/>
        <v>0</v>
      </c>
      <c r="K85" s="150" t="s">
        <v>5</v>
      </c>
      <c r="L85" s="41"/>
      <c r="M85" s="155" t="s">
        <v>5</v>
      </c>
      <c r="N85" s="156" t="s">
        <v>40</v>
      </c>
      <c r="O85" s="42"/>
      <c r="P85" s="157">
        <f t="shared" si="1"/>
        <v>0</v>
      </c>
      <c r="Q85" s="157">
        <v>0</v>
      </c>
      <c r="R85" s="157">
        <f t="shared" si="2"/>
        <v>0</v>
      </c>
      <c r="S85" s="157">
        <v>0</v>
      </c>
      <c r="T85" s="158">
        <f t="shared" si="3"/>
        <v>0</v>
      </c>
      <c r="AR85" s="24" t="s">
        <v>86</v>
      </c>
      <c r="AT85" s="24" t="s">
        <v>148</v>
      </c>
      <c r="AU85" s="24" t="s">
        <v>77</v>
      </c>
      <c r="AY85" s="24" t="s">
        <v>152</v>
      </c>
      <c r="BE85" s="159">
        <f t="shared" si="4"/>
        <v>0</v>
      </c>
      <c r="BF85" s="159">
        <f t="shared" si="5"/>
        <v>0</v>
      </c>
      <c r="BG85" s="159">
        <f t="shared" si="6"/>
        <v>0</v>
      </c>
      <c r="BH85" s="159">
        <f t="shared" si="7"/>
        <v>0</v>
      </c>
      <c r="BI85" s="159">
        <f t="shared" si="8"/>
        <v>0</v>
      </c>
      <c r="BJ85" s="24" t="s">
        <v>77</v>
      </c>
      <c r="BK85" s="159">
        <f t="shared" si="9"/>
        <v>0</v>
      </c>
      <c r="BL85" s="24" t="s">
        <v>86</v>
      </c>
      <c r="BM85" s="24" t="s">
        <v>888</v>
      </c>
    </row>
    <row r="86" spans="2:65" s="1" customFormat="1" ht="22.5" customHeight="1">
      <c r="B86" s="147"/>
      <c r="C86" s="148" t="s">
        <v>89</v>
      </c>
      <c r="D86" s="148" t="s">
        <v>148</v>
      </c>
      <c r="E86" s="149" t="s">
        <v>889</v>
      </c>
      <c r="F86" s="150" t="s">
        <v>890</v>
      </c>
      <c r="G86" s="151" t="s">
        <v>150</v>
      </c>
      <c r="H86" s="152">
        <v>8</v>
      </c>
      <c r="I86" s="153"/>
      <c r="J86" s="154">
        <f t="shared" si="0"/>
        <v>0</v>
      </c>
      <c r="K86" s="150" t="s">
        <v>5</v>
      </c>
      <c r="L86" s="41"/>
      <c r="M86" s="155" t="s">
        <v>5</v>
      </c>
      <c r="N86" s="156" t="s">
        <v>40</v>
      </c>
      <c r="O86" s="42"/>
      <c r="P86" s="157">
        <f t="shared" si="1"/>
        <v>0</v>
      </c>
      <c r="Q86" s="157">
        <v>0</v>
      </c>
      <c r="R86" s="157">
        <f t="shared" si="2"/>
        <v>0</v>
      </c>
      <c r="S86" s="157">
        <v>0</v>
      </c>
      <c r="T86" s="158">
        <f t="shared" si="3"/>
        <v>0</v>
      </c>
      <c r="AR86" s="24" t="s">
        <v>86</v>
      </c>
      <c r="AT86" s="24" t="s">
        <v>148</v>
      </c>
      <c r="AU86" s="24" t="s">
        <v>77</v>
      </c>
      <c r="AY86" s="24" t="s">
        <v>152</v>
      </c>
      <c r="BE86" s="159">
        <f t="shared" si="4"/>
        <v>0</v>
      </c>
      <c r="BF86" s="159">
        <f t="shared" si="5"/>
        <v>0</v>
      </c>
      <c r="BG86" s="159">
        <f t="shared" si="6"/>
        <v>0</v>
      </c>
      <c r="BH86" s="159">
        <f t="shared" si="7"/>
        <v>0</v>
      </c>
      <c r="BI86" s="159">
        <f t="shared" si="8"/>
        <v>0</v>
      </c>
      <c r="BJ86" s="24" t="s">
        <v>77</v>
      </c>
      <c r="BK86" s="159">
        <f t="shared" si="9"/>
        <v>0</v>
      </c>
      <c r="BL86" s="24" t="s">
        <v>86</v>
      </c>
      <c r="BM86" s="24" t="s">
        <v>891</v>
      </c>
    </row>
    <row r="87" spans="2:65" s="1" customFormat="1" ht="22.5" customHeight="1">
      <c r="B87" s="147"/>
      <c r="C87" s="148" t="s">
        <v>92</v>
      </c>
      <c r="D87" s="148" t="s">
        <v>148</v>
      </c>
      <c r="E87" s="149" t="s">
        <v>892</v>
      </c>
      <c r="F87" s="150" t="s">
        <v>893</v>
      </c>
      <c r="G87" s="151" t="s">
        <v>150</v>
      </c>
      <c r="H87" s="152">
        <v>8</v>
      </c>
      <c r="I87" s="153"/>
      <c r="J87" s="154">
        <f t="shared" si="0"/>
        <v>0</v>
      </c>
      <c r="K87" s="150" t="s">
        <v>5</v>
      </c>
      <c r="L87" s="41"/>
      <c r="M87" s="155" t="s">
        <v>5</v>
      </c>
      <c r="N87" s="156" t="s">
        <v>40</v>
      </c>
      <c r="O87" s="42"/>
      <c r="P87" s="157">
        <f t="shared" si="1"/>
        <v>0</v>
      </c>
      <c r="Q87" s="157">
        <v>0</v>
      </c>
      <c r="R87" s="157">
        <f t="shared" si="2"/>
        <v>0</v>
      </c>
      <c r="S87" s="157">
        <v>0</v>
      </c>
      <c r="T87" s="158">
        <f t="shared" si="3"/>
        <v>0</v>
      </c>
      <c r="AR87" s="24" t="s">
        <v>86</v>
      </c>
      <c r="AT87" s="24" t="s">
        <v>148</v>
      </c>
      <c r="AU87" s="24" t="s">
        <v>77</v>
      </c>
      <c r="AY87" s="24" t="s">
        <v>152</v>
      </c>
      <c r="BE87" s="159">
        <f t="shared" si="4"/>
        <v>0</v>
      </c>
      <c r="BF87" s="159">
        <f t="shared" si="5"/>
        <v>0</v>
      </c>
      <c r="BG87" s="159">
        <f t="shared" si="6"/>
        <v>0</v>
      </c>
      <c r="BH87" s="159">
        <f t="shared" si="7"/>
        <v>0</v>
      </c>
      <c r="BI87" s="159">
        <f t="shared" si="8"/>
        <v>0</v>
      </c>
      <c r="BJ87" s="24" t="s">
        <v>77</v>
      </c>
      <c r="BK87" s="159">
        <f t="shared" si="9"/>
        <v>0</v>
      </c>
      <c r="BL87" s="24" t="s">
        <v>86</v>
      </c>
      <c r="BM87" s="24" t="s">
        <v>894</v>
      </c>
    </row>
    <row r="88" spans="2:65" s="1" customFormat="1" ht="22.5" customHeight="1">
      <c r="B88" s="147"/>
      <c r="C88" s="148" t="s">
        <v>95</v>
      </c>
      <c r="D88" s="148" t="s">
        <v>148</v>
      </c>
      <c r="E88" s="149" t="s">
        <v>895</v>
      </c>
      <c r="F88" s="150" t="s">
        <v>896</v>
      </c>
      <c r="G88" s="151" t="s">
        <v>150</v>
      </c>
      <c r="H88" s="152">
        <v>34</v>
      </c>
      <c r="I88" s="153"/>
      <c r="J88" s="154">
        <f t="shared" si="0"/>
        <v>0</v>
      </c>
      <c r="K88" s="150" t="s">
        <v>5</v>
      </c>
      <c r="L88" s="41"/>
      <c r="M88" s="155" t="s">
        <v>5</v>
      </c>
      <c r="N88" s="156" t="s">
        <v>40</v>
      </c>
      <c r="O88" s="42"/>
      <c r="P88" s="157">
        <f t="shared" si="1"/>
        <v>0</v>
      </c>
      <c r="Q88" s="157">
        <v>0</v>
      </c>
      <c r="R88" s="157">
        <f t="shared" si="2"/>
        <v>0</v>
      </c>
      <c r="S88" s="157">
        <v>0</v>
      </c>
      <c r="T88" s="158">
        <f t="shared" si="3"/>
        <v>0</v>
      </c>
      <c r="AR88" s="24" t="s">
        <v>86</v>
      </c>
      <c r="AT88" s="24" t="s">
        <v>148</v>
      </c>
      <c r="AU88" s="24" t="s">
        <v>77</v>
      </c>
      <c r="AY88" s="24" t="s">
        <v>152</v>
      </c>
      <c r="BE88" s="159">
        <f t="shared" si="4"/>
        <v>0</v>
      </c>
      <c r="BF88" s="159">
        <f t="shared" si="5"/>
        <v>0</v>
      </c>
      <c r="BG88" s="159">
        <f t="shared" si="6"/>
        <v>0</v>
      </c>
      <c r="BH88" s="159">
        <f t="shared" si="7"/>
        <v>0</v>
      </c>
      <c r="BI88" s="159">
        <f t="shared" si="8"/>
        <v>0</v>
      </c>
      <c r="BJ88" s="24" t="s">
        <v>77</v>
      </c>
      <c r="BK88" s="159">
        <f t="shared" si="9"/>
        <v>0</v>
      </c>
      <c r="BL88" s="24" t="s">
        <v>86</v>
      </c>
      <c r="BM88" s="24" t="s">
        <v>897</v>
      </c>
    </row>
    <row r="89" spans="2:65" s="1" customFormat="1" ht="22.5" customHeight="1">
      <c r="B89" s="147"/>
      <c r="C89" s="148" t="s">
        <v>98</v>
      </c>
      <c r="D89" s="148" t="s">
        <v>148</v>
      </c>
      <c r="E89" s="149" t="s">
        <v>898</v>
      </c>
      <c r="F89" s="150" t="s">
        <v>899</v>
      </c>
      <c r="G89" s="151" t="s">
        <v>163</v>
      </c>
      <c r="H89" s="152">
        <v>32</v>
      </c>
      <c r="I89" s="153"/>
      <c r="J89" s="154">
        <f t="shared" si="0"/>
        <v>0</v>
      </c>
      <c r="K89" s="150" t="s">
        <v>5</v>
      </c>
      <c r="L89" s="41"/>
      <c r="M89" s="155" t="s">
        <v>5</v>
      </c>
      <c r="N89" s="156" t="s">
        <v>40</v>
      </c>
      <c r="O89" s="42"/>
      <c r="P89" s="157">
        <f t="shared" si="1"/>
        <v>0</v>
      </c>
      <c r="Q89" s="157">
        <v>0</v>
      </c>
      <c r="R89" s="157">
        <f t="shared" si="2"/>
        <v>0</v>
      </c>
      <c r="S89" s="157">
        <v>0</v>
      </c>
      <c r="T89" s="158">
        <f t="shared" si="3"/>
        <v>0</v>
      </c>
      <c r="AR89" s="24" t="s">
        <v>86</v>
      </c>
      <c r="AT89" s="24" t="s">
        <v>148</v>
      </c>
      <c r="AU89" s="24" t="s">
        <v>77</v>
      </c>
      <c r="AY89" s="24" t="s">
        <v>152</v>
      </c>
      <c r="BE89" s="159">
        <f t="shared" si="4"/>
        <v>0</v>
      </c>
      <c r="BF89" s="159">
        <f t="shared" si="5"/>
        <v>0</v>
      </c>
      <c r="BG89" s="159">
        <f t="shared" si="6"/>
        <v>0</v>
      </c>
      <c r="BH89" s="159">
        <f t="shared" si="7"/>
        <v>0</v>
      </c>
      <c r="BI89" s="159">
        <f t="shared" si="8"/>
        <v>0</v>
      </c>
      <c r="BJ89" s="24" t="s">
        <v>77</v>
      </c>
      <c r="BK89" s="159">
        <f t="shared" si="9"/>
        <v>0</v>
      </c>
      <c r="BL89" s="24" t="s">
        <v>86</v>
      </c>
      <c r="BM89" s="24" t="s">
        <v>900</v>
      </c>
    </row>
    <row r="90" spans="2:65" s="1" customFormat="1" ht="22.5" customHeight="1">
      <c r="B90" s="147"/>
      <c r="C90" s="148" t="s">
        <v>107</v>
      </c>
      <c r="D90" s="148" t="s">
        <v>148</v>
      </c>
      <c r="E90" s="149" t="s">
        <v>901</v>
      </c>
      <c r="F90" s="150" t="s">
        <v>902</v>
      </c>
      <c r="G90" s="151" t="s">
        <v>163</v>
      </c>
      <c r="H90" s="152">
        <v>280</v>
      </c>
      <c r="I90" s="153"/>
      <c r="J90" s="154">
        <f t="shared" si="0"/>
        <v>0</v>
      </c>
      <c r="K90" s="150" t="s">
        <v>5</v>
      </c>
      <c r="L90" s="41"/>
      <c r="M90" s="155" t="s">
        <v>5</v>
      </c>
      <c r="N90" s="156" t="s">
        <v>40</v>
      </c>
      <c r="O90" s="42"/>
      <c r="P90" s="157">
        <f t="shared" si="1"/>
        <v>0</v>
      </c>
      <c r="Q90" s="157">
        <v>0</v>
      </c>
      <c r="R90" s="157">
        <f t="shared" si="2"/>
        <v>0</v>
      </c>
      <c r="S90" s="157">
        <v>0</v>
      </c>
      <c r="T90" s="158">
        <f t="shared" si="3"/>
        <v>0</v>
      </c>
      <c r="AR90" s="24" t="s">
        <v>86</v>
      </c>
      <c r="AT90" s="24" t="s">
        <v>148</v>
      </c>
      <c r="AU90" s="24" t="s">
        <v>77</v>
      </c>
      <c r="AY90" s="24" t="s">
        <v>152</v>
      </c>
      <c r="BE90" s="159">
        <f t="shared" si="4"/>
        <v>0</v>
      </c>
      <c r="BF90" s="159">
        <f t="shared" si="5"/>
        <v>0</v>
      </c>
      <c r="BG90" s="159">
        <f t="shared" si="6"/>
        <v>0</v>
      </c>
      <c r="BH90" s="159">
        <f t="shared" si="7"/>
        <v>0</v>
      </c>
      <c r="BI90" s="159">
        <f t="shared" si="8"/>
        <v>0</v>
      </c>
      <c r="BJ90" s="24" t="s">
        <v>77</v>
      </c>
      <c r="BK90" s="159">
        <f t="shared" si="9"/>
        <v>0</v>
      </c>
      <c r="BL90" s="24" t="s">
        <v>86</v>
      </c>
      <c r="BM90" s="24" t="s">
        <v>903</v>
      </c>
    </row>
    <row r="91" spans="2:65" s="1" customFormat="1" ht="22.5" customHeight="1">
      <c r="B91" s="147"/>
      <c r="C91" s="148" t="s">
        <v>110</v>
      </c>
      <c r="D91" s="148" t="s">
        <v>148</v>
      </c>
      <c r="E91" s="149" t="s">
        <v>904</v>
      </c>
      <c r="F91" s="150" t="s">
        <v>905</v>
      </c>
      <c r="G91" s="151" t="s">
        <v>163</v>
      </c>
      <c r="H91" s="152">
        <v>50</v>
      </c>
      <c r="I91" s="153"/>
      <c r="J91" s="154">
        <f t="shared" si="0"/>
        <v>0</v>
      </c>
      <c r="K91" s="150" t="s">
        <v>5</v>
      </c>
      <c r="L91" s="41"/>
      <c r="M91" s="155" t="s">
        <v>5</v>
      </c>
      <c r="N91" s="156" t="s">
        <v>40</v>
      </c>
      <c r="O91" s="42"/>
      <c r="P91" s="157">
        <f t="shared" si="1"/>
        <v>0</v>
      </c>
      <c r="Q91" s="157">
        <v>0</v>
      </c>
      <c r="R91" s="157">
        <f t="shared" si="2"/>
        <v>0</v>
      </c>
      <c r="S91" s="157">
        <v>0</v>
      </c>
      <c r="T91" s="158">
        <f t="shared" si="3"/>
        <v>0</v>
      </c>
      <c r="AR91" s="24" t="s">
        <v>86</v>
      </c>
      <c r="AT91" s="24" t="s">
        <v>148</v>
      </c>
      <c r="AU91" s="24" t="s">
        <v>77</v>
      </c>
      <c r="AY91" s="24" t="s">
        <v>152</v>
      </c>
      <c r="BE91" s="159">
        <f t="shared" si="4"/>
        <v>0</v>
      </c>
      <c r="BF91" s="159">
        <f t="shared" si="5"/>
        <v>0</v>
      </c>
      <c r="BG91" s="159">
        <f t="shared" si="6"/>
        <v>0</v>
      </c>
      <c r="BH91" s="159">
        <f t="shared" si="7"/>
        <v>0</v>
      </c>
      <c r="BI91" s="159">
        <f t="shared" si="8"/>
        <v>0</v>
      </c>
      <c r="BJ91" s="24" t="s">
        <v>77</v>
      </c>
      <c r="BK91" s="159">
        <f t="shared" si="9"/>
        <v>0</v>
      </c>
      <c r="BL91" s="24" t="s">
        <v>86</v>
      </c>
      <c r="BM91" s="24" t="s">
        <v>906</v>
      </c>
    </row>
    <row r="92" spans="2:65" s="1" customFormat="1" ht="22.5" customHeight="1">
      <c r="B92" s="147"/>
      <c r="C92" s="148" t="s">
        <v>199</v>
      </c>
      <c r="D92" s="148" t="s">
        <v>148</v>
      </c>
      <c r="E92" s="149" t="s">
        <v>907</v>
      </c>
      <c r="F92" s="150" t="s">
        <v>908</v>
      </c>
      <c r="G92" s="151" t="s">
        <v>163</v>
      </c>
      <c r="H92" s="152">
        <v>320</v>
      </c>
      <c r="I92" s="153"/>
      <c r="J92" s="154">
        <f t="shared" si="0"/>
        <v>0</v>
      </c>
      <c r="K92" s="150" t="s">
        <v>5</v>
      </c>
      <c r="L92" s="41"/>
      <c r="M92" s="155" t="s">
        <v>5</v>
      </c>
      <c r="N92" s="156" t="s">
        <v>40</v>
      </c>
      <c r="O92" s="42"/>
      <c r="P92" s="157">
        <f t="shared" si="1"/>
        <v>0</v>
      </c>
      <c r="Q92" s="157">
        <v>0</v>
      </c>
      <c r="R92" s="157">
        <f t="shared" si="2"/>
        <v>0</v>
      </c>
      <c r="S92" s="157">
        <v>0</v>
      </c>
      <c r="T92" s="158">
        <f t="shared" si="3"/>
        <v>0</v>
      </c>
      <c r="AR92" s="24" t="s">
        <v>86</v>
      </c>
      <c r="AT92" s="24" t="s">
        <v>148</v>
      </c>
      <c r="AU92" s="24" t="s">
        <v>77</v>
      </c>
      <c r="AY92" s="24" t="s">
        <v>152</v>
      </c>
      <c r="BE92" s="159">
        <f t="shared" si="4"/>
        <v>0</v>
      </c>
      <c r="BF92" s="159">
        <f t="shared" si="5"/>
        <v>0</v>
      </c>
      <c r="BG92" s="159">
        <f t="shared" si="6"/>
        <v>0</v>
      </c>
      <c r="BH92" s="159">
        <f t="shared" si="7"/>
        <v>0</v>
      </c>
      <c r="BI92" s="159">
        <f t="shared" si="8"/>
        <v>0</v>
      </c>
      <c r="BJ92" s="24" t="s">
        <v>77</v>
      </c>
      <c r="BK92" s="159">
        <f t="shared" si="9"/>
        <v>0</v>
      </c>
      <c r="BL92" s="24" t="s">
        <v>86</v>
      </c>
      <c r="BM92" s="24" t="s">
        <v>909</v>
      </c>
    </row>
    <row r="93" spans="2:65" s="1" customFormat="1" ht="22.5" customHeight="1">
      <c r="B93" s="147"/>
      <c r="C93" s="148" t="s">
        <v>202</v>
      </c>
      <c r="D93" s="148" t="s">
        <v>148</v>
      </c>
      <c r="E93" s="149" t="s">
        <v>910</v>
      </c>
      <c r="F93" s="150" t="s">
        <v>911</v>
      </c>
      <c r="G93" s="151" t="s">
        <v>216</v>
      </c>
      <c r="H93" s="152">
        <v>4</v>
      </c>
      <c r="I93" s="153"/>
      <c r="J93" s="154">
        <f t="shared" si="0"/>
        <v>0</v>
      </c>
      <c r="K93" s="150" t="s">
        <v>5</v>
      </c>
      <c r="L93" s="41"/>
      <c r="M93" s="155" t="s">
        <v>5</v>
      </c>
      <c r="N93" s="156" t="s">
        <v>40</v>
      </c>
      <c r="O93" s="42"/>
      <c r="P93" s="157">
        <f t="shared" si="1"/>
        <v>0</v>
      </c>
      <c r="Q93" s="157">
        <v>0</v>
      </c>
      <c r="R93" s="157">
        <f t="shared" si="2"/>
        <v>0</v>
      </c>
      <c r="S93" s="157">
        <v>0</v>
      </c>
      <c r="T93" s="158">
        <f t="shared" si="3"/>
        <v>0</v>
      </c>
      <c r="AR93" s="24" t="s">
        <v>86</v>
      </c>
      <c r="AT93" s="24" t="s">
        <v>148</v>
      </c>
      <c r="AU93" s="24" t="s">
        <v>77</v>
      </c>
      <c r="AY93" s="24" t="s">
        <v>152</v>
      </c>
      <c r="BE93" s="159">
        <f t="shared" si="4"/>
        <v>0</v>
      </c>
      <c r="BF93" s="159">
        <f t="shared" si="5"/>
        <v>0</v>
      </c>
      <c r="BG93" s="159">
        <f t="shared" si="6"/>
        <v>0</v>
      </c>
      <c r="BH93" s="159">
        <f t="shared" si="7"/>
        <v>0</v>
      </c>
      <c r="BI93" s="159">
        <f t="shared" si="8"/>
        <v>0</v>
      </c>
      <c r="BJ93" s="24" t="s">
        <v>77</v>
      </c>
      <c r="BK93" s="159">
        <f t="shared" si="9"/>
        <v>0</v>
      </c>
      <c r="BL93" s="24" t="s">
        <v>86</v>
      </c>
      <c r="BM93" s="24" t="s">
        <v>912</v>
      </c>
    </row>
    <row r="94" spans="2:65" s="13" customFormat="1" ht="37.35" customHeight="1">
      <c r="B94" s="207"/>
      <c r="D94" s="218" t="s">
        <v>68</v>
      </c>
      <c r="E94" s="247" t="s">
        <v>913</v>
      </c>
      <c r="F94" s="247" t="s">
        <v>914</v>
      </c>
      <c r="I94" s="210"/>
      <c r="J94" s="248">
        <f>BK94</f>
        <v>0</v>
      </c>
      <c r="L94" s="207"/>
      <c r="M94" s="212"/>
      <c r="N94" s="213"/>
      <c r="O94" s="213"/>
      <c r="P94" s="214">
        <f>SUM(P95:P105)</f>
        <v>0</v>
      </c>
      <c r="Q94" s="213"/>
      <c r="R94" s="214">
        <f>SUM(R95:R105)</f>
        <v>0</v>
      </c>
      <c r="S94" s="213"/>
      <c r="T94" s="215">
        <f>SUM(T95:T105)</f>
        <v>0</v>
      </c>
      <c r="AR94" s="208" t="s">
        <v>77</v>
      </c>
      <c r="AT94" s="216" t="s">
        <v>68</v>
      </c>
      <c r="AU94" s="216" t="s">
        <v>69</v>
      </c>
      <c r="AY94" s="208" t="s">
        <v>152</v>
      </c>
      <c r="BK94" s="217">
        <f>SUM(BK95:BK105)</f>
        <v>0</v>
      </c>
    </row>
    <row r="95" spans="2:65" s="1" customFormat="1" ht="22.5" customHeight="1">
      <c r="B95" s="147"/>
      <c r="C95" s="225" t="s">
        <v>300</v>
      </c>
      <c r="D95" s="225" t="s">
        <v>484</v>
      </c>
      <c r="E95" s="226" t="s">
        <v>77</v>
      </c>
      <c r="F95" s="227" t="s">
        <v>915</v>
      </c>
      <c r="G95" s="228" t="s">
        <v>163</v>
      </c>
      <c r="H95" s="229">
        <v>52.5</v>
      </c>
      <c r="I95" s="230"/>
      <c r="J95" s="231">
        <f t="shared" ref="J95:J105" si="10">ROUND(I95*H95,2)</f>
        <v>0</v>
      </c>
      <c r="K95" s="227" t="s">
        <v>5</v>
      </c>
      <c r="L95" s="232"/>
      <c r="M95" s="233" t="s">
        <v>5</v>
      </c>
      <c r="N95" s="234" t="s">
        <v>40</v>
      </c>
      <c r="O95" s="42"/>
      <c r="P95" s="157">
        <f t="shared" ref="P95:P105" si="11">O95*H95</f>
        <v>0</v>
      </c>
      <c r="Q95" s="157">
        <v>0</v>
      </c>
      <c r="R95" s="157">
        <f t="shared" ref="R95:R105" si="12">Q95*H95</f>
        <v>0</v>
      </c>
      <c r="S95" s="157">
        <v>0</v>
      </c>
      <c r="T95" s="158">
        <f t="shared" ref="T95:T105" si="13">S95*H95</f>
        <v>0</v>
      </c>
      <c r="AR95" s="24" t="s">
        <v>98</v>
      </c>
      <c r="AT95" s="24" t="s">
        <v>484</v>
      </c>
      <c r="AU95" s="24" t="s">
        <v>77</v>
      </c>
      <c r="AY95" s="24" t="s">
        <v>152</v>
      </c>
      <c r="BE95" s="159">
        <f t="shared" ref="BE95:BE105" si="14">IF(N95="základní",J95,0)</f>
        <v>0</v>
      </c>
      <c r="BF95" s="159">
        <f t="shared" ref="BF95:BF105" si="15">IF(N95="snížená",J95,0)</f>
        <v>0</v>
      </c>
      <c r="BG95" s="159">
        <f t="shared" ref="BG95:BG105" si="16">IF(N95="zákl. přenesená",J95,0)</f>
        <v>0</v>
      </c>
      <c r="BH95" s="159">
        <f t="shared" ref="BH95:BH105" si="17">IF(N95="sníž. přenesená",J95,0)</f>
        <v>0</v>
      </c>
      <c r="BI95" s="159">
        <f t="shared" ref="BI95:BI105" si="18">IF(N95="nulová",J95,0)</f>
        <v>0</v>
      </c>
      <c r="BJ95" s="24" t="s">
        <v>77</v>
      </c>
      <c r="BK95" s="159">
        <f t="shared" ref="BK95:BK105" si="19">ROUND(I95*H95,2)</f>
        <v>0</v>
      </c>
      <c r="BL95" s="24" t="s">
        <v>86</v>
      </c>
      <c r="BM95" s="24" t="s">
        <v>916</v>
      </c>
    </row>
    <row r="96" spans="2:65" s="1" customFormat="1" ht="22.5" customHeight="1">
      <c r="B96" s="147"/>
      <c r="C96" s="225" t="s">
        <v>308</v>
      </c>
      <c r="D96" s="225" t="s">
        <v>484</v>
      </c>
      <c r="E96" s="226" t="s">
        <v>79</v>
      </c>
      <c r="F96" s="227" t="s">
        <v>917</v>
      </c>
      <c r="G96" s="228" t="s">
        <v>163</v>
      </c>
      <c r="H96" s="229">
        <v>336</v>
      </c>
      <c r="I96" s="230"/>
      <c r="J96" s="231">
        <f t="shared" si="10"/>
        <v>0</v>
      </c>
      <c r="K96" s="227" t="s">
        <v>5</v>
      </c>
      <c r="L96" s="232"/>
      <c r="M96" s="233" t="s">
        <v>5</v>
      </c>
      <c r="N96" s="234" t="s">
        <v>40</v>
      </c>
      <c r="O96" s="42"/>
      <c r="P96" s="157">
        <f t="shared" si="11"/>
        <v>0</v>
      </c>
      <c r="Q96" s="157">
        <v>0</v>
      </c>
      <c r="R96" s="157">
        <f t="shared" si="12"/>
        <v>0</v>
      </c>
      <c r="S96" s="157">
        <v>0</v>
      </c>
      <c r="T96" s="158">
        <f t="shared" si="13"/>
        <v>0</v>
      </c>
      <c r="AR96" s="24" t="s">
        <v>98</v>
      </c>
      <c r="AT96" s="24" t="s">
        <v>484</v>
      </c>
      <c r="AU96" s="24" t="s">
        <v>77</v>
      </c>
      <c r="AY96" s="24" t="s">
        <v>152</v>
      </c>
      <c r="BE96" s="159">
        <f t="shared" si="14"/>
        <v>0</v>
      </c>
      <c r="BF96" s="159">
        <f t="shared" si="15"/>
        <v>0</v>
      </c>
      <c r="BG96" s="159">
        <f t="shared" si="16"/>
        <v>0</v>
      </c>
      <c r="BH96" s="159">
        <f t="shared" si="17"/>
        <v>0</v>
      </c>
      <c r="BI96" s="159">
        <f t="shared" si="18"/>
        <v>0</v>
      </c>
      <c r="BJ96" s="24" t="s">
        <v>77</v>
      </c>
      <c r="BK96" s="159">
        <f t="shared" si="19"/>
        <v>0</v>
      </c>
      <c r="BL96" s="24" t="s">
        <v>86</v>
      </c>
      <c r="BM96" s="24" t="s">
        <v>918</v>
      </c>
    </row>
    <row r="97" spans="2:65" s="1" customFormat="1" ht="22.5" customHeight="1">
      <c r="B97" s="147"/>
      <c r="C97" s="225" t="s">
        <v>11</v>
      </c>
      <c r="D97" s="225" t="s">
        <v>484</v>
      </c>
      <c r="E97" s="226" t="s">
        <v>98</v>
      </c>
      <c r="F97" s="227" t="s">
        <v>919</v>
      </c>
      <c r="G97" s="228" t="s">
        <v>920</v>
      </c>
      <c r="H97" s="229">
        <v>279.3</v>
      </c>
      <c r="I97" s="230"/>
      <c r="J97" s="231">
        <f t="shared" si="10"/>
        <v>0</v>
      </c>
      <c r="K97" s="227" t="s">
        <v>5</v>
      </c>
      <c r="L97" s="232"/>
      <c r="M97" s="233" t="s">
        <v>5</v>
      </c>
      <c r="N97" s="234" t="s">
        <v>40</v>
      </c>
      <c r="O97" s="42"/>
      <c r="P97" s="157">
        <f t="shared" si="11"/>
        <v>0</v>
      </c>
      <c r="Q97" s="157">
        <v>0</v>
      </c>
      <c r="R97" s="157">
        <f t="shared" si="12"/>
        <v>0</v>
      </c>
      <c r="S97" s="157">
        <v>0</v>
      </c>
      <c r="T97" s="158">
        <f t="shared" si="13"/>
        <v>0</v>
      </c>
      <c r="AR97" s="24" t="s">
        <v>98</v>
      </c>
      <c r="AT97" s="24" t="s">
        <v>484</v>
      </c>
      <c r="AU97" s="24" t="s">
        <v>77</v>
      </c>
      <c r="AY97" s="24" t="s">
        <v>152</v>
      </c>
      <c r="BE97" s="159">
        <f t="shared" si="14"/>
        <v>0</v>
      </c>
      <c r="BF97" s="159">
        <f t="shared" si="15"/>
        <v>0</v>
      </c>
      <c r="BG97" s="159">
        <f t="shared" si="16"/>
        <v>0</v>
      </c>
      <c r="BH97" s="159">
        <f t="shared" si="17"/>
        <v>0</v>
      </c>
      <c r="BI97" s="159">
        <f t="shared" si="18"/>
        <v>0</v>
      </c>
      <c r="BJ97" s="24" t="s">
        <v>77</v>
      </c>
      <c r="BK97" s="159">
        <f t="shared" si="19"/>
        <v>0</v>
      </c>
      <c r="BL97" s="24" t="s">
        <v>86</v>
      </c>
      <c r="BM97" s="24" t="s">
        <v>921</v>
      </c>
    </row>
    <row r="98" spans="2:65" s="1" customFormat="1" ht="22.5" customHeight="1">
      <c r="B98" s="147"/>
      <c r="C98" s="225" t="s">
        <v>317</v>
      </c>
      <c r="D98" s="225" t="s">
        <v>484</v>
      </c>
      <c r="E98" s="226" t="s">
        <v>107</v>
      </c>
      <c r="F98" s="227" t="s">
        <v>922</v>
      </c>
      <c r="G98" s="228" t="s">
        <v>920</v>
      </c>
      <c r="H98" s="229">
        <v>1.5</v>
      </c>
      <c r="I98" s="230"/>
      <c r="J98" s="231">
        <f t="shared" si="10"/>
        <v>0</v>
      </c>
      <c r="K98" s="227" t="s">
        <v>5</v>
      </c>
      <c r="L98" s="232"/>
      <c r="M98" s="233" t="s">
        <v>5</v>
      </c>
      <c r="N98" s="234" t="s">
        <v>40</v>
      </c>
      <c r="O98" s="42"/>
      <c r="P98" s="157">
        <f t="shared" si="11"/>
        <v>0</v>
      </c>
      <c r="Q98" s="157">
        <v>0</v>
      </c>
      <c r="R98" s="157">
        <f t="shared" si="12"/>
        <v>0</v>
      </c>
      <c r="S98" s="157">
        <v>0</v>
      </c>
      <c r="T98" s="158">
        <f t="shared" si="13"/>
        <v>0</v>
      </c>
      <c r="AR98" s="24" t="s">
        <v>98</v>
      </c>
      <c r="AT98" s="24" t="s">
        <v>484</v>
      </c>
      <c r="AU98" s="24" t="s">
        <v>77</v>
      </c>
      <c r="AY98" s="24" t="s">
        <v>152</v>
      </c>
      <c r="BE98" s="159">
        <f t="shared" si="14"/>
        <v>0</v>
      </c>
      <c r="BF98" s="159">
        <f t="shared" si="15"/>
        <v>0</v>
      </c>
      <c r="BG98" s="159">
        <f t="shared" si="16"/>
        <v>0</v>
      </c>
      <c r="BH98" s="159">
        <f t="shared" si="17"/>
        <v>0</v>
      </c>
      <c r="BI98" s="159">
        <f t="shared" si="18"/>
        <v>0</v>
      </c>
      <c r="BJ98" s="24" t="s">
        <v>77</v>
      </c>
      <c r="BK98" s="159">
        <f t="shared" si="19"/>
        <v>0</v>
      </c>
      <c r="BL98" s="24" t="s">
        <v>86</v>
      </c>
      <c r="BM98" s="24" t="s">
        <v>923</v>
      </c>
    </row>
    <row r="99" spans="2:65" s="1" customFormat="1" ht="22.5" customHeight="1">
      <c r="B99" s="147"/>
      <c r="C99" s="225" t="s">
        <v>260</v>
      </c>
      <c r="D99" s="225" t="s">
        <v>484</v>
      </c>
      <c r="E99" s="226" t="s">
        <v>86</v>
      </c>
      <c r="F99" s="227" t="s">
        <v>887</v>
      </c>
      <c r="G99" s="228" t="s">
        <v>150</v>
      </c>
      <c r="H99" s="229">
        <v>8</v>
      </c>
      <c r="I99" s="230"/>
      <c r="J99" s="231">
        <f t="shared" si="10"/>
        <v>0</v>
      </c>
      <c r="K99" s="227" t="s">
        <v>5</v>
      </c>
      <c r="L99" s="232"/>
      <c r="M99" s="233" t="s">
        <v>5</v>
      </c>
      <c r="N99" s="234" t="s">
        <v>40</v>
      </c>
      <c r="O99" s="42"/>
      <c r="P99" s="157">
        <f t="shared" si="11"/>
        <v>0</v>
      </c>
      <c r="Q99" s="157">
        <v>0</v>
      </c>
      <c r="R99" s="157">
        <f t="shared" si="12"/>
        <v>0</v>
      </c>
      <c r="S99" s="157">
        <v>0</v>
      </c>
      <c r="T99" s="158">
        <f t="shared" si="13"/>
        <v>0</v>
      </c>
      <c r="AR99" s="24" t="s">
        <v>98</v>
      </c>
      <c r="AT99" s="24" t="s">
        <v>484</v>
      </c>
      <c r="AU99" s="24" t="s">
        <v>77</v>
      </c>
      <c r="AY99" s="24" t="s">
        <v>152</v>
      </c>
      <c r="BE99" s="159">
        <f t="shared" si="14"/>
        <v>0</v>
      </c>
      <c r="BF99" s="159">
        <f t="shared" si="15"/>
        <v>0</v>
      </c>
      <c r="BG99" s="159">
        <f t="shared" si="16"/>
        <v>0</v>
      </c>
      <c r="BH99" s="159">
        <f t="shared" si="17"/>
        <v>0</v>
      </c>
      <c r="BI99" s="159">
        <f t="shared" si="18"/>
        <v>0</v>
      </c>
      <c r="BJ99" s="24" t="s">
        <v>77</v>
      </c>
      <c r="BK99" s="159">
        <f t="shared" si="19"/>
        <v>0</v>
      </c>
      <c r="BL99" s="24" t="s">
        <v>86</v>
      </c>
      <c r="BM99" s="24" t="s">
        <v>924</v>
      </c>
    </row>
    <row r="100" spans="2:65" s="1" customFormat="1" ht="22.5" customHeight="1">
      <c r="B100" s="147"/>
      <c r="C100" s="225" t="s">
        <v>325</v>
      </c>
      <c r="D100" s="225" t="s">
        <v>484</v>
      </c>
      <c r="E100" s="226" t="s">
        <v>89</v>
      </c>
      <c r="F100" s="227" t="s">
        <v>925</v>
      </c>
      <c r="G100" s="228" t="s">
        <v>150</v>
      </c>
      <c r="H100" s="229">
        <v>2</v>
      </c>
      <c r="I100" s="230"/>
      <c r="J100" s="231">
        <f t="shared" si="10"/>
        <v>0</v>
      </c>
      <c r="K100" s="227" t="s">
        <v>5</v>
      </c>
      <c r="L100" s="232"/>
      <c r="M100" s="233" t="s">
        <v>5</v>
      </c>
      <c r="N100" s="234" t="s">
        <v>40</v>
      </c>
      <c r="O100" s="42"/>
      <c r="P100" s="157">
        <f t="shared" si="11"/>
        <v>0</v>
      </c>
      <c r="Q100" s="157">
        <v>0</v>
      </c>
      <c r="R100" s="157">
        <f t="shared" si="12"/>
        <v>0</v>
      </c>
      <c r="S100" s="157">
        <v>0</v>
      </c>
      <c r="T100" s="158">
        <f t="shared" si="13"/>
        <v>0</v>
      </c>
      <c r="AR100" s="24" t="s">
        <v>98</v>
      </c>
      <c r="AT100" s="24" t="s">
        <v>484</v>
      </c>
      <c r="AU100" s="24" t="s">
        <v>77</v>
      </c>
      <c r="AY100" s="24" t="s">
        <v>152</v>
      </c>
      <c r="BE100" s="159">
        <f t="shared" si="14"/>
        <v>0</v>
      </c>
      <c r="BF100" s="159">
        <f t="shared" si="15"/>
        <v>0</v>
      </c>
      <c r="BG100" s="159">
        <f t="shared" si="16"/>
        <v>0</v>
      </c>
      <c r="BH100" s="159">
        <f t="shared" si="17"/>
        <v>0</v>
      </c>
      <c r="BI100" s="159">
        <f t="shared" si="18"/>
        <v>0</v>
      </c>
      <c r="BJ100" s="24" t="s">
        <v>77</v>
      </c>
      <c r="BK100" s="159">
        <f t="shared" si="19"/>
        <v>0</v>
      </c>
      <c r="BL100" s="24" t="s">
        <v>86</v>
      </c>
      <c r="BM100" s="24" t="s">
        <v>926</v>
      </c>
    </row>
    <row r="101" spans="2:65" s="1" customFormat="1" ht="22.5" customHeight="1">
      <c r="B101" s="147"/>
      <c r="C101" s="225" t="s">
        <v>331</v>
      </c>
      <c r="D101" s="225" t="s">
        <v>484</v>
      </c>
      <c r="E101" s="226" t="s">
        <v>92</v>
      </c>
      <c r="F101" s="227" t="s">
        <v>927</v>
      </c>
      <c r="G101" s="228" t="s">
        <v>150</v>
      </c>
      <c r="H101" s="229">
        <v>8</v>
      </c>
      <c r="I101" s="230"/>
      <c r="J101" s="231">
        <f t="shared" si="10"/>
        <v>0</v>
      </c>
      <c r="K101" s="227" t="s">
        <v>5</v>
      </c>
      <c r="L101" s="232"/>
      <c r="M101" s="233" t="s">
        <v>5</v>
      </c>
      <c r="N101" s="234" t="s">
        <v>40</v>
      </c>
      <c r="O101" s="42"/>
      <c r="P101" s="157">
        <f t="shared" si="11"/>
        <v>0</v>
      </c>
      <c r="Q101" s="157">
        <v>0</v>
      </c>
      <c r="R101" s="157">
        <f t="shared" si="12"/>
        <v>0</v>
      </c>
      <c r="S101" s="157">
        <v>0</v>
      </c>
      <c r="T101" s="158">
        <f t="shared" si="13"/>
        <v>0</v>
      </c>
      <c r="AR101" s="24" t="s">
        <v>98</v>
      </c>
      <c r="AT101" s="24" t="s">
        <v>484</v>
      </c>
      <c r="AU101" s="24" t="s">
        <v>77</v>
      </c>
      <c r="AY101" s="24" t="s">
        <v>152</v>
      </c>
      <c r="BE101" s="159">
        <f t="shared" si="14"/>
        <v>0</v>
      </c>
      <c r="BF101" s="159">
        <f t="shared" si="15"/>
        <v>0</v>
      </c>
      <c r="BG101" s="159">
        <f t="shared" si="16"/>
        <v>0</v>
      </c>
      <c r="BH101" s="159">
        <f t="shared" si="17"/>
        <v>0</v>
      </c>
      <c r="BI101" s="159">
        <f t="shared" si="18"/>
        <v>0</v>
      </c>
      <c r="BJ101" s="24" t="s">
        <v>77</v>
      </c>
      <c r="BK101" s="159">
        <f t="shared" si="19"/>
        <v>0</v>
      </c>
      <c r="BL101" s="24" t="s">
        <v>86</v>
      </c>
      <c r="BM101" s="24" t="s">
        <v>928</v>
      </c>
    </row>
    <row r="102" spans="2:65" s="1" customFormat="1" ht="22.5" customHeight="1">
      <c r="B102" s="147"/>
      <c r="C102" s="225" t="s">
        <v>198</v>
      </c>
      <c r="D102" s="225" t="s">
        <v>484</v>
      </c>
      <c r="E102" s="226" t="s">
        <v>95</v>
      </c>
      <c r="F102" s="227" t="s">
        <v>890</v>
      </c>
      <c r="G102" s="228" t="s">
        <v>150</v>
      </c>
      <c r="H102" s="229">
        <v>8</v>
      </c>
      <c r="I102" s="230"/>
      <c r="J102" s="231">
        <f t="shared" si="10"/>
        <v>0</v>
      </c>
      <c r="K102" s="227" t="s">
        <v>5</v>
      </c>
      <c r="L102" s="232"/>
      <c r="M102" s="233" t="s">
        <v>5</v>
      </c>
      <c r="N102" s="234" t="s">
        <v>40</v>
      </c>
      <c r="O102" s="42"/>
      <c r="P102" s="157">
        <f t="shared" si="11"/>
        <v>0</v>
      </c>
      <c r="Q102" s="157">
        <v>0</v>
      </c>
      <c r="R102" s="157">
        <f t="shared" si="12"/>
        <v>0</v>
      </c>
      <c r="S102" s="157">
        <v>0</v>
      </c>
      <c r="T102" s="158">
        <f t="shared" si="13"/>
        <v>0</v>
      </c>
      <c r="AR102" s="24" t="s">
        <v>98</v>
      </c>
      <c r="AT102" s="24" t="s">
        <v>484</v>
      </c>
      <c r="AU102" s="24" t="s">
        <v>77</v>
      </c>
      <c r="AY102" s="24" t="s">
        <v>152</v>
      </c>
      <c r="BE102" s="159">
        <f t="shared" si="14"/>
        <v>0</v>
      </c>
      <c r="BF102" s="159">
        <f t="shared" si="15"/>
        <v>0</v>
      </c>
      <c r="BG102" s="159">
        <f t="shared" si="16"/>
        <v>0</v>
      </c>
      <c r="BH102" s="159">
        <f t="shared" si="17"/>
        <v>0</v>
      </c>
      <c r="BI102" s="159">
        <f t="shared" si="18"/>
        <v>0</v>
      </c>
      <c r="BJ102" s="24" t="s">
        <v>77</v>
      </c>
      <c r="BK102" s="159">
        <f t="shared" si="19"/>
        <v>0</v>
      </c>
      <c r="BL102" s="24" t="s">
        <v>86</v>
      </c>
      <c r="BM102" s="24" t="s">
        <v>929</v>
      </c>
    </row>
    <row r="103" spans="2:65" s="1" customFormat="1" ht="22.5" customHeight="1">
      <c r="B103" s="147"/>
      <c r="C103" s="225" t="s">
        <v>10</v>
      </c>
      <c r="D103" s="225" t="s">
        <v>484</v>
      </c>
      <c r="E103" s="226" t="s">
        <v>110</v>
      </c>
      <c r="F103" s="227" t="s">
        <v>930</v>
      </c>
      <c r="G103" s="228" t="s">
        <v>163</v>
      </c>
      <c r="H103" s="229">
        <v>39.9</v>
      </c>
      <c r="I103" s="230"/>
      <c r="J103" s="231">
        <f t="shared" si="10"/>
        <v>0</v>
      </c>
      <c r="K103" s="227" t="s">
        <v>5</v>
      </c>
      <c r="L103" s="232"/>
      <c r="M103" s="233" t="s">
        <v>5</v>
      </c>
      <c r="N103" s="234" t="s">
        <v>40</v>
      </c>
      <c r="O103" s="42"/>
      <c r="P103" s="157">
        <f t="shared" si="11"/>
        <v>0</v>
      </c>
      <c r="Q103" s="157">
        <v>0</v>
      </c>
      <c r="R103" s="157">
        <f t="shared" si="12"/>
        <v>0</v>
      </c>
      <c r="S103" s="157">
        <v>0</v>
      </c>
      <c r="T103" s="158">
        <f t="shared" si="13"/>
        <v>0</v>
      </c>
      <c r="AR103" s="24" t="s">
        <v>98</v>
      </c>
      <c r="AT103" s="24" t="s">
        <v>484</v>
      </c>
      <c r="AU103" s="24" t="s">
        <v>77</v>
      </c>
      <c r="AY103" s="24" t="s">
        <v>152</v>
      </c>
      <c r="BE103" s="159">
        <f t="shared" si="14"/>
        <v>0</v>
      </c>
      <c r="BF103" s="159">
        <f t="shared" si="15"/>
        <v>0</v>
      </c>
      <c r="BG103" s="159">
        <f t="shared" si="16"/>
        <v>0</v>
      </c>
      <c r="BH103" s="159">
        <f t="shared" si="17"/>
        <v>0</v>
      </c>
      <c r="BI103" s="159">
        <f t="shared" si="18"/>
        <v>0</v>
      </c>
      <c r="BJ103" s="24" t="s">
        <v>77</v>
      </c>
      <c r="BK103" s="159">
        <f t="shared" si="19"/>
        <v>0</v>
      </c>
      <c r="BL103" s="24" t="s">
        <v>86</v>
      </c>
      <c r="BM103" s="24" t="s">
        <v>931</v>
      </c>
    </row>
    <row r="104" spans="2:65" s="1" customFormat="1" ht="22.5" customHeight="1">
      <c r="B104" s="147"/>
      <c r="C104" s="225" t="s">
        <v>348</v>
      </c>
      <c r="D104" s="225" t="s">
        <v>484</v>
      </c>
      <c r="E104" s="226" t="s">
        <v>199</v>
      </c>
      <c r="F104" s="227" t="s">
        <v>932</v>
      </c>
      <c r="G104" s="228" t="s">
        <v>163</v>
      </c>
      <c r="H104" s="229">
        <v>126</v>
      </c>
      <c r="I104" s="230"/>
      <c r="J104" s="231">
        <f t="shared" si="10"/>
        <v>0</v>
      </c>
      <c r="K104" s="227" t="s">
        <v>5</v>
      </c>
      <c r="L104" s="232"/>
      <c r="M104" s="233" t="s">
        <v>5</v>
      </c>
      <c r="N104" s="234" t="s">
        <v>40</v>
      </c>
      <c r="O104" s="42"/>
      <c r="P104" s="157">
        <f t="shared" si="11"/>
        <v>0</v>
      </c>
      <c r="Q104" s="157">
        <v>0</v>
      </c>
      <c r="R104" s="157">
        <f t="shared" si="12"/>
        <v>0</v>
      </c>
      <c r="S104" s="157">
        <v>0</v>
      </c>
      <c r="T104" s="158">
        <f t="shared" si="13"/>
        <v>0</v>
      </c>
      <c r="AR104" s="24" t="s">
        <v>98</v>
      </c>
      <c r="AT104" s="24" t="s">
        <v>484</v>
      </c>
      <c r="AU104" s="24" t="s">
        <v>77</v>
      </c>
      <c r="AY104" s="24" t="s">
        <v>152</v>
      </c>
      <c r="BE104" s="159">
        <f t="shared" si="14"/>
        <v>0</v>
      </c>
      <c r="BF104" s="159">
        <f t="shared" si="15"/>
        <v>0</v>
      </c>
      <c r="BG104" s="159">
        <f t="shared" si="16"/>
        <v>0</v>
      </c>
      <c r="BH104" s="159">
        <f t="shared" si="17"/>
        <v>0</v>
      </c>
      <c r="BI104" s="159">
        <f t="shared" si="18"/>
        <v>0</v>
      </c>
      <c r="BJ104" s="24" t="s">
        <v>77</v>
      </c>
      <c r="BK104" s="159">
        <f t="shared" si="19"/>
        <v>0</v>
      </c>
      <c r="BL104" s="24" t="s">
        <v>86</v>
      </c>
      <c r="BM104" s="24" t="s">
        <v>933</v>
      </c>
    </row>
    <row r="105" spans="2:65" s="1" customFormat="1" ht="22.5" customHeight="1">
      <c r="B105" s="147"/>
      <c r="C105" s="225" t="s">
        <v>352</v>
      </c>
      <c r="D105" s="225" t="s">
        <v>484</v>
      </c>
      <c r="E105" s="226" t="s">
        <v>83</v>
      </c>
      <c r="F105" s="227" t="s">
        <v>934</v>
      </c>
      <c r="G105" s="228" t="s">
        <v>150</v>
      </c>
      <c r="H105" s="229">
        <v>8</v>
      </c>
      <c r="I105" s="230"/>
      <c r="J105" s="231">
        <f t="shared" si="10"/>
        <v>0</v>
      </c>
      <c r="K105" s="227" t="s">
        <v>5</v>
      </c>
      <c r="L105" s="232"/>
      <c r="M105" s="233" t="s">
        <v>5</v>
      </c>
      <c r="N105" s="234" t="s">
        <v>40</v>
      </c>
      <c r="O105" s="42"/>
      <c r="P105" s="157">
        <f t="shared" si="11"/>
        <v>0</v>
      </c>
      <c r="Q105" s="157">
        <v>0</v>
      </c>
      <c r="R105" s="157">
        <f t="shared" si="12"/>
        <v>0</v>
      </c>
      <c r="S105" s="157">
        <v>0</v>
      </c>
      <c r="T105" s="158">
        <f t="shared" si="13"/>
        <v>0</v>
      </c>
      <c r="AR105" s="24" t="s">
        <v>98</v>
      </c>
      <c r="AT105" s="24" t="s">
        <v>484</v>
      </c>
      <c r="AU105" s="24" t="s">
        <v>77</v>
      </c>
      <c r="AY105" s="24" t="s">
        <v>152</v>
      </c>
      <c r="BE105" s="159">
        <f t="shared" si="14"/>
        <v>0</v>
      </c>
      <c r="BF105" s="159">
        <f t="shared" si="15"/>
        <v>0</v>
      </c>
      <c r="BG105" s="159">
        <f t="shared" si="16"/>
        <v>0</v>
      </c>
      <c r="BH105" s="159">
        <f t="shared" si="17"/>
        <v>0</v>
      </c>
      <c r="BI105" s="159">
        <f t="shared" si="18"/>
        <v>0</v>
      </c>
      <c r="BJ105" s="24" t="s">
        <v>77</v>
      </c>
      <c r="BK105" s="159">
        <f t="shared" si="19"/>
        <v>0</v>
      </c>
      <c r="BL105" s="24" t="s">
        <v>86</v>
      </c>
      <c r="BM105" s="24" t="s">
        <v>935</v>
      </c>
    </row>
    <row r="106" spans="2:65" s="13" customFormat="1" ht="37.35" customHeight="1">
      <c r="B106" s="207"/>
      <c r="D106" s="218" t="s">
        <v>68</v>
      </c>
      <c r="E106" s="247" t="s">
        <v>68</v>
      </c>
      <c r="F106" s="247" t="s">
        <v>213</v>
      </c>
      <c r="I106" s="210"/>
      <c r="J106" s="248">
        <f>BK106</f>
        <v>0</v>
      </c>
      <c r="L106" s="207"/>
      <c r="M106" s="212"/>
      <c r="N106" s="213"/>
      <c r="O106" s="213"/>
      <c r="P106" s="214">
        <f>SUM(P107:P123)</f>
        <v>0</v>
      </c>
      <c r="Q106" s="213"/>
      <c r="R106" s="214">
        <f>SUM(R107:R123)</f>
        <v>0</v>
      </c>
      <c r="S106" s="213"/>
      <c r="T106" s="215">
        <f>SUM(T107:T123)</f>
        <v>0</v>
      </c>
      <c r="AR106" s="208" t="s">
        <v>77</v>
      </c>
      <c r="AT106" s="216" t="s">
        <v>68</v>
      </c>
      <c r="AU106" s="216" t="s">
        <v>69</v>
      </c>
      <c r="AY106" s="208" t="s">
        <v>152</v>
      </c>
      <c r="BK106" s="217">
        <f>SUM(BK107:BK123)</f>
        <v>0</v>
      </c>
    </row>
    <row r="107" spans="2:65" s="1" customFormat="1" ht="22.5" customHeight="1">
      <c r="B107" s="147"/>
      <c r="C107" s="148" t="s">
        <v>356</v>
      </c>
      <c r="D107" s="148" t="s">
        <v>148</v>
      </c>
      <c r="E107" s="149" t="s">
        <v>936</v>
      </c>
      <c r="F107" s="150" t="s">
        <v>937</v>
      </c>
      <c r="G107" s="151" t="s">
        <v>938</v>
      </c>
      <c r="H107" s="152">
        <v>0.4</v>
      </c>
      <c r="I107" s="153"/>
      <c r="J107" s="154">
        <f t="shared" ref="J107:J123" si="20">ROUND(I107*H107,2)</f>
        <v>0</v>
      </c>
      <c r="K107" s="150" t="s">
        <v>5</v>
      </c>
      <c r="L107" s="41"/>
      <c r="M107" s="155" t="s">
        <v>5</v>
      </c>
      <c r="N107" s="156" t="s">
        <v>40</v>
      </c>
      <c r="O107" s="42"/>
      <c r="P107" s="157">
        <f t="shared" ref="P107:P123" si="21">O107*H107</f>
        <v>0</v>
      </c>
      <c r="Q107" s="157">
        <v>0</v>
      </c>
      <c r="R107" s="157">
        <f t="shared" ref="R107:R123" si="22">Q107*H107</f>
        <v>0</v>
      </c>
      <c r="S107" s="157">
        <v>0</v>
      </c>
      <c r="T107" s="158">
        <f t="shared" ref="T107:T123" si="23">S107*H107</f>
        <v>0</v>
      </c>
      <c r="AR107" s="24" t="s">
        <v>86</v>
      </c>
      <c r="AT107" s="24" t="s">
        <v>148</v>
      </c>
      <c r="AU107" s="24" t="s">
        <v>77</v>
      </c>
      <c r="AY107" s="24" t="s">
        <v>152</v>
      </c>
      <c r="BE107" s="159">
        <f t="shared" ref="BE107:BE123" si="24">IF(N107="základní",J107,0)</f>
        <v>0</v>
      </c>
      <c r="BF107" s="159">
        <f t="shared" ref="BF107:BF123" si="25">IF(N107="snížená",J107,0)</f>
        <v>0</v>
      </c>
      <c r="BG107" s="159">
        <f t="shared" ref="BG107:BG123" si="26">IF(N107="zákl. přenesená",J107,0)</f>
        <v>0</v>
      </c>
      <c r="BH107" s="159">
        <f t="shared" ref="BH107:BH123" si="27">IF(N107="sníž. přenesená",J107,0)</f>
        <v>0</v>
      </c>
      <c r="BI107" s="159">
        <f t="shared" ref="BI107:BI123" si="28">IF(N107="nulová",J107,0)</f>
        <v>0</v>
      </c>
      <c r="BJ107" s="24" t="s">
        <v>77</v>
      </c>
      <c r="BK107" s="159">
        <f t="shared" ref="BK107:BK123" si="29">ROUND(I107*H107,2)</f>
        <v>0</v>
      </c>
      <c r="BL107" s="24" t="s">
        <v>86</v>
      </c>
      <c r="BM107" s="24" t="s">
        <v>939</v>
      </c>
    </row>
    <row r="108" spans="2:65" s="1" customFormat="1" ht="22.5" customHeight="1">
      <c r="B108" s="147"/>
      <c r="C108" s="148" t="s">
        <v>360</v>
      </c>
      <c r="D108" s="148" t="s">
        <v>148</v>
      </c>
      <c r="E108" s="149" t="s">
        <v>940</v>
      </c>
      <c r="F108" s="150" t="s">
        <v>941</v>
      </c>
      <c r="G108" s="151" t="s">
        <v>150</v>
      </c>
      <c r="H108" s="152">
        <v>8</v>
      </c>
      <c r="I108" s="153"/>
      <c r="J108" s="154">
        <f t="shared" si="20"/>
        <v>0</v>
      </c>
      <c r="K108" s="150" t="s">
        <v>5</v>
      </c>
      <c r="L108" s="41"/>
      <c r="M108" s="155" t="s">
        <v>5</v>
      </c>
      <c r="N108" s="156" t="s">
        <v>40</v>
      </c>
      <c r="O108" s="42"/>
      <c r="P108" s="157">
        <f t="shared" si="21"/>
        <v>0</v>
      </c>
      <c r="Q108" s="157">
        <v>0</v>
      </c>
      <c r="R108" s="157">
        <f t="shared" si="22"/>
        <v>0</v>
      </c>
      <c r="S108" s="157">
        <v>0</v>
      </c>
      <c r="T108" s="158">
        <f t="shared" si="23"/>
        <v>0</v>
      </c>
      <c r="AR108" s="24" t="s">
        <v>86</v>
      </c>
      <c r="AT108" s="24" t="s">
        <v>148</v>
      </c>
      <c r="AU108" s="24" t="s">
        <v>77</v>
      </c>
      <c r="AY108" s="24" t="s">
        <v>152</v>
      </c>
      <c r="BE108" s="159">
        <f t="shared" si="24"/>
        <v>0</v>
      </c>
      <c r="BF108" s="159">
        <f t="shared" si="25"/>
        <v>0</v>
      </c>
      <c r="BG108" s="159">
        <f t="shared" si="26"/>
        <v>0</v>
      </c>
      <c r="BH108" s="159">
        <f t="shared" si="27"/>
        <v>0</v>
      </c>
      <c r="BI108" s="159">
        <f t="shared" si="28"/>
        <v>0</v>
      </c>
      <c r="BJ108" s="24" t="s">
        <v>77</v>
      </c>
      <c r="BK108" s="159">
        <f t="shared" si="29"/>
        <v>0</v>
      </c>
      <c r="BL108" s="24" t="s">
        <v>86</v>
      </c>
      <c r="BM108" s="24" t="s">
        <v>942</v>
      </c>
    </row>
    <row r="109" spans="2:65" s="1" customFormat="1" ht="22.5" customHeight="1">
      <c r="B109" s="147"/>
      <c r="C109" s="148" t="s">
        <v>364</v>
      </c>
      <c r="D109" s="148" t="s">
        <v>148</v>
      </c>
      <c r="E109" s="149" t="s">
        <v>943</v>
      </c>
      <c r="F109" s="150" t="s">
        <v>944</v>
      </c>
      <c r="G109" s="151" t="s">
        <v>163</v>
      </c>
      <c r="H109" s="152">
        <v>380</v>
      </c>
      <c r="I109" s="153"/>
      <c r="J109" s="154">
        <f t="shared" si="20"/>
        <v>0</v>
      </c>
      <c r="K109" s="150" t="s">
        <v>5</v>
      </c>
      <c r="L109" s="41"/>
      <c r="M109" s="155" t="s">
        <v>5</v>
      </c>
      <c r="N109" s="156" t="s">
        <v>40</v>
      </c>
      <c r="O109" s="42"/>
      <c r="P109" s="157">
        <f t="shared" si="21"/>
        <v>0</v>
      </c>
      <c r="Q109" s="157">
        <v>0</v>
      </c>
      <c r="R109" s="157">
        <f t="shared" si="22"/>
        <v>0</v>
      </c>
      <c r="S109" s="157">
        <v>0</v>
      </c>
      <c r="T109" s="158">
        <f t="shared" si="23"/>
        <v>0</v>
      </c>
      <c r="AR109" s="24" t="s">
        <v>86</v>
      </c>
      <c r="AT109" s="24" t="s">
        <v>148</v>
      </c>
      <c r="AU109" s="24" t="s">
        <v>77</v>
      </c>
      <c r="AY109" s="24" t="s">
        <v>152</v>
      </c>
      <c r="BE109" s="159">
        <f t="shared" si="24"/>
        <v>0</v>
      </c>
      <c r="BF109" s="159">
        <f t="shared" si="25"/>
        <v>0</v>
      </c>
      <c r="BG109" s="159">
        <f t="shared" si="26"/>
        <v>0</v>
      </c>
      <c r="BH109" s="159">
        <f t="shared" si="27"/>
        <v>0</v>
      </c>
      <c r="BI109" s="159">
        <f t="shared" si="28"/>
        <v>0</v>
      </c>
      <c r="BJ109" s="24" t="s">
        <v>77</v>
      </c>
      <c r="BK109" s="159">
        <f t="shared" si="29"/>
        <v>0</v>
      </c>
      <c r="BL109" s="24" t="s">
        <v>86</v>
      </c>
      <c r="BM109" s="24" t="s">
        <v>945</v>
      </c>
    </row>
    <row r="110" spans="2:65" s="1" customFormat="1" ht="22.5" customHeight="1">
      <c r="B110" s="147"/>
      <c r="C110" s="225" t="s">
        <v>368</v>
      </c>
      <c r="D110" s="225" t="s">
        <v>484</v>
      </c>
      <c r="E110" s="226" t="s">
        <v>946</v>
      </c>
      <c r="F110" s="227" t="s">
        <v>947</v>
      </c>
      <c r="G110" s="228" t="s">
        <v>163</v>
      </c>
      <c r="H110" s="229">
        <v>380</v>
      </c>
      <c r="I110" s="230"/>
      <c r="J110" s="231">
        <f t="shared" si="20"/>
        <v>0</v>
      </c>
      <c r="K110" s="227" t="s">
        <v>5</v>
      </c>
      <c r="L110" s="232"/>
      <c r="M110" s="233" t="s">
        <v>5</v>
      </c>
      <c r="N110" s="234" t="s">
        <v>40</v>
      </c>
      <c r="O110" s="42"/>
      <c r="P110" s="157">
        <f t="shared" si="21"/>
        <v>0</v>
      </c>
      <c r="Q110" s="157">
        <v>0</v>
      </c>
      <c r="R110" s="157">
        <f t="shared" si="22"/>
        <v>0</v>
      </c>
      <c r="S110" s="157">
        <v>0</v>
      </c>
      <c r="T110" s="158">
        <f t="shared" si="23"/>
        <v>0</v>
      </c>
      <c r="AR110" s="24" t="s">
        <v>98</v>
      </c>
      <c r="AT110" s="24" t="s">
        <v>484</v>
      </c>
      <c r="AU110" s="24" t="s">
        <v>77</v>
      </c>
      <c r="AY110" s="24" t="s">
        <v>152</v>
      </c>
      <c r="BE110" s="159">
        <f t="shared" si="24"/>
        <v>0</v>
      </c>
      <c r="BF110" s="159">
        <f t="shared" si="25"/>
        <v>0</v>
      </c>
      <c r="BG110" s="159">
        <f t="shared" si="26"/>
        <v>0</v>
      </c>
      <c r="BH110" s="159">
        <f t="shared" si="27"/>
        <v>0</v>
      </c>
      <c r="BI110" s="159">
        <f t="shared" si="28"/>
        <v>0</v>
      </c>
      <c r="BJ110" s="24" t="s">
        <v>77</v>
      </c>
      <c r="BK110" s="159">
        <f t="shared" si="29"/>
        <v>0</v>
      </c>
      <c r="BL110" s="24" t="s">
        <v>86</v>
      </c>
      <c r="BM110" s="24" t="s">
        <v>948</v>
      </c>
    </row>
    <row r="111" spans="2:65" s="1" customFormat="1" ht="22.5" customHeight="1">
      <c r="B111" s="147"/>
      <c r="C111" s="148" t="s">
        <v>372</v>
      </c>
      <c r="D111" s="148" t="s">
        <v>148</v>
      </c>
      <c r="E111" s="149" t="s">
        <v>949</v>
      </c>
      <c r="F111" s="150" t="s">
        <v>950</v>
      </c>
      <c r="G111" s="151" t="s">
        <v>163</v>
      </c>
      <c r="H111" s="152">
        <v>5</v>
      </c>
      <c r="I111" s="153"/>
      <c r="J111" s="154">
        <f t="shared" si="20"/>
        <v>0</v>
      </c>
      <c r="K111" s="150" t="s">
        <v>5</v>
      </c>
      <c r="L111" s="41"/>
      <c r="M111" s="155" t="s">
        <v>5</v>
      </c>
      <c r="N111" s="156" t="s">
        <v>40</v>
      </c>
      <c r="O111" s="42"/>
      <c r="P111" s="157">
        <f t="shared" si="21"/>
        <v>0</v>
      </c>
      <c r="Q111" s="157">
        <v>0</v>
      </c>
      <c r="R111" s="157">
        <f t="shared" si="22"/>
        <v>0</v>
      </c>
      <c r="S111" s="157">
        <v>0</v>
      </c>
      <c r="T111" s="158">
        <f t="shared" si="23"/>
        <v>0</v>
      </c>
      <c r="AR111" s="24" t="s">
        <v>86</v>
      </c>
      <c r="AT111" s="24" t="s">
        <v>148</v>
      </c>
      <c r="AU111" s="24" t="s">
        <v>77</v>
      </c>
      <c r="AY111" s="24" t="s">
        <v>152</v>
      </c>
      <c r="BE111" s="159">
        <f t="shared" si="24"/>
        <v>0</v>
      </c>
      <c r="BF111" s="159">
        <f t="shared" si="25"/>
        <v>0</v>
      </c>
      <c r="BG111" s="159">
        <f t="shared" si="26"/>
        <v>0</v>
      </c>
      <c r="BH111" s="159">
        <f t="shared" si="27"/>
        <v>0</v>
      </c>
      <c r="BI111" s="159">
        <f t="shared" si="28"/>
        <v>0</v>
      </c>
      <c r="BJ111" s="24" t="s">
        <v>77</v>
      </c>
      <c r="BK111" s="159">
        <f t="shared" si="29"/>
        <v>0</v>
      </c>
      <c r="BL111" s="24" t="s">
        <v>86</v>
      </c>
      <c r="BM111" s="24" t="s">
        <v>951</v>
      </c>
    </row>
    <row r="112" spans="2:65" s="1" customFormat="1" ht="22.5" customHeight="1">
      <c r="B112" s="147"/>
      <c r="C112" s="148" t="s">
        <v>376</v>
      </c>
      <c r="D112" s="148" t="s">
        <v>148</v>
      </c>
      <c r="E112" s="149" t="s">
        <v>952</v>
      </c>
      <c r="F112" s="150" t="s">
        <v>953</v>
      </c>
      <c r="G112" s="151" t="s">
        <v>163</v>
      </c>
      <c r="H112" s="152">
        <v>5</v>
      </c>
      <c r="I112" s="153"/>
      <c r="J112" s="154">
        <f t="shared" si="20"/>
        <v>0</v>
      </c>
      <c r="K112" s="150" t="s">
        <v>5</v>
      </c>
      <c r="L112" s="41"/>
      <c r="M112" s="155" t="s">
        <v>5</v>
      </c>
      <c r="N112" s="156" t="s">
        <v>40</v>
      </c>
      <c r="O112" s="42"/>
      <c r="P112" s="157">
        <f t="shared" si="21"/>
        <v>0</v>
      </c>
      <c r="Q112" s="157">
        <v>0</v>
      </c>
      <c r="R112" s="157">
        <f t="shared" si="22"/>
        <v>0</v>
      </c>
      <c r="S112" s="157">
        <v>0</v>
      </c>
      <c r="T112" s="158">
        <f t="shared" si="23"/>
        <v>0</v>
      </c>
      <c r="AR112" s="24" t="s">
        <v>86</v>
      </c>
      <c r="AT112" s="24" t="s">
        <v>148</v>
      </c>
      <c r="AU112" s="24" t="s">
        <v>77</v>
      </c>
      <c r="AY112" s="24" t="s">
        <v>152</v>
      </c>
      <c r="BE112" s="159">
        <f t="shared" si="24"/>
        <v>0</v>
      </c>
      <c r="BF112" s="159">
        <f t="shared" si="25"/>
        <v>0</v>
      </c>
      <c r="BG112" s="159">
        <f t="shared" si="26"/>
        <v>0</v>
      </c>
      <c r="BH112" s="159">
        <f t="shared" si="27"/>
        <v>0</v>
      </c>
      <c r="BI112" s="159">
        <f t="shared" si="28"/>
        <v>0</v>
      </c>
      <c r="BJ112" s="24" t="s">
        <v>77</v>
      </c>
      <c r="BK112" s="159">
        <f t="shared" si="29"/>
        <v>0</v>
      </c>
      <c r="BL112" s="24" t="s">
        <v>86</v>
      </c>
      <c r="BM112" s="24" t="s">
        <v>954</v>
      </c>
    </row>
    <row r="113" spans="2:65" s="1" customFormat="1" ht="22.5" customHeight="1">
      <c r="B113" s="147"/>
      <c r="C113" s="148" t="s">
        <v>380</v>
      </c>
      <c r="D113" s="148" t="s">
        <v>148</v>
      </c>
      <c r="E113" s="149" t="s">
        <v>955</v>
      </c>
      <c r="F113" s="150" t="s">
        <v>956</v>
      </c>
      <c r="G113" s="151" t="s">
        <v>216</v>
      </c>
      <c r="H113" s="152">
        <v>154</v>
      </c>
      <c r="I113" s="153"/>
      <c r="J113" s="154">
        <f t="shared" si="20"/>
        <v>0</v>
      </c>
      <c r="K113" s="150" t="s">
        <v>5</v>
      </c>
      <c r="L113" s="41"/>
      <c r="M113" s="155" t="s">
        <v>5</v>
      </c>
      <c r="N113" s="156" t="s">
        <v>40</v>
      </c>
      <c r="O113" s="42"/>
      <c r="P113" s="157">
        <f t="shared" si="21"/>
        <v>0</v>
      </c>
      <c r="Q113" s="157">
        <v>0</v>
      </c>
      <c r="R113" s="157">
        <f t="shared" si="22"/>
        <v>0</v>
      </c>
      <c r="S113" s="157">
        <v>0</v>
      </c>
      <c r="T113" s="158">
        <f t="shared" si="23"/>
        <v>0</v>
      </c>
      <c r="AR113" s="24" t="s">
        <v>86</v>
      </c>
      <c r="AT113" s="24" t="s">
        <v>148</v>
      </c>
      <c r="AU113" s="24" t="s">
        <v>77</v>
      </c>
      <c r="AY113" s="24" t="s">
        <v>152</v>
      </c>
      <c r="BE113" s="159">
        <f t="shared" si="24"/>
        <v>0</v>
      </c>
      <c r="BF113" s="159">
        <f t="shared" si="25"/>
        <v>0</v>
      </c>
      <c r="BG113" s="159">
        <f t="shared" si="26"/>
        <v>0</v>
      </c>
      <c r="BH113" s="159">
        <f t="shared" si="27"/>
        <v>0</v>
      </c>
      <c r="BI113" s="159">
        <f t="shared" si="28"/>
        <v>0</v>
      </c>
      <c r="BJ113" s="24" t="s">
        <v>77</v>
      </c>
      <c r="BK113" s="159">
        <f t="shared" si="29"/>
        <v>0</v>
      </c>
      <c r="BL113" s="24" t="s">
        <v>86</v>
      </c>
      <c r="BM113" s="24" t="s">
        <v>957</v>
      </c>
    </row>
    <row r="114" spans="2:65" s="1" customFormat="1" ht="22.5" customHeight="1">
      <c r="B114" s="147"/>
      <c r="C114" s="148" t="s">
        <v>384</v>
      </c>
      <c r="D114" s="148" t="s">
        <v>148</v>
      </c>
      <c r="E114" s="149" t="s">
        <v>958</v>
      </c>
      <c r="F114" s="150" t="s">
        <v>959</v>
      </c>
      <c r="G114" s="151" t="s">
        <v>344</v>
      </c>
      <c r="H114" s="152">
        <v>4.8</v>
      </c>
      <c r="I114" s="153"/>
      <c r="J114" s="154">
        <f t="shared" si="20"/>
        <v>0</v>
      </c>
      <c r="K114" s="150" t="s">
        <v>5</v>
      </c>
      <c r="L114" s="41"/>
      <c r="M114" s="155" t="s">
        <v>5</v>
      </c>
      <c r="N114" s="156" t="s">
        <v>40</v>
      </c>
      <c r="O114" s="42"/>
      <c r="P114" s="157">
        <f t="shared" si="21"/>
        <v>0</v>
      </c>
      <c r="Q114" s="157">
        <v>0</v>
      </c>
      <c r="R114" s="157">
        <f t="shared" si="22"/>
        <v>0</v>
      </c>
      <c r="S114" s="157">
        <v>0</v>
      </c>
      <c r="T114" s="158">
        <f t="shared" si="23"/>
        <v>0</v>
      </c>
      <c r="AR114" s="24" t="s">
        <v>86</v>
      </c>
      <c r="AT114" s="24" t="s">
        <v>148</v>
      </c>
      <c r="AU114" s="24" t="s">
        <v>77</v>
      </c>
      <c r="AY114" s="24" t="s">
        <v>152</v>
      </c>
      <c r="BE114" s="159">
        <f t="shared" si="24"/>
        <v>0</v>
      </c>
      <c r="BF114" s="159">
        <f t="shared" si="25"/>
        <v>0</v>
      </c>
      <c r="BG114" s="159">
        <f t="shared" si="26"/>
        <v>0</v>
      </c>
      <c r="BH114" s="159">
        <f t="shared" si="27"/>
        <v>0</v>
      </c>
      <c r="BI114" s="159">
        <f t="shared" si="28"/>
        <v>0</v>
      </c>
      <c r="BJ114" s="24" t="s">
        <v>77</v>
      </c>
      <c r="BK114" s="159">
        <f t="shared" si="29"/>
        <v>0</v>
      </c>
      <c r="BL114" s="24" t="s">
        <v>86</v>
      </c>
      <c r="BM114" s="24" t="s">
        <v>960</v>
      </c>
    </row>
    <row r="115" spans="2:65" s="1" customFormat="1" ht="22.5" customHeight="1">
      <c r="B115" s="147"/>
      <c r="C115" s="148" t="s">
        <v>388</v>
      </c>
      <c r="D115" s="148" t="s">
        <v>148</v>
      </c>
      <c r="E115" s="149" t="s">
        <v>961</v>
      </c>
      <c r="F115" s="150" t="s">
        <v>962</v>
      </c>
      <c r="G115" s="151" t="s">
        <v>163</v>
      </c>
      <c r="H115" s="152">
        <v>12</v>
      </c>
      <c r="I115" s="153"/>
      <c r="J115" s="154">
        <f t="shared" si="20"/>
        <v>0</v>
      </c>
      <c r="K115" s="150" t="s">
        <v>5</v>
      </c>
      <c r="L115" s="41"/>
      <c r="M115" s="155" t="s">
        <v>5</v>
      </c>
      <c r="N115" s="156" t="s">
        <v>40</v>
      </c>
      <c r="O115" s="42"/>
      <c r="P115" s="157">
        <f t="shared" si="21"/>
        <v>0</v>
      </c>
      <c r="Q115" s="157">
        <v>0</v>
      </c>
      <c r="R115" s="157">
        <f t="shared" si="22"/>
        <v>0</v>
      </c>
      <c r="S115" s="157">
        <v>0</v>
      </c>
      <c r="T115" s="158">
        <f t="shared" si="23"/>
        <v>0</v>
      </c>
      <c r="AR115" s="24" t="s">
        <v>86</v>
      </c>
      <c r="AT115" s="24" t="s">
        <v>148</v>
      </c>
      <c r="AU115" s="24" t="s">
        <v>77</v>
      </c>
      <c r="AY115" s="24" t="s">
        <v>152</v>
      </c>
      <c r="BE115" s="159">
        <f t="shared" si="24"/>
        <v>0</v>
      </c>
      <c r="BF115" s="159">
        <f t="shared" si="25"/>
        <v>0</v>
      </c>
      <c r="BG115" s="159">
        <f t="shared" si="26"/>
        <v>0</v>
      </c>
      <c r="BH115" s="159">
        <f t="shared" si="27"/>
        <v>0</v>
      </c>
      <c r="BI115" s="159">
        <f t="shared" si="28"/>
        <v>0</v>
      </c>
      <c r="BJ115" s="24" t="s">
        <v>77</v>
      </c>
      <c r="BK115" s="159">
        <f t="shared" si="29"/>
        <v>0</v>
      </c>
      <c r="BL115" s="24" t="s">
        <v>86</v>
      </c>
      <c r="BM115" s="24" t="s">
        <v>963</v>
      </c>
    </row>
    <row r="116" spans="2:65" s="1" customFormat="1" ht="22.5" customHeight="1">
      <c r="B116" s="147"/>
      <c r="C116" s="148" t="s">
        <v>392</v>
      </c>
      <c r="D116" s="148" t="s">
        <v>148</v>
      </c>
      <c r="E116" s="149" t="s">
        <v>964</v>
      </c>
      <c r="F116" s="150" t="s">
        <v>965</v>
      </c>
      <c r="G116" s="151" t="s">
        <v>163</v>
      </c>
      <c r="H116" s="152">
        <v>10</v>
      </c>
      <c r="I116" s="153"/>
      <c r="J116" s="154">
        <f t="shared" si="20"/>
        <v>0</v>
      </c>
      <c r="K116" s="150" t="s">
        <v>5</v>
      </c>
      <c r="L116" s="41"/>
      <c r="M116" s="155" t="s">
        <v>5</v>
      </c>
      <c r="N116" s="156" t="s">
        <v>40</v>
      </c>
      <c r="O116" s="42"/>
      <c r="P116" s="157">
        <f t="shared" si="21"/>
        <v>0</v>
      </c>
      <c r="Q116" s="157">
        <v>0</v>
      </c>
      <c r="R116" s="157">
        <f t="shared" si="22"/>
        <v>0</v>
      </c>
      <c r="S116" s="157">
        <v>0</v>
      </c>
      <c r="T116" s="158">
        <f t="shared" si="23"/>
        <v>0</v>
      </c>
      <c r="AR116" s="24" t="s">
        <v>86</v>
      </c>
      <c r="AT116" s="24" t="s">
        <v>148</v>
      </c>
      <c r="AU116" s="24" t="s">
        <v>77</v>
      </c>
      <c r="AY116" s="24" t="s">
        <v>152</v>
      </c>
      <c r="BE116" s="159">
        <f t="shared" si="24"/>
        <v>0</v>
      </c>
      <c r="BF116" s="159">
        <f t="shared" si="25"/>
        <v>0</v>
      </c>
      <c r="BG116" s="159">
        <f t="shared" si="26"/>
        <v>0</v>
      </c>
      <c r="BH116" s="159">
        <f t="shared" si="27"/>
        <v>0</v>
      </c>
      <c r="BI116" s="159">
        <f t="shared" si="28"/>
        <v>0</v>
      </c>
      <c r="BJ116" s="24" t="s">
        <v>77</v>
      </c>
      <c r="BK116" s="159">
        <f t="shared" si="29"/>
        <v>0</v>
      </c>
      <c r="BL116" s="24" t="s">
        <v>86</v>
      </c>
      <c r="BM116" s="24" t="s">
        <v>966</v>
      </c>
    </row>
    <row r="117" spans="2:65" s="1" customFormat="1" ht="22.5" customHeight="1">
      <c r="B117" s="147"/>
      <c r="C117" s="148" t="s">
        <v>396</v>
      </c>
      <c r="D117" s="148" t="s">
        <v>148</v>
      </c>
      <c r="E117" s="149" t="s">
        <v>967</v>
      </c>
      <c r="F117" s="150" t="s">
        <v>968</v>
      </c>
      <c r="G117" s="151" t="s">
        <v>163</v>
      </c>
      <c r="H117" s="152">
        <v>3</v>
      </c>
      <c r="I117" s="153"/>
      <c r="J117" s="154">
        <f t="shared" si="20"/>
        <v>0</v>
      </c>
      <c r="K117" s="150" t="s">
        <v>5</v>
      </c>
      <c r="L117" s="41"/>
      <c r="M117" s="155" t="s">
        <v>5</v>
      </c>
      <c r="N117" s="156" t="s">
        <v>40</v>
      </c>
      <c r="O117" s="42"/>
      <c r="P117" s="157">
        <f t="shared" si="21"/>
        <v>0</v>
      </c>
      <c r="Q117" s="157">
        <v>0</v>
      </c>
      <c r="R117" s="157">
        <f t="shared" si="22"/>
        <v>0</v>
      </c>
      <c r="S117" s="157">
        <v>0</v>
      </c>
      <c r="T117" s="158">
        <f t="shared" si="23"/>
        <v>0</v>
      </c>
      <c r="AR117" s="24" t="s">
        <v>86</v>
      </c>
      <c r="AT117" s="24" t="s">
        <v>148</v>
      </c>
      <c r="AU117" s="24" t="s">
        <v>77</v>
      </c>
      <c r="AY117" s="24" t="s">
        <v>152</v>
      </c>
      <c r="BE117" s="159">
        <f t="shared" si="24"/>
        <v>0</v>
      </c>
      <c r="BF117" s="159">
        <f t="shared" si="25"/>
        <v>0</v>
      </c>
      <c r="BG117" s="159">
        <f t="shared" si="26"/>
        <v>0</v>
      </c>
      <c r="BH117" s="159">
        <f t="shared" si="27"/>
        <v>0</v>
      </c>
      <c r="BI117" s="159">
        <f t="shared" si="28"/>
        <v>0</v>
      </c>
      <c r="BJ117" s="24" t="s">
        <v>77</v>
      </c>
      <c r="BK117" s="159">
        <f t="shared" si="29"/>
        <v>0</v>
      </c>
      <c r="BL117" s="24" t="s">
        <v>86</v>
      </c>
      <c r="BM117" s="24" t="s">
        <v>969</v>
      </c>
    </row>
    <row r="118" spans="2:65" s="1" customFormat="1" ht="22.5" customHeight="1">
      <c r="B118" s="147"/>
      <c r="C118" s="148" t="s">
        <v>400</v>
      </c>
      <c r="D118" s="148" t="s">
        <v>148</v>
      </c>
      <c r="E118" s="149" t="s">
        <v>970</v>
      </c>
      <c r="F118" s="150" t="s">
        <v>971</v>
      </c>
      <c r="G118" s="151" t="s">
        <v>163</v>
      </c>
      <c r="H118" s="152">
        <v>385</v>
      </c>
      <c r="I118" s="153"/>
      <c r="J118" s="154">
        <f t="shared" si="20"/>
        <v>0</v>
      </c>
      <c r="K118" s="150" t="s">
        <v>5</v>
      </c>
      <c r="L118" s="41"/>
      <c r="M118" s="155" t="s">
        <v>5</v>
      </c>
      <c r="N118" s="156" t="s">
        <v>40</v>
      </c>
      <c r="O118" s="42"/>
      <c r="P118" s="157">
        <f t="shared" si="21"/>
        <v>0</v>
      </c>
      <c r="Q118" s="157">
        <v>0</v>
      </c>
      <c r="R118" s="157">
        <f t="shared" si="22"/>
        <v>0</v>
      </c>
      <c r="S118" s="157">
        <v>0</v>
      </c>
      <c r="T118" s="158">
        <f t="shared" si="23"/>
        <v>0</v>
      </c>
      <c r="AR118" s="24" t="s">
        <v>86</v>
      </c>
      <c r="AT118" s="24" t="s">
        <v>148</v>
      </c>
      <c r="AU118" s="24" t="s">
        <v>77</v>
      </c>
      <c r="AY118" s="24" t="s">
        <v>152</v>
      </c>
      <c r="BE118" s="159">
        <f t="shared" si="24"/>
        <v>0</v>
      </c>
      <c r="BF118" s="159">
        <f t="shared" si="25"/>
        <v>0</v>
      </c>
      <c r="BG118" s="159">
        <f t="shared" si="26"/>
        <v>0</v>
      </c>
      <c r="BH118" s="159">
        <f t="shared" si="27"/>
        <v>0</v>
      </c>
      <c r="BI118" s="159">
        <f t="shared" si="28"/>
        <v>0</v>
      </c>
      <c r="BJ118" s="24" t="s">
        <v>77</v>
      </c>
      <c r="BK118" s="159">
        <f t="shared" si="29"/>
        <v>0</v>
      </c>
      <c r="BL118" s="24" t="s">
        <v>86</v>
      </c>
      <c r="BM118" s="24" t="s">
        <v>972</v>
      </c>
    </row>
    <row r="119" spans="2:65" s="1" customFormat="1" ht="22.5" customHeight="1">
      <c r="B119" s="147"/>
      <c r="C119" s="148" t="s">
        <v>404</v>
      </c>
      <c r="D119" s="148" t="s">
        <v>148</v>
      </c>
      <c r="E119" s="149" t="s">
        <v>973</v>
      </c>
      <c r="F119" s="150" t="s">
        <v>974</v>
      </c>
      <c r="G119" s="151" t="s">
        <v>163</v>
      </c>
      <c r="H119" s="152">
        <v>400</v>
      </c>
      <c r="I119" s="153"/>
      <c r="J119" s="154">
        <f t="shared" si="20"/>
        <v>0</v>
      </c>
      <c r="K119" s="150" t="s">
        <v>5</v>
      </c>
      <c r="L119" s="41"/>
      <c r="M119" s="155" t="s">
        <v>5</v>
      </c>
      <c r="N119" s="156" t="s">
        <v>40</v>
      </c>
      <c r="O119" s="42"/>
      <c r="P119" s="157">
        <f t="shared" si="21"/>
        <v>0</v>
      </c>
      <c r="Q119" s="157">
        <v>0</v>
      </c>
      <c r="R119" s="157">
        <f t="shared" si="22"/>
        <v>0</v>
      </c>
      <c r="S119" s="157">
        <v>0</v>
      </c>
      <c r="T119" s="158">
        <f t="shared" si="23"/>
        <v>0</v>
      </c>
      <c r="AR119" s="24" t="s">
        <v>86</v>
      </c>
      <c r="AT119" s="24" t="s">
        <v>148</v>
      </c>
      <c r="AU119" s="24" t="s">
        <v>77</v>
      </c>
      <c r="AY119" s="24" t="s">
        <v>152</v>
      </c>
      <c r="BE119" s="159">
        <f t="shared" si="24"/>
        <v>0</v>
      </c>
      <c r="BF119" s="159">
        <f t="shared" si="25"/>
        <v>0</v>
      </c>
      <c r="BG119" s="159">
        <f t="shared" si="26"/>
        <v>0</v>
      </c>
      <c r="BH119" s="159">
        <f t="shared" si="27"/>
        <v>0</v>
      </c>
      <c r="BI119" s="159">
        <f t="shared" si="28"/>
        <v>0</v>
      </c>
      <c r="BJ119" s="24" t="s">
        <v>77</v>
      </c>
      <c r="BK119" s="159">
        <f t="shared" si="29"/>
        <v>0</v>
      </c>
      <c r="BL119" s="24" t="s">
        <v>86</v>
      </c>
      <c r="BM119" s="24" t="s">
        <v>975</v>
      </c>
    </row>
    <row r="120" spans="2:65" s="1" customFormat="1" ht="31.5" customHeight="1">
      <c r="B120" s="147"/>
      <c r="C120" s="148" t="s">
        <v>410</v>
      </c>
      <c r="D120" s="148" t="s">
        <v>148</v>
      </c>
      <c r="E120" s="149" t="s">
        <v>544</v>
      </c>
      <c r="F120" s="150" t="s">
        <v>545</v>
      </c>
      <c r="G120" s="151" t="s">
        <v>163</v>
      </c>
      <c r="H120" s="152">
        <v>380</v>
      </c>
      <c r="I120" s="153"/>
      <c r="J120" s="154">
        <f t="shared" si="20"/>
        <v>0</v>
      </c>
      <c r="K120" s="150" t="s">
        <v>217</v>
      </c>
      <c r="L120" s="41"/>
      <c r="M120" s="155" t="s">
        <v>5</v>
      </c>
      <c r="N120" s="156" t="s">
        <v>40</v>
      </c>
      <c r="O120" s="42"/>
      <c r="P120" s="157">
        <f t="shared" si="21"/>
        <v>0</v>
      </c>
      <c r="Q120" s="157">
        <v>0</v>
      </c>
      <c r="R120" s="157">
        <f t="shared" si="22"/>
        <v>0</v>
      </c>
      <c r="S120" s="157">
        <v>0</v>
      </c>
      <c r="T120" s="158">
        <f t="shared" si="23"/>
        <v>0</v>
      </c>
      <c r="AR120" s="24" t="s">
        <v>86</v>
      </c>
      <c r="AT120" s="24" t="s">
        <v>148</v>
      </c>
      <c r="AU120" s="24" t="s">
        <v>77</v>
      </c>
      <c r="AY120" s="24" t="s">
        <v>152</v>
      </c>
      <c r="BE120" s="159">
        <f t="shared" si="24"/>
        <v>0</v>
      </c>
      <c r="BF120" s="159">
        <f t="shared" si="25"/>
        <v>0</v>
      </c>
      <c r="BG120" s="159">
        <f t="shared" si="26"/>
        <v>0</v>
      </c>
      <c r="BH120" s="159">
        <f t="shared" si="27"/>
        <v>0</v>
      </c>
      <c r="BI120" s="159">
        <f t="shared" si="28"/>
        <v>0</v>
      </c>
      <c r="BJ120" s="24" t="s">
        <v>77</v>
      </c>
      <c r="BK120" s="159">
        <f t="shared" si="29"/>
        <v>0</v>
      </c>
      <c r="BL120" s="24" t="s">
        <v>86</v>
      </c>
      <c r="BM120" s="24" t="s">
        <v>976</v>
      </c>
    </row>
    <row r="121" spans="2:65" s="1" customFormat="1" ht="22.5" customHeight="1">
      <c r="B121" s="147"/>
      <c r="C121" s="148" t="s">
        <v>414</v>
      </c>
      <c r="D121" s="148" t="s">
        <v>148</v>
      </c>
      <c r="E121" s="149" t="s">
        <v>977</v>
      </c>
      <c r="F121" s="150" t="s">
        <v>978</v>
      </c>
      <c r="G121" s="151" t="s">
        <v>226</v>
      </c>
      <c r="H121" s="152">
        <v>8</v>
      </c>
      <c r="I121" s="153"/>
      <c r="J121" s="154">
        <f t="shared" si="20"/>
        <v>0</v>
      </c>
      <c r="K121" s="150" t="s">
        <v>5</v>
      </c>
      <c r="L121" s="41"/>
      <c r="M121" s="155" t="s">
        <v>5</v>
      </c>
      <c r="N121" s="156" t="s">
        <v>40</v>
      </c>
      <c r="O121" s="42"/>
      <c r="P121" s="157">
        <f t="shared" si="21"/>
        <v>0</v>
      </c>
      <c r="Q121" s="157">
        <v>0</v>
      </c>
      <c r="R121" s="157">
        <f t="shared" si="22"/>
        <v>0</v>
      </c>
      <c r="S121" s="157">
        <v>0</v>
      </c>
      <c r="T121" s="158">
        <f t="shared" si="23"/>
        <v>0</v>
      </c>
      <c r="AR121" s="24" t="s">
        <v>86</v>
      </c>
      <c r="AT121" s="24" t="s">
        <v>148</v>
      </c>
      <c r="AU121" s="24" t="s">
        <v>77</v>
      </c>
      <c r="AY121" s="24" t="s">
        <v>152</v>
      </c>
      <c r="BE121" s="159">
        <f t="shared" si="24"/>
        <v>0</v>
      </c>
      <c r="BF121" s="159">
        <f t="shared" si="25"/>
        <v>0</v>
      </c>
      <c r="BG121" s="159">
        <f t="shared" si="26"/>
        <v>0</v>
      </c>
      <c r="BH121" s="159">
        <f t="shared" si="27"/>
        <v>0</v>
      </c>
      <c r="BI121" s="159">
        <f t="shared" si="28"/>
        <v>0</v>
      </c>
      <c r="BJ121" s="24" t="s">
        <v>77</v>
      </c>
      <c r="BK121" s="159">
        <f t="shared" si="29"/>
        <v>0</v>
      </c>
      <c r="BL121" s="24" t="s">
        <v>86</v>
      </c>
      <c r="BM121" s="24" t="s">
        <v>979</v>
      </c>
    </row>
    <row r="122" spans="2:65" s="1" customFormat="1" ht="22.5" customHeight="1">
      <c r="B122" s="147"/>
      <c r="C122" s="148" t="s">
        <v>418</v>
      </c>
      <c r="D122" s="148" t="s">
        <v>148</v>
      </c>
      <c r="E122" s="149" t="s">
        <v>980</v>
      </c>
      <c r="F122" s="150" t="s">
        <v>981</v>
      </c>
      <c r="G122" s="151" t="s">
        <v>226</v>
      </c>
      <c r="H122" s="152">
        <v>8</v>
      </c>
      <c r="I122" s="153"/>
      <c r="J122" s="154">
        <f t="shared" si="20"/>
        <v>0</v>
      </c>
      <c r="K122" s="150" t="s">
        <v>5</v>
      </c>
      <c r="L122" s="41"/>
      <c r="M122" s="155" t="s">
        <v>5</v>
      </c>
      <c r="N122" s="156" t="s">
        <v>40</v>
      </c>
      <c r="O122" s="42"/>
      <c r="P122" s="157">
        <f t="shared" si="21"/>
        <v>0</v>
      </c>
      <c r="Q122" s="157">
        <v>0</v>
      </c>
      <c r="R122" s="157">
        <f t="shared" si="22"/>
        <v>0</v>
      </c>
      <c r="S122" s="157">
        <v>0</v>
      </c>
      <c r="T122" s="158">
        <f t="shared" si="23"/>
        <v>0</v>
      </c>
      <c r="AR122" s="24" t="s">
        <v>86</v>
      </c>
      <c r="AT122" s="24" t="s">
        <v>148</v>
      </c>
      <c r="AU122" s="24" t="s">
        <v>77</v>
      </c>
      <c r="AY122" s="24" t="s">
        <v>152</v>
      </c>
      <c r="BE122" s="159">
        <f t="shared" si="24"/>
        <v>0</v>
      </c>
      <c r="BF122" s="159">
        <f t="shared" si="25"/>
        <v>0</v>
      </c>
      <c r="BG122" s="159">
        <f t="shared" si="26"/>
        <v>0</v>
      </c>
      <c r="BH122" s="159">
        <f t="shared" si="27"/>
        <v>0</v>
      </c>
      <c r="BI122" s="159">
        <f t="shared" si="28"/>
        <v>0</v>
      </c>
      <c r="BJ122" s="24" t="s">
        <v>77</v>
      </c>
      <c r="BK122" s="159">
        <f t="shared" si="29"/>
        <v>0</v>
      </c>
      <c r="BL122" s="24" t="s">
        <v>86</v>
      </c>
      <c r="BM122" s="24" t="s">
        <v>982</v>
      </c>
    </row>
    <row r="123" spans="2:65" s="1" customFormat="1" ht="22.5" customHeight="1">
      <c r="B123" s="147"/>
      <c r="C123" s="148" t="s">
        <v>422</v>
      </c>
      <c r="D123" s="148" t="s">
        <v>148</v>
      </c>
      <c r="E123" s="149" t="s">
        <v>958</v>
      </c>
      <c r="F123" s="150" t="s">
        <v>959</v>
      </c>
      <c r="G123" s="151" t="s">
        <v>344</v>
      </c>
      <c r="H123" s="152">
        <v>0.75</v>
      </c>
      <c r="I123" s="153"/>
      <c r="J123" s="154">
        <f t="shared" si="20"/>
        <v>0</v>
      </c>
      <c r="K123" s="150" t="s">
        <v>5</v>
      </c>
      <c r="L123" s="41"/>
      <c r="M123" s="155" t="s">
        <v>5</v>
      </c>
      <c r="N123" s="156" t="s">
        <v>40</v>
      </c>
      <c r="O123" s="42"/>
      <c r="P123" s="157">
        <f t="shared" si="21"/>
        <v>0</v>
      </c>
      <c r="Q123" s="157">
        <v>0</v>
      </c>
      <c r="R123" s="157">
        <f t="shared" si="22"/>
        <v>0</v>
      </c>
      <c r="S123" s="157">
        <v>0</v>
      </c>
      <c r="T123" s="158">
        <f t="shared" si="23"/>
        <v>0</v>
      </c>
      <c r="AR123" s="24" t="s">
        <v>86</v>
      </c>
      <c r="AT123" s="24" t="s">
        <v>148</v>
      </c>
      <c r="AU123" s="24" t="s">
        <v>77</v>
      </c>
      <c r="AY123" s="24" t="s">
        <v>152</v>
      </c>
      <c r="BE123" s="159">
        <f t="shared" si="24"/>
        <v>0</v>
      </c>
      <c r="BF123" s="159">
        <f t="shared" si="25"/>
        <v>0</v>
      </c>
      <c r="BG123" s="159">
        <f t="shared" si="26"/>
        <v>0</v>
      </c>
      <c r="BH123" s="159">
        <f t="shared" si="27"/>
        <v>0</v>
      </c>
      <c r="BI123" s="159">
        <f t="shared" si="28"/>
        <v>0</v>
      </c>
      <c r="BJ123" s="24" t="s">
        <v>77</v>
      </c>
      <c r="BK123" s="159">
        <f t="shared" si="29"/>
        <v>0</v>
      </c>
      <c r="BL123" s="24" t="s">
        <v>86</v>
      </c>
      <c r="BM123" s="24" t="s">
        <v>983</v>
      </c>
    </row>
    <row r="124" spans="2:65" s="13" customFormat="1" ht="37.35" customHeight="1">
      <c r="B124" s="207"/>
      <c r="D124" s="218" t="s">
        <v>68</v>
      </c>
      <c r="E124" s="247" t="s">
        <v>685</v>
      </c>
      <c r="F124" s="247" t="s">
        <v>984</v>
      </c>
      <c r="I124" s="210"/>
      <c r="J124" s="248">
        <f>BK124</f>
        <v>0</v>
      </c>
      <c r="L124" s="207"/>
      <c r="M124" s="212"/>
      <c r="N124" s="213"/>
      <c r="O124" s="213"/>
      <c r="P124" s="214">
        <f>SUM(P125:P130)</f>
        <v>0</v>
      </c>
      <c r="Q124" s="213"/>
      <c r="R124" s="214">
        <f>SUM(R125:R130)</f>
        <v>0</v>
      </c>
      <c r="S124" s="213"/>
      <c r="T124" s="215">
        <f>SUM(T125:T130)</f>
        <v>0</v>
      </c>
      <c r="AR124" s="208" t="s">
        <v>77</v>
      </c>
      <c r="AT124" s="216" t="s">
        <v>68</v>
      </c>
      <c r="AU124" s="216" t="s">
        <v>69</v>
      </c>
      <c r="AY124" s="208" t="s">
        <v>152</v>
      </c>
      <c r="BK124" s="217">
        <f>SUM(BK125:BK130)</f>
        <v>0</v>
      </c>
    </row>
    <row r="125" spans="2:65" s="1" customFormat="1" ht="22.5" customHeight="1">
      <c r="B125" s="147"/>
      <c r="C125" s="148" t="s">
        <v>426</v>
      </c>
      <c r="D125" s="148" t="s">
        <v>148</v>
      </c>
      <c r="E125" s="149" t="s">
        <v>77</v>
      </c>
      <c r="F125" s="150" t="s">
        <v>985</v>
      </c>
      <c r="G125" s="151" t="s">
        <v>986</v>
      </c>
      <c r="H125" s="152">
        <v>1</v>
      </c>
      <c r="I125" s="153"/>
      <c r="J125" s="154">
        <f t="shared" ref="J125:J130" si="30">ROUND(I125*H125,2)</f>
        <v>0</v>
      </c>
      <c r="K125" s="150" t="s">
        <v>5</v>
      </c>
      <c r="L125" s="41"/>
      <c r="M125" s="155" t="s">
        <v>5</v>
      </c>
      <c r="N125" s="156" t="s">
        <v>40</v>
      </c>
      <c r="O125" s="42"/>
      <c r="P125" s="157">
        <f t="shared" ref="P125:P130" si="31">O125*H125</f>
        <v>0</v>
      </c>
      <c r="Q125" s="157">
        <v>0</v>
      </c>
      <c r="R125" s="157">
        <f t="shared" ref="R125:R130" si="32">Q125*H125</f>
        <v>0</v>
      </c>
      <c r="S125" s="157">
        <v>0</v>
      </c>
      <c r="T125" s="158">
        <f t="shared" ref="T125:T130" si="33">S125*H125</f>
        <v>0</v>
      </c>
      <c r="AR125" s="24" t="s">
        <v>86</v>
      </c>
      <c r="AT125" s="24" t="s">
        <v>148</v>
      </c>
      <c r="AU125" s="24" t="s">
        <v>77</v>
      </c>
      <c r="AY125" s="24" t="s">
        <v>152</v>
      </c>
      <c r="BE125" s="159">
        <f t="shared" ref="BE125:BE130" si="34">IF(N125="základní",J125,0)</f>
        <v>0</v>
      </c>
      <c r="BF125" s="159">
        <f t="shared" ref="BF125:BF130" si="35">IF(N125="snížená",J125,0)</f>
        <v>0</v>
      </c>
      <c r="BG125" s="159">
        <f t="shared" ref="BG125:BG130" si="36">IF(N125="zákl. přenesená",J125,0)</f>
        <v>0</v>
      </c>
      <c r="BH125" s="159">
        <f t="shared" ref="BH125:BH130" si="37">IF(N125="sníž. přenesená",J125,0)</f>
        <v>0</v>
      </c>
      <c r="BI125" s="159">
        <f t="shared" ref="BI125:BI130" si="38">IF(N125="nulová",J125,0)</f>
        <v>0</v>
      </c>
      <c r="BJ125" s="24" t="s">
        <v>77</v>
      </c>
      <c r="BK125" s="159">
        <f t="shared" ref="BK125:BK130" si="39">ROUND(I125*H125,2)</f>
        <v>0</v>
      </c>
      <c r="BL125" s="24" t="s">
        <v>86</v>
      </c>
      <c r="BM125" s="24" t="s">
        <v>987</v>
      </c>
    </row>
    <row r="126" spans="2:65" s="1" customFormat="1" ht="22.5" customHeight="1">
      <c r="B126" s="147"/>
      <c r="C126" s="148" t="s">
        <v>431</v>
      </c>
      <c r="D126" s="148" t="s">
        <v>148</v>
      </c>
      <c r="E126" s="149" t="s">
        <v>79</v>
      </c>
      <c r="F126" s="150" t="s">
        <v>988</v>
      </c>
      <c r="G126" s="151" t="s">
        <v>986</v>
      </c>
      <c r="H126" s="152">
        <v>1</v>
      </c>
      <c r="I126" s="153"/>
      <c r="J126" s="154">
        <f t="shared" si="30"/>
        <v>0</v>
      </c>
      <c r="K126" s="150" t="s">
        <v>5</v>
      </c>
      <c r="L126" s="41"/>
      <c r="M126" s="155" t="s">
        <v>5</v>
      </c>
      <c r="N126" s="156" t="s">
        <v>40</v>
      </c>
      <c r="O126" s="42"/>
      <c r="P126" s="157">
        <f t="shared" si="31"/>
        <v>0</v>
      </c>
      <c r="Q126" s="157">
        <v>0</v>
      </c>
      <c r="R126" s="157">
        <f t="shared" si="32"/>
        <v>0</v>
      </c>
      <c r="S126" s="157">
        <v>0</v>
      </c>
      <c r="T126" s="158">
        <f t="shared" si="33"/>
        <v>0</v>
      </c>
      <c r="AR126" s="24" t="s">
        <v>86</v>
      </c>
      <c r="AT126" s="24" t="s">
        <v>148</v>
      </c>
      <c r="AU126" s="24" t="s">
        <v>77</v>
      </c>
      <c r="AY126" s="24" t="s">
        <v>152</v>
      </c>
      <c r="BE126" s="159">
        <f t="shared" si="34"/>
        <v>0</v>
      </c>
      <c r="BF126" s="159">
        <f t="shared" si="35"/>
        <v>0</v>
      </c>
      <c r="BG126" s="159">
        <f t="shared" si="36"/>
        <v>0</v>
      </c>
      <c r="BH126" s="159">
        <f t="shared" si="37"/>
        <v>0</v>
      </c>
      <c r="BI126" s="159">
        <f t="shared" si="38"/>
        <v>0</v>
      </c>
      <c r="BJ126" s="24" t="s">
        <v>77</v>
      </c>
      <c r="BK126" s="159">
        <f t="shared" si="39"/>
        <v>0</v>
      </c>
      <c r="BL126" s="24" t="s">
        <v>86</v>
      </c>
      <c r="BM126" s="24" t="s">
        <v>989</v>
      </c>
    </row>
    <row r="127" spans="2:65" s="1" customFormat="1" ht="22.5" customHeight="1">
      <c r="B127" s="147"/>
      <c r="C127" s="148" t="s">
        <v>435</v>
      </c>
      <c r="D127" s="148" t="s">
        <v>148</v>
      </c>
      <c r="E127" s="149" t="s">
        <v>83</v>
      </c>
      <c r="F127" s="150" t="s">
        <v>990</v>
      </c>
      <c r="G127" s="151" t="s">
        <v>986</v>
      </c>
      <c r="H127" s="152">
        <v>1</v>
      </c>
      <c r="I127" s="153"/>
      <c r="J127" s="154">
        <f t="shared" si="30"/>
        <v>0</v>
      </c>
      <c r="K127" s="150" t="s">
        <v>5</v>
      </c>
      <c r="L127" s="41"/>
      <c r="M127" s="155" t="s">
        <v>5</v>
      </c>
      <c r="N127" s="156" t="s">
        <v>40</v>
      </c>
      <c r="O127" s="42"/>
      <c r="P127" s="157">
        <f t="shared" si="31"/>
        <v>0</v>
      </c>
      <c r="Q127" s="157">
        <v>0</v>
      </c>
      <c r="R127" s="157">
        <f t="shared" si="32"/>
        <v>0</v>
      </c>
      <c r="S127" s="157">
        <v>0</v>
      </c>
      <c r="T127" s="158">
        <f t="shared" si="33"/>
        <v>0</v>
      </c>
      <c r="AR127" s="24" t="s">
        <v>86</v>
      </c>
      <c r="AT127" s="24" t="s">
        <v>148</v>
      </c>
      <c r="AU127" s="24" t="s">
        <v>77</v>
      </c>
      <c r="AY127" s="24" t="s">
        <v>152</v>
      </c>
      <c r="BE127" s="159">
        <f t="shared" si="34"/>
        <v>0</v>
      </c>
      <c r="BF127" s="159">
        <f t="shared" si="35"/>
        <v>0</v>
      </c>
      <c r="BG127" s="159">
        <f t="shared" si="36"/>
        <v>0</v>
      </c>
      <c r="BH127" s="159">
        <f t="shared" si="37"/>
        <v>0</v>
      </c>
      <c r="BI127" s="159">
        <f t="shared" si="38"/>
        <v>0</v>
      </c>
      <c r="BJ127" s="24" t="s">
        <v>77</v>
      </c>
      <c r="BK127" s="159">
        <f t="shared" si="39"/>
        <v>0</v>
      </c>
      <c r="BL127" s="24" t="s">
        <v>86</v>
      </c>
      <c r="BM127" s="24" t="s">
        <v>991</v>
      </c>
    </row>
    <row r="128" spans="2:65" s="1" customFormat="1" ht="22.5" customHeight="1">
      <c r="B128" s="147"/>
      <c r="C128" s="148" t="s">
        <v>441</v>
      </c>
      <c r="D128" s="148" t="s">
        <v>148</v>
      </c>
      <c r="E128" s="149" t="s">
        <v>86</v>
      </c>
      <c r="F128" s="150" t="s">
        <v>992</v>
      </c>
      <c r="G128" s="151" t="s">
        <v>986</v>
      </c>
      <c r="H128" s="152">
        <v>1</v>
      </c>
      <c r="I128" s="153"/>
      <c r="J128" s="154">
        <f t="shared" si="30"/>
        <v>0</v>
      </c>
      <c r="K128" s="150" t="s">
        <v>5</v>
      </c>
      <c r="L128" s="41"/>
      <c r="M128" s="155" t="s">
        <v>5</v>
      </c>
      <c r="N128" s="156" t="s">
        <v>40</v>
      </c>
      <c r="O128" s="42"/>
      <c r="P128" s="157">
        <f t="shared" si="31"/>
        <v>0</v>
      </c>
      <c r="Q128" s="157">
        <v>0</v>
      </c>
      <c r="R128" s="157">
        <f t="shared" si="32"/>
        <v>0</v>
      </c>
      <c r="S128" s="157">
        <v>0</v>
      </c>
      <c r="T128" s="158">
        <f t="shared" si="33"/>
        <v>0</v>
      </c>
      <c r="AR128" s="24" t="s">
        <v>86</v>
      </c>
      <c r="AT128" s="24" t="s">
        <v>148</v>
      </c>
      <c r="AU128" s="24" t="s">
        <v>77</v>
      </c>
      <c r="AY128" s="24" t="s">
        <v>152</v>
      </c>
      <c r="BE128" s="159">
        <f t="shared" si="34"/>
        <v>0</v>
      </c>
      <c r="BF128" s="159">
        <f t="shared" si="35"/>
        <v>0</v>
      </c>
      <c r="BG128" s="159">
        <f t="shared" si="36"/>
        <v>0</v>
      </c>
      <c r="BH128" s="159">
        <f t="shared" si="37"/>
        <v>0</v>
      </c>
      <c r="BI128" s="159">
        <f t="shared" si="38"/>
        <v>0</v>
      </c>
      <c r="BJ128" s="24" t="s">
        <v>77</v>
      </c>
      <c r="BK128" s="159">
        <f t="shared" si="39"/>
        <v>0</v>
      </c>
      <c r="BL128" s="24" t="s">
        <v>86</v>
      </c>
      <c r="BM128" s="24" t="s">
        <v>993</v>
      </c>
    </row>
    <row r="129" spans="2:65" s="1" customFormat="1" ht="22.5" customHeight="1">
      <c r="B129" s="147"/>
      <c r="C129" s="148" t="s">
        <v>445</v>
      </c>
      <c r="D129" s="148" t="s">
        <v>148</v>
      </c>
      <c r="E129" s="149" t="s">
        <v>89</v>
      </c>
      <c r="F129" s="150" t="s">
        <v>994</v>
      </c>
      <c r="G129" s="151" t="s">
        <v>986</v>
      </c>
      <c r="H129" s="152">
        <v>1</v>
      </c>
      <c r="I129" s="153"/>
      <c r="J129" s="154">
        <f t="shared" si="30"/>
        <v>0</v>
      </c>
      <c r="K129" s="150" t="s">
        <v>5</v>
      </c>
      <c r="L129" s="41"/>
      <c r="M129" s="155" t="s">
        <v>5</v>
      </c>
      <c r="N129" s="156" t="s">
        <v>40</v>
      </c>
      <c r="O129" s="42"/>
      <c r="P129" s="157">
        <f t="shared" si="31"/>
        <v>0</v>
      </c>
      <c r="Q129" s="157">
        <v>0</v>
      </c>
      <c r="R129" s="157">
        <f t="shared" si="32"/>
        <v>0</v>
      </c>
      <c r="S129" s="157">
        <v>0</v>
      </c>
      <c r="T129" s="158">
        <f t="shared" si="33"/>
        <v>0</v>
      </c>
      <c r="AR129" s="24" t="s">
        <v>86</v>
      </c>
      <c r="AT129" s="24" t="s">
        <v>148</v>
      </c>
      <c r="AU129" s="24" t="s">
        <v>77</v>
      </c>
      <c r="AY129" s="24" t="s">
        <v>152</v>
      </c>
      <c r="BE129" s="159">
        <f t="shared" si="34"/>
        <v>0</v>
      </c>
      <c r="BF129" s="159">
        <f t="shared" si="35"/>
        <v>0</v>
      </c>
      <c r="BG129" s="159">
        <f t="shared" si="36"/>
        <v>0</v>
      </c>
      <c r="BH129" s="159">
        <f t="shared" si="37"/>
        <v>0</v>
      </c>
      <c r="BI129" s="159">
        <f t="shared" si="38"/>
        <v>0</v>
      </c>
      <c r="BJ129" s="24" t="s">
        <v>77</v>
      </c>
      <c r="BK129" s="159">
        <f t="shared" si="39"/>
        <v>0</v>
      </c>
      <c r="BL129" s="24" t="s">
        <v>86</v>
      </c>
      <c r="BM129" s="24" t="s">
        <v>995</v>
      </c>
    </row>
    <row r="130" spans="2:65" s="1" customFormat="1" ht="22.5" customHeight="1">
      <c r="B130" s="147"/>
      <c r="C130" s="148" t="s">
        <v>450</v>
      </c>
      <c r="D130" s="148" t="s">
        <v>148</v>
      </c>
      <c r="E130" s="149" t="s">
        <v>92</v>
      </c>
      <c r="F130" s="150" t="s">
        <v>996</v>
      </c>
      <c r="G130" s="151" t="s">
        <v>986</v>
      </c>
      <c r="H130" s="152">
        <v>1</v>
      </c>
      <c r="I130" s="153"/>
      <c r="J130" s="154">
        <f t="shared" si="30"/>
        <v>0</v>
      </c>
      <c r="K130" s="150" t="s">
        <v>5</v>
      </c>
      <c r="L130" s="41"/>
      <c r="M130" s="155" t="s">
        <v>5</v>
      </c>
      <c r="N130" s="221" t="s">
        <v>40</v>
      </c>
      <c r="O130" s="222"/>
      <c r="P130" s="223">
        <f t="shared" si="31"/>
        <v>0</v>
      </c>
      <c r="Q130" s="223">
        <v>0</v>
      </c>
      <c r="R130" s="223">
        <f t="shared" si="32"/>
        <v>0</v>
      </c>
      <c r="S130" s="223">
        <v>0</v>
      </c>
      <c r="T130" s="224">
        <f t="shared" si="33"/>
        <v>0</v>
      </c>
      <c r="AR130" s="24" t="s">
        <v>86</v>
      </c>
      <c r="AT130" s="24" t="s">
        <v>148</v>
      </c>
      <c r="AU130" s="24" t="s">
        <v>77</v>
      </c>
      <c r="AY130" s="24" t="s">
        <v>152</v>
      </c>
      <c r="BE130" s="159">
        <f t="shared" si="34"/>
        <v>0</v>
      </c>
      <c r="BF130" s="159">
        <f t="shared" si="35"/>
        <v>0</v>
      </c>
      <c r="BG130" s="159">
        <f t="shared" si="36"/>
        <v>0</v>
      </c>
      <c r="BH130" s="159">
        <f t="shared" si="37"/>
        <v>0</v>
      </c>
      <c r="BI130" s="159">
        <f t="shared" si="38"/>
        <v>0</v>
      </c>
      <c r="BJ130" s="24" t="s">
        <v>77</v>
      </c>
      <c r="BK130" s="159">
        <f t="shared" si="39"/>
        <v>0</v>
      </c>
      <c r="BL130" s="24" t="s">
        <v>86</v>
      </c>
      <c r="BM130" s="24" t="s">
        <v>997</v>
      </c>
    </row>
    <row r="131" spans="2:65" s="1" customFormat="1" ht="6.9" customHeight="1">
      <c r="B131" s="56"/>
      <c r="C131" s="57"/>
      <c r="D131" s="57"/>
      <c r="E131" s="57"/>
      <c r="F131" s="57"/>
      <c r="G131" s="57"/>
      <c r="H131" s="57"/>
      <c r="I131" s="127"/>
      <c r="J131" s="57"/>
      <c r="K131" s="57"/>
      <c r="L131" s="41"/>
    </row>
  </sheetData>
  <autoFilter ref="C79:K130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103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998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ROUND(J76,2)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ROUND(SUM(BE76:BE77), 2)</f>
        <v>0</v>
      </c>
      <c r="G30" s="42"/>
      <c r="H30" s="42"/>
      <c r="I30" s="119">
        <v>0.21</v>
      </c>
      <c r="J30" s="118">
        <f>ROUND(ROUND((SUM(BE76:BE77)),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ROUND(SUM(BF76:BF77), 2)</f>
        <v>0</v>
      </c>
      <c r="G31" s="42"/>
      <c r="H31" s="42"/>
      <c r="I31" s="119">
        <v>0.15</v>
      </c>
      <c r="J31" s="118">
        <f>ROUND(ROUND((SUM(BF76:BF77)),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ROUND(SUM(BG76:BG77),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ROUND(SUM(BH76:BH77),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ROUND(SUM(BI76:BI77),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8a - SO 402 Přeložka NN(provádí si vlastník na základě smlouvy)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J76</f>
        <v>0</v>
      </c>
      <c r="K56" s="45"/>
      <c r="AU56" s="24" t="s">
        <v>133</v>
      </c>
    </row>
    <row r="57" spans="2:47" s="1" customFormat="1" ht="21.75" customHeight="1">
      <c r="B57" s="41"/>
      <c r="C57" s="42"/>
      <c r="D57" s="42"/>
      <c r="E57" s="42"/>
      <c r="F57" s="42"/>
      <c r="G57" s="42"/>
      <c r="H57" s="42"/>
      <c r="I57" s="106"/>
      <c r="J57" s="42"/>
      <c r="K57" s="45"/>
    </row>
    <row r="58" spans="2:47" s="1" customFormat="1" ht="6.9" customHeight="1">
      <c r="B58" s="56"/>
      <c r="C58" s="57"/>
      <c r="D58" s="57"/>
      <c r="E58" s="57"/>
      <c r="F58" s="57"/>
      <c r="G58" s="57"/>
      <c r="H58" s="57"/>
      <c r="I58" s="127"/>
      <c r="J58" s="57"/>
      <c r="K58" s="58"/>
    </row>
    <row r="62" spans="2:47" s="1" customFormat="1" ht="6.9" customHeight="1">
      <c r="B62" s="59"/>
      <c r="C62" s="60"/>
      <c r="D62" s="60"/>
      <c r="E62" s="60"/>
      <c r="F62" s="60"/>
      <c r="G62" s="60"/>
      <c r="H62" s="60"/>
      <c r="I62" s="128"/>
      <c r="J62" s="60"/>
      <c r="K62" s="60"/>
      <c r="L62" s="41"/>
    </row>
    <row r="63" spans="2:47" s="1" customFormat="1" ht="36.9" customHeight="1">
      <c r="B63" s="41"/>
      <c r="C63" s="61" t="s">
        <v>134</v>
      </c>
      <c r="L63" s="41"/>
    </row>
    <row r="64" spans="2:47" s="1" customFormat="1" ht="6.9" customHeight="1">
      <c r="B64" s="41"/>
      <c r="L64" s="41"/>
    </row>
    <row r="65" spans="2:65" s="1" customFormat="1" ht="14.4" customHeight="1">
      <c r="B65" s="41"/>
      <c r="C65" s="63" t="s">
        <v>18</v>
      </c>
      <c r="L65" s="41"/>
    </row>
    <row r="66" spans="2:65" s="1" customFormat="1" ht="22.5" customHeight="1">
      <c r="B66" s="41"/>
      <c r="E66" s="364" t="str">
        <f>E7</f>
        <v>Cyklostezka Nová Ves -Vodárna-I.etapa</v>
      </c>
      <c r="F66" s="365"/>
      <c r="G66" s="365"/>
      <c r="H66" s="365"/>
      <c r="L66" s="41"/>
    </row>
    <row r="67" spans="2:65" s="1" customFormat="1" ht="14.4" customHeight="1">
      <c r="B67" s="41"/>
      <c r="C67" s="63" t="s">
        <v>127</v>
      </c>
      <c r="L67" s="41"/>
    </row>
    <row r="68" spans="2:65" s="1" customFormat="1" ht="23.25" customHeight="1">
      <c r="B68" s="41"/>
      <c r="E68" s="345" t="str">
        <f>E9</f>
        <v>8a - SO 402 Přeložka NN(provádí si vlastník na základě smlouvy)</v>
      </c>
      <c r="F68" s="366"/>
      <c r="G68" s="366"/>
      <c r="H68" s="366"/>
      <c r="L68" s="41"/>
    </row>
    <row r="69" spans="2:65" s="1" customFormat="1" ht="6.9" customHeight="1">
      <c r="B69" s="41"/>
      <c r="L69" s="41"/>
    </row>
    <row r="70" spans="2:65" s="1" customFormat="1" ht="18" customHeight="1">
      <c r="B70" s="41"/>
      <c r="C70" s="63" t="s">
        <v>22</v>
      </c>
      <c r="F70" s="135" t="str">
        <f>F12</f>
        <v xml:space="preserve"> </v>
      </c>
      <c r="I70" s="136" t="s">
        <v>24</v>
      </c>
      <c r="J70" s="67" t="str">
        <f>IF(J12="","",J12)</f>
        <v>19.06.2017</v>
      </c>
      <c r="L70" s="41"/>
    </row>
    <row r="71" spans="2:65" s="1" customFormat="1" ht="6.9" customHeight="1">
      <c r="B71" s="41"/>
      <c r="L71" s="41"/>
    </row>
    <row r="72" spans="2:65" s="1" customFormat="1" ht="13.2">
      <c r="B72" s="41"/>
      <c r="C72" s="63" t="s">
        <v>26</v>
      </c>
      <c r="F72" s="135" t="str">
        <f>E15</f>
        <v>Statutární město Ostrava</v>
      </c>
      <c r="I72" s="136" t="s">
        <v>31</v>
      </c>
      <c r="J72" s="135" t="str">
        <f>E21</f>
        <v>HaskoningDHV Czech Republic</v>
      </c>
      <c r="L72" s="41"/>
    </row>
    <row r="73" spans="2:65" s="1" customFormat="1" ht="14.4" customHeight="1">
      <c r="B73" s="41"/>
      <c r="C73" s="63" t="s">
        <v>30</v>
      </c>
      <c r="F73" s="135" t="str">
        <f>IF(E18="","",E18)</f>
        <v>Ing.Ondrej Bojko</v>
      </c>
      <c r="L73" s="41"/>
    </row>
    <row r="74" spans="2:65" s="1" customFormat="1" ht="10.35" customHeight="1">
      <c r="B74" s="41"/>
      <c r="L74" s="41"/>
    </row>
    <row r="75" spans="2:65" s="7" customFormat="1" ht="29.25" customHeight="1">
      <c r="B75" s="137"/>
      <c r="C75" s="138" t="s">
        <v>135</v>
      </c>
      <c r="D75" s="139" t="s">
        <v>54</v>
      </c>
      <c r="E75" s="139" t="s">
        <v>50</v>
      </c>
      <c r="F75" s="139" t="s">
        <v>136</v>
      </c>
      <c r="G75" s="139" t="s">
        <v>137</v>
      </c>
      <c r="H75" s="139" t="s">
        <v>138</v>
      </c>
      <c r="I75" s="140" t="s">
        <v>139</v>
      </c>
      <c r="J75" s="139" t="s">
        <v>131</v>
      </c>
      <c r="K75" s="141" t="s">
        <v>140</v>
      </c>
      <c r="L75" s="137"/>
      <c r="M75" s="73" t="s">
        <v>141</v>
      </c>
      <c r="N75" s="74" t="s">
        <v>39</v>
      </c>
      <c r="O75" s="74" t="s">
        <v>142</v>
      </c>
      <c r="P75" s="74" t="s">
        <v>143</v>
      </c>
      <c r="Q75" s="74" t="s">
        <v>144</v>
      </c>
      <c r="R75" s="74" t="s">
        <v>145</v>
      </c>
      <c r="S75" s="74" t="s">
        <v>146</v>
      </c>
      <c r="T75" s="75" t="s">
        <v>147</v>
      </c>
    </row>
    <row r="76" spans="2:65" s="1" customFormat="1" ht="29.25" customHeight="1">
      <c r="B76" s="41"/>
      <c r="C76" s="142" t="s">
        <v>132</v>
      </c>
      <c r="J76" s="143">
        <f>BK76</f>
        <v>0</v>
      </c>
      <c r="L76" s="41"/>
      <c r="M76" s="76"/>
      <c r="N76" s="68"/>
      <c r="O76" s="68"/>
      <c r="P76" s="144">
        <f>P77</f>
        <v>0</v>
      </c>
      <c r="Q76" s="68"/>
      <c r="R76" s="144">
        <f>R77</f>
        <v>0</v>
      </c>
      <c r="S76" s="68"/>
      <c r="T76" s="145">
        <f>T77</f>
        <v>0</v>
      </c>
      <c r="AT76" s="24" t="s">
        <v>68</v>
      </c>
      <c r="AU76" s="24" t="s">
        <v>133</v>
      </c>
      <c r="BK76" s="146">
        <f>BK77</f>
        <v>0</v>
      </c>
    </row>
    <row r="77" spans="2:65" s="1" customFormat="1" ht="22.5" customHeight="1">
      <c r="B77" s="147"/>
      <c r="C77" s="148" t="s">
        <v>77</v>
      </c>
      <c r="D77" s="148" t="s">
        <v>148</v>
      </c>
      <c r="E77" s="149" t="s">
        <v>77</v>
      </c>
      <c r="F77" s="150" t="s">
        <v>999</v>
      </c>
      <c r="G77" s="151" t="s">
        <v>5</v>
      </c>
      <c r="H77" s="152">
        <v>0</v>
      </c>
      <c r="I77" s="153"/>
      <c r="J77" s="154">
        <f>ROUND(I77*H77,2)</f>
        <v>0</v>
      </c>
      <c r="K77" s="150" t="s">
        <v>5</v>
      </c>
      <c r="L77" s="41"/>
      <c r="M77" s="155" t="s">
        <v>5</v>
      </c>
      <c r="N77" s="221" t="s">
        <v>40</v>
      </c>
      <c r="O77" s="222"/>
      <c r="P77" s="223">
        <f>O77*H77</f>
        <v>0</v>
      </c>
      <c r="Q77" s="223">
        <v>0</v>
      </c>
      <c r="R77" s="223">
        <f>Q77*H77</f>
        <v>0</v>
      </c>
      <c r="S77" s="223">
        <v>0</v>
      </c>
      <c r="T77" s="224">
        <f>S77*H77</f>
        <v>0</v>
      </c>
      <c r="AR77" s="24" t="s">
        <v>86</v>
      </c>
      <c r="AT77" s="24" t="s">
        <v>148</v>
      </c>
      <c r="AU77" s="24" t="s">
        <v>69</v>
      </c>
      <c r="AY77" s="24" t="s">
        <v>152</v>
      </c>
      <c r="BE77" s="159">
        <f>IF(N77="základní",J77,0)</f>
        <v>0</v>
      </c>
      <c r="BF77" s="159">
        <f>IF(N77="snížená",J77,0)</f>
        <v>0</v>
      </c>
      <c r="BG77" s="159">
        <f>IF(N77="zákl. přenesená",J77,0)</f>
        <v>0</v>
      </c>
      <c r="BH77" s="159">
        <f>IF(N77="sníž. přenesená",J77,0)</f>
        <v>0</v>
      </c>
      <c r="BI77" s="159">
        <f>IF(N77="nulová",J77,0)</f>
        <v>0</v>
      </c>
      <c r="BJ77" s="24" t="s">
        <v>77</v>
      </c>
      <c r="BK77" s="159">
        <f>ROUND(I77*H77,2)</f>
        <v>0</v>
      </c>
      <c r="BL77" s="24" t="s">
        <v>86</v>
      </c>
      <c r="BM77" s="24" t="s">
        <v>1000</v>
      </c>
    </row>
    <row r="78" spans="2:65" s="1" customFormat="1" ht="6.9" customHeight="1">
      <c r="B78" s="56"/>
      <c r="C78" s="57"/>
      <c r="D78" s="57"/>
      <c r="E78" s="57"/>
      <c r="F78" s="57"/>
      <c r="G78" s="57"/>
      <c r="H78" s="57"/>
      <c r="I78" s="127"/>
      <c r="J78" s="57"/>
      <c r="K78" s="57"/>
      <c r="L78" s="41"/>
    </row>
  </sheetData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106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1001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ROUND(J76,2)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ROUND(SUM(BE76:BE77), 2)</f>
        <v>0</v>
      </c>
      <c r="G30" s="42"/>
      <c r="H30" s="42"/>
      <c r="I30" s="119">
        <v>0.21</v>
      </c>
      <c r="J30" s="118">
        <f>ROUND(ROUND((SUM(BE76:BE77)),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ROUND(SUM(BF76:BF77), 2)</f>
        <v>0</v>
      </c>
      <c r="G31" s="42"/>
      <c r="H31" s="42"/>
      <c r="I31" s="119">
        <v>0.15</v>
      </c>
      <c r="J31" s="118">
        <f>ROUND(ROUND((SUM(BF76:BF77)),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ROUND(SUM(BG76:BG77),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ROUND(SUM(BH76:BH77),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ROUND(SUM(BI76:BI77),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8b - SO 404 Ochrana sdělovacího vedení Telefonika(provádí si vlastník na základě smlouvy)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J76</f>
        <v>0</v>
      </c>
      <c r="K56" s="45"/>
      <c r="AU56" s="24" t="s">
        <v>133</v>
      </c>
    </row>
    <row r="57" spans="2:47" s="1" customFormat="1" ht="21.75" customHeight="1">
      <c r="B57" s="41"/>
      <c r="C57" s="42"/>
      <c r="D57" s="42"/>
      <c r="E57" s="42"/>
      <c r="F57" s="42"/>
      <c r="G57" s="42"/>
      <c r="H57" s="42"/>
      <c r="I57" s="106"/>
      <c r="J57" s="42"/>
      <c r="K57" s="45"/>
    </row>
    <row r="58" spans="2:47" s="1" customFormat="1" ht="6.9" customHeight="1">
      <c r="B58" s="56"/>
      <c r="C58" s="57"/>
      <c r="D58" s="57"/>
      <c r="E58" s="57"/>
      <c r="F58" s="57"/>
      <c r="G58" s="57"/>
      <c r="H58" s="57"/>
      <c r="I58" s="127"/>
      <c r="J58" s="57"/>
      <c r="K58" s="58"/>
    </row>
    <row r="62" spans="2:47" s="1" customFormat="1" ht="6.9" customHeight="1">
      <c r="B62" s="59"/>
      <c r="C62" s="60"/>
      <c r="D62" s="60"/>
      <c r="E62" s="60"/>
      <c r="F62" s="60"/>
      <c r="G62" s="60"/>
      <c r="H62" s="60"/>
      <c r="I62" s="128"/>
      <c r="J62" s="60"/>
      <c r="K62" s="60"/>
      <c r="L62" s="41"/>
    </row>
    <row r="63" spans="2:47" s="1" customFormat="1" ht="36.9" customHeight="1">
      <c r="B63" s="41"/>
      <c r="C63" s="61" t="s">
        <v>134</v>
      </c>
      <c r="L63" s="41"/>
    </row>
    <row r="64" spans="2:47" s="1" customFormat="1" ht="6.9" customHeight="1">
      <c r="B64" s="41"/>
      <c r="L64" s="41"/>
    </row>
    <row r="65" spans="2:65" s="1" customFormat="1" ht="14.4" customHeight="1">
      <c r="B65" s="41"/>
      <c r="C65" s="63" t="s">
        <v>18</v>
      </c>
      <c r="L65" s="41"/>
    </row>
    <row r="66" spans="2:65" s="1" customFormat="1" ht="22.5" customHeight="1">
      <c r="B66" s="41"/>
      <c r="E66" s="364" t="str">
        <f>E7</f>
        <v>Cyklostezka Nová Ves -Vodárna-I.etapa</v>
      </c>
      <c r="F66" s="365"/>
      <c r="G66" s="365"/>
      <c r="H66" s="365"/>
      <c r="L66" s="41"/>
    </row>
    <row r="67" spans="2:65" s="1" customFormat="1" ht="14.4" customHeight="1">
      <c r="B67" s="41"/>
      <c r="C67" s="63" t="s">
        <v>127</v>
      </c>
      <c r="L67" s="41"/>
    </row>
    <row r="68" spans="2:65" s="1" customFormat="1" ht="23.25" customHeight="1">
      <c r="B68" s="41"/>
      <c r="E68" s="345" t="str">
        <f>E9</f>
        <v>8b - SO 404 Ochrana sdělovacího vedení Telefonika(provádí si vlastník na základě smlouvy)</v>
      </c>
      <c r="F68" s="366"/>
      <c r="G68" s="366"/>
      <c r="H68" s="366"/>
      <c r="L68" s="41"/>
    </row>
    <row r="69" spans="2:65" s="1" customFormat="1" ht="6.9" customHeight="1">
      <c r="B69" s="41"/>
      <c r="L69" s="41"/>
    </row>
    <row r="70" spans="2:65" s="1" customFormat="1" ht="18" customHeight="1">
      <c r="B70" s="41"/>
      <c r="C70" s="63" t="s">
        <v>22</v>
      </c>
      <c r="F70" s="135" t="str">
        <f>F12</f>
        <v xml:space="preserve"> </v>
      </c>
      <c r="I70" s="136" t="s">
        <v>24</v>
      </c>
      <c r="J70" s="67" t="str">
        <f>IF(J12="","",J12)</f>
        <v>19.06.2017</v>
      </c>
      <c r="L70" s="41"/>
    </row>
    <row r="71" spans="2:65" s="1" customFormat="1" ht="6.9" customHeight="1">
      <c r="B71" s="41"/>
      <c r="L71" s="41"/>
    </row>
    <row r="72" spans="2:65" s="1" customFormat="1" ht="13.2">
      <c r="B72" s="41"/>
      <c r="C72" s="63" t="s">
        <v>26</v>
      </c>
      <c r="F72" s="135" t="str">
        <f>E15</f>
        <v>Statutární město Ostrava</v>
      </c>
      <c r="I72" s="136" t="s">
        <v>31</v>
      </c>
      <c r="J72" s="135" t="str">
        <f>E21</f>
        <v>HaskoningDHV Czech Republic</v>
      </c>
      <c r="L72" s="41"/>
    </row>
    <row r="73" spans="2:65" s="1" customFormat="1" ht="14.4" customHeight="1">
      <c r="B73" s="41"/>
      <c r="C73" s="63" t="s">
        <v>30</v>
      </c>
      <c r="F73" s="135" t="str">
        <f>IF(E18="","",E18)</f>
        <v>Ing.Ondrej Bojko</v>
      </c>
      <c r="L73" s="41"/>
    </row>
    <row r="74" spans="2:65" s="1" customFormat="1" ht="10.35" customHeight="1">
      <c r="B74" s="41"/>
      <c r="L74" s="41"/>
    </row>
    <row r="75" spans="2:65" s="7" customFormat="1" ht="29.25" customHeight="1">
      <c r="B75" s="137"/>
      <c r="C75" s="138" t="s">
        <v>135</v>
      </c>
      <c r="D75" s="139" t="s">
        <v>54</v>
      </c>
      <c r="E75" s="139" t="s">
        <v>50</v>
      </c>
      <c r="F75" s="139" t="s">
        <v>136</v>
      </c>
      <c r="G75" s="139" t="s">
        <v>137</v>
      </c>
      <c r="H75" s="139" t="s">
        <v>138</v>
      </c>
      <c r="I75" s="140" t="s">
        <v>139</v>
      </c>
      <c r="J75" s="139" t="s">
        <v>131</v>
      </c>
      <c r="K75" s="141" t="s">
        <v>140</v>
      </c>
      <c r="L75" s="137"/>
      <c r="M75" s="73" t="s">
        <v>141</v>
      </c>
      <c r="N75" s="74" t="s">
        <v>39</v>
      </c>
      <c r="O75" s="74" t="s">
        <v>142</v>
      </c>
      <c r="P75" s="74" t="s">
        <v>143</v>
      </c>
      <c r="Q75" s="74" t="s">
        <v>144</v>
      </c>
      <c r="R75" s="74" t="s">
        <v>145</v>
      </c>
      <c r="S75" s="74" t="s">
        <v>146</v>
      </c>
      <c r="T75" s="75" t="s">
        <v>147</v>
      </c>
    </row>
    <row r="76" spans="2:65" s="1" customFormat="1" ht="29.25" customHeight="1">
      <c r="B76" s="41"/>
      <c r="C76" s="142" t="s">
        <v>132</v>
      </c>
      <c r="J76" s="143">
        <f>BK76</f>
        <v>0</v>
      </c>
      <c r="L76" s="41"/>
      <c r="M76" s="76"/>
      <c r="N76" s="68"/>
      <c r="O76" s="68"/>
      <c r="P76" s="144">
        <f>P77</f>
        <v>0</v>
      </c>
      <c r="Q76" s="68"/>
      <c r="R76" s="144">
        <f>R77</f>
        <v>0</v>
      </c>
      <c r="S76" s="68"/>
      <c r="T76" s="145">
        <f>T77</f>
        <v>0</v>
      </c>
      <c r="AT76" s="24" t="s">
        <v>68</v>
      </c>
      <c r="AU76" s="24" t="s">
        <v>133</v>
      </c>
      <c r="BK76" s="146">
        <f>BK77</f>
        <v>0</v>
      </c>
    </row>
    <row r="77" spans="2:65" s="1" customFormat="1" ht="22.5" customHeight="1">
      <c r="B77" s="147"/>
      <c r="C77" s="148" t="s">
        <v>77</v>
      </c>
      <c r="D77" s="148" t="s">
        <v>148</v>
      </c>
      <c r="E77" s="149" t="s">
        <v>77</v>
      </c>
      <c r="F77" s="150" t="s">
        <v>1002</v>
      </c>
      <c r="G77" s="151" t="s">
        <v>5</v>
      </c>
      <c r="H77" s="152">
        <v>0</v>
      </c>
      <c r="I77" s="153"/>
      <c r="J77" s="154">
        <f>ROUND(I77*H77,2)</f>
        <v>0</v>
      </c>
      <c r="K77" s="150" t="s">
        <v>5</v>
      </c>
      <c r="L77" s="41"/>
      <c r="M77" s="155" t="s">
        <v>5</v>
      </c>
      <c r="N77" s="221" t="s">
        <v>40</v>
      </c>
      <c r="O77" s="222"/>
      <c r="P77" s="223">
        <f>O77*H77</f>
        <v>0</v>
      </c>
      <c r="Q77" s="223">
        <v>0</v>
      </c>
      <c r="R77" s="223">
        <f>Q77*H77</f>
        <v>0</v>
      </c>
      <c r="S77" s="223">
        <v>0</v>
      </c>
      <c r="T77" s="224">
        <f>S77*H77</f>
        <v>0</v>
      </c>
      <c r="AR77" s="24" t="s">
        <v>86</v>
      </c>
      <c r="AT77" s="24" t="s">
        <v>148</v>
      </c>
      <c r="AU77" s="24" t="s">
        <v>69</v>
      </c>
      <c r="AY77" s="24" t="s">
        <v>152</v>
      </c>
      <c r="BE77" s="159">
        <f>IF(N77="základní",J77,0)</f>
        <v>0</v>
      </c>
      <c r="BF77" s="159">
        <f>IF(N77="snížená",J77,0)</f>
        <v>0</v>
      </c>
      <c r="BG77" s="159">
        <f>IF(N77="zákl. přenesená",J77,0)</f>
        <v>0</v>
      </c>
      <c r="BH77" s="159">
        <f>IF(N77="sníž. přenesená",J77,0)</f>
        <v>0</v>
      </c>
      <c r="BI77" s="159">
        <f>IF(N77="nulová",J77,0)</f>
        <v>0</v>
      </c>
      <c r="BJ77" s="24" t="s">
        <v>77</v>
      </c>
      <c r="BK77" s="159">
        <f>ROUND(I77*H77,2)</f>
        <v>0</v>
      </c>
      <c r="BL77" s="24" t="s">
        <v>86</v>
      </c>
      <c r="BM77" s="24" t="s">
        <v>1003</v>
      </c>
    </row>
    <row r="78" spans="2:65" s="1" customFormat="1" ht="6.9" customHeight="1">
      <c r="B78" s="56"/>
      <c r="C78" s="57"/>
      <c r="D78" s="57"/>
      <c r="E78" s="57"/>
      <c r="F78" s="57"/>
      <c r="G78" s="57"/>
      <c r="H78" s="57"/>
      <c r="I78" s="127"/>
      <c r="J78" s="57"/>
      <c r="K78" s="57"/>
      <c r="L78" s="41"/>
    </row>
  </sheetData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109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1004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ROUND(J80,2)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ROUND(SUM(BE80:BE102), 2)</f>
        <v>0</v>
      </c>
      <c r="G30" s="42"/>
      <c r="H30" s="42"/>
      <c r="I30" s="119">
        <v>0.21</v>
      </c>
      <c r="J30" s="118">
        <f>ROUND(ROUND((SUM(BE80:BE102)),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ROUND(SUM(BF80:BF102), 2)</f>
        <v>0</v>
      </c>
      <c r="G31" s="42"/>
      <c r="H31" s="42"/>
      <c r="I31" s="119">
        <v>0.15</v>
      </c>
      <c r="J31" s="118">
        <f>ROUND(ROUND((SUM(BF80:BF102)),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ROUND(SUM(BG80:BG102),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ROUND(SUM(BH80:BH102),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ROUND(SUM(BI80:BI102),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9 - SO 403 Přeložka kabelu DPO a.s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J80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872</v>
      </c>
      <c r="E57" s="196"/>
      <c r="F57" s="196"/>
      <c r="G57" s="196"/>
      <c r="H57" s="196"/>
      <c r="I57" s="197"/>
      <c r="J57" s="198">
        <f>J81</f>
        <v>0</v>
      </c>
      <c r="K57" s="199"/>
    </row>
    <row r="58" spans="2:47" s="11" customFormat="1" ht="24.9" customHeight="1">
      <c r="B58" s="193"/>
      <c r="C58" s="194"/>
      <c r="D58" s="195" t="s">
        <v>873</v>
      </c>
      <c r="E58" s="196"/>
      <c r="F58" s="196"/>
      <c r="G58" s="196"/>
      <c r="H58" s="196"/>
      <c r="I58" s="197"/>
      <c r="J58" s="198">
        <f>J85</f>
        <v>0</v>
      </c>
      <c r="K58" s="199"/>
    </row>
    <row r="59" spans="2:47" s="11" customFormat="1" ht="24.9" customHeight="1">
      <c r="B59" s="193"/>
      <c r="C59" s="194"/>
      <c r="D59" s="195" t="s">
        <v>874</v>
      </c>
      <c r="E59" s="196"/>
      <c r="F59" s="196"/>
      <c r="G59" s="196"/>
      <c r="H59" s="196"/>
      <c r="I59" s="197"/>
      <c r="J59" s="198">
        <f>J88</f>
        <v>0</v>
      </c>
      <c r="K59" s="199"/>
    </row>
    <row r="60" spans="2:47" s="11" customFormat="1" ht="24.9" customHeight="1">
      <c r="B60" s="193"/>
      <c r="C60" s="194"/>
      <c r="D60" s="195" t="s">
        <v>875</v>
      </c>
      <c r="E60" s="196"/>
      <c r="F60" s="196"/>
      <c r="G60" s="196"/>
      <c r="H60" s="196"/>
      <c r="I60" s="197"/>
      <c r="J60" s="198">
        <f>J98</f>
        <v>0</v>
      </c>
      <c r="K60" s="199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6"/>
      <c r="J61" s="42"/>
      <c r="K61" s="45"/>
    </row>
    <row r="62" spans="2:47" s="1" customFormat="1" ht="6.9" customHeight="1">
      <c r="B62" s="56"/>
      <c r="C62" s="57"/>
      <c r="D62" s="57"/>
      <c r="E62" s="57"/>
      <c r="F62" s="57"/>
      <c r="G62" s="57"/>
      <c r="H62" s="57"/>
      <c r="I62" s="127"/>
      <c r="J62" s="57"/>
      <c r="K62" s="58"/>
    </row>
    <row r="66" spans="2:63" s="1" customFormat="1" ht="6.9" customHeight="1">
      <c r="B66" s="59"/>
      <c r="C66" s="60"/>
      <c r="D66" s="60"/>
      <c r="E66" s="60"/>
      <c r="F66" s="60"/>
      <c r="G66" s="60"/>
      <c r="H66" s="60"/>
      <c r="I66" s="128"/>
      <c r="J66" s="60"/>
      <c r="K66" s="60"/>
      <c r="L66" s="41"/>
    </row>
    <row r="67" spans="2:63" s="1" customFormat="1" ht="36.9" customHeight="1">
      <c r="B67" s="41"/>
      <c r="C67" s="61" t="s">
        <v>134</v>
      </c>
      <c r="L67" s="41"/>
    </row>
    <row r="68" spans="2:63" s="1" customFormat="1" ht="6.9" customHeight="1">
      <c r="B68" s="41"/>
      <c r="L68" s="41"/>
    </row>
    <row r="69" spans="2:63" s="1" customFormat="1" ht="14.4" customHeight="1">
      <c r="B69" s="41"/>
      <c r="C69" s="63" t="s">
        <v>18</v>
      </c>
      <c r="L69" s="41"/>
    </row>
    <row r="70" spans="2:63" s="1" customFormat="1" ht="22.5" customHeight="1">
      <c r="B70" s="41"/>
      <c r="E70" s="364" t="str">
        <f>E7</f>
        <v>Cyklostezka Nová Ves -Vodárna-I.etapa</v>
      </c>
      <c r="F70" s="365"/>
      <c r="G70" s="365"/>
      <c r="H70" s="365"/>
      <c r="L70" s="41"/>
    </row>
    <row r="71" spans="2:63" s="1" customFormat="1" ht="14.4" customHeight="1">
      <c r="B71" s="41"/>
      <c r="C71" s="63" t="s">
        <v>127</v>
      </c>
      <c r="L71" s="41"/>
    </row>
    <row r="72" spans="2:63" s="1" customFormat="1" ht="23.25" customHeight="1">
      <c r="B72" s="41"/>
      <c r="E72" s="345" t="str">
        <f>E9</f>
        <v>9 - SO 403 Přeložka kabelu DPO a.s</v>
      </c>
      <c r="F72" s="366"/>
      <c r="G72" s="366"/>
      <c r="H72" s="366"/>
      <c r="L72" s="41"/>
    </row>
    <row r="73" spans="2:63" s="1" customFormat="1" ht="6.9" customHeight="1">
      <c r="B73" s="41"/>
      <c r="L73" s="41"/>
    </row>
    <row r="74" spans="2:63" s="1" customFormat="1" ht="18" customHeight="1">
      <c r="B74" s="41"/>
      <c r="C74" s="63" t="s">
        <v>22</v>
      </c>
      <c r="F74" s="135" t="str">
        <f>F12</f>
        <v xml:space="preserve"> </v>
      </c>
      <c r="I74" s="136" t="s">
        <v>24</v>
      </c>
      <c r="J74" s="67" t="str">
        <f>IF(J12="","",J12)</f>
        <v>19.06.2017</v>
      </c>
      <c r="L74" s="41"/>
    </row>
    <row r="75" spans="2:63" s="1" customFormat="1" ht="6.9" customHeight="1">
      <c r="B75" s="41"/>
      <c r="L75" s="41"/>
    </row>
    <row r="76" spans="2:63" s="1" customFormat="1" ht="13.2">
      <c r="B76" s="41"/>
      <c r="C76" s="63" t="s">
        <v>26</v>
      </c>
      <c r="F76" s="135" t="str">
        <f>E15</f>
        <v>Statutární město Ostrava</v>
      </c>
      <c r="I76" s="136" t="s">
        <v>31</v>
      </c>
      <c r="J76" s="135" t="str">
        <f>E21</f>
        <v>HaskoningDHV Czech Republic</v>
      </c>
      <c r="L76" s="41"/>
    </row>
    <row r="77" spans="2:63" s="1" customFormat="1" ht="14.4" customHeight="1">
      <c r="B77" s="41"/>
      <c r="C77" s="63" t="s">
        <v>30</v>
      </c>
      <c r="F77" s="135" t="str">
        <f>IF(E18="","",E18)</f>
        <v>Ing.Ondrej Bojko</v>
      </c>
      <c r="L77" s="41"/>
    </row>
    <row r="78" spans="2:63" s="1" customFormat="1" ht="10.35" customHeight="1">
      <c r="B78" s="41"/>
      <c r="L78" s="41"/>
    </row>
    <row r="79" spans="2:63" s="7" customFormat="1" ht="29.25" customHeight="1">
      <c r="B79" s="137"/>
      <c r="C79" s="138" t="s">
        <v>135</v>
      </c>
      <c r="D79" s="139" t="s">
        <v>54</v>
      </c>
      <c r="E79" s="139" t="s">
        <v>50</v>
      </c>
      <c r="F79" s="139" t="s">
        <v>136</v>
      </c>
      <c r="G79" s="139" t="s">
        <v>137</v>
      </c>
      <c r="H79" s="139" t="s">
        <v>138</v>
      </c>
      <c r="I79" s="140" t="s">
        <v>139</v>
      </c>
      <c r="J79" s="139" t="s">
        <v>131</v>
      </c>
      <c r="K79" s="141" t="s">
        <v>140</v>
      </c>
      <c r="L79" s="137"/>
      <c r="M79" s="73" t="s">
        <v>141</v>
      </c>
      <c r="N79" s="74" t="s">
        <v>39</v>
      </c>
      <c r="O79" s="74" t="s">
        <v>142</v>
      </c>
      <c r="P79" s="74" t="s">
        <v>143</v>
      </c>
      <c r="Q79" s="74" t="s">
        <v>144</v>
      </c>
      <c r="R79" s="74" t="s">
        <v>145</v>
      </c>
      <c r="S79" s="74" t="s">
        <v>146</v>
      </c>
      <c r="T79" s="75" t="s">
        <v>147</v>
      </c>
    </row>
    <row r="80" spans="2:63" s="1" customFormat="1" ht="29.25" customHeight="1">
      <c r="B80" s="41"/>
      <c r="C80" s="77" t="s">
        <v>132</v>
      </c>
      <c r="J80" s="143">
        <f>BK80</f>
        <v>0</v>
      </c>
      <c r="L80" s="41"/>
      <c r="M80" s="76"/>
      <c r="N80" s="68"/>
      <c r="O80" s="68"/>
      <c r="P80" s="144">
        <f>P81+P85+P88+P98</f>
        <v>0</v>
      </c>
      <c r="Q80" s="68"/>
      <c r="R80" s="144">
        <f>R81+R85+R88+R98</f>
        <v>0</v>
      </c>
      <c r="S80" s="68"/>
      <c r="T80" s="145">
        <f>T81+T85+T88+T98</f>
        <v>0</v>
      </c>
      <c r="AT80" s="24" t="s">
        <v>68</v>
      </c>
      <c r="AU80" s="24" t="s">
        <v>133</v>
      </c>
      <c r="BK80" s="146">
        <f>BK81+BK85+BK88+BK98</f>
        <v>0</v>
      </c>
    </row>
    <row r="81" spans="2:65" s="13" customFormat="1" ht="37.35" customHeight="1">
      <c r="B81" s="207"/>
      <c r="D81" s="218" t="s">
        <v>68</v>
      </c>
      <c r="E81" s="247" t="s">
        <v>876</v>
      </c>
      <c r="F81" s="247" t="s">
        <v>877</v>
      </c>
      <c r="I81" s="210"/>
      <c r="J81" s="248">
        <f>BK81</f>
        <v>0</v>
      </c>
      <c r="L81" s="207"/>
      <c r="M81" s="212"/>
      <c r="N81" s="213"/>
      <c r="O81" s="213"/>
      <c r="P81" s="214">
        <f>SUM(P82:P84)</f>
        <v>0</v>
      </c>
      <c r="Q81" s="213"/>
      <c r="R81" s="214">
        <f>SUM(R82:R84)</f>
        <v>0</v>
      </c>
      <c r="S81" s="213"/>
      <c r="T81" s="215">
        <f>SUM(T82:T84)</f>
        <v>0</v>
      </c>
      <c r="AR81" s="208" t="s">
        <v>77</v>
      </c>
      <c r="AT81" s="216" t="s">
        <v>68</v>
      </c>
      <c r="AU81" s="216" t="s">
        <v>69</v>
      </c>
      <c r="AY81" s="208" t="s">
        <v>152</v>
      </c>
      <c r="BK81" s="217">
        <f>SUM(BK82:BK84)</f>
        <v>0</v>
      </c>
    </row>
    <row r="82" spans="2:65" s="1" customFormat="1" ht="22.5" customHeight="1">
      <c r="B82" s="147"/>
      <c r="C82" s="148" t="s">
        <v>77</v>
      </c>
      <c r="D82" s="148" t="s">
        <v>148</v>
      </c>
      <c r="E82" s="149" t="s">
        <v>1005</v>
      </c>
      <c r="F82" s="150" t="s">
        <v>1006</v>
      </c>
      <c r="G82" s="151" t="s">
        <v>150</v>
      </c>
      <c r="H82" s="152">
        <v>4</v>
      </c>
      <c r="I82" s="153"/>
      <c r="J82" s="154">
        <f>ROUND(I82*H82,2)</f>
        <v>0</v>
      </c>
      <c r="K82" s="150" t="s">
        <v>5</v>
      </c>
      <c r="L82" s="41"/>
      <c r="M82" s="155" t="s">
        <v>5</v>
      </c>
      <c r="N82" s="156" t="s">
        <v>40</v>
      </c>
      <c r="O82" s="42"/>
      <c r="P82" s="157">
        <f>O82*H82</f>
        <v>0</v>
      </c>
      <c r="Q82" s="157">
        <v>0</v>
      </c>
      <c r="R82" s="157">
        <f>Q82*H82</f>
        <v>0</v>
      </c>
      <c r="S82" s="157">
        <v>0</v>
      </c>
      <c r="T82" s="158">
        <f>S82*H82</f>
        <v>0</v>
      </c>
      <c r="AR82" s="24" t="s">
        <v>86</v>
      </c>
      <c r="AT82" s="24" t="s">
        <v>148</v>
      </c>
      <c r="AU82" s="24" t="s">
        <v>77</v>
      </c>
      <c r="AY82" s="24" t="s">
        <v>152</v>
      </c>
      <c r="BE82" s="159">
        <f>IF(N82="základní",J82,0)</f>
        <v>0</v>
      </c>
      <c r="BF82" s="159">
        <f>IF(N82="snížená",J82,0)</f>
        <v>0</v>
      </c>
      <c r="BG82" s="159">
        <f>IF(N82="zákl. přenesená",J82,0)</f>
        <v>0</v>
      </c>
      <c r="BH82" s="159">
        <f>IF(N82="sníž. přenesená",J82,0)</f>
        <v>0</v>
      </c>
      <c r="BI82" s="159">
        <f>IF(N82="nulová",J82,0)</f>
        <v>0</v>
      </c>
      <c r="BJ82" s="24" t="s">
        <v>77</v>
      </c>
      <c r="BK82" s="159">
        <f>ROUND(I82*H82,2)</f>
        <v>0</v>
      </c>
      <c r="BL82" s="24" t="s">
        <v>86</v>
      </c>
      <c r="BM82" s="24" t="s">
        <v>1007</v>
      </c>
    </row>
    <row r="83" spans="2:65" s="1" customFormat="1" ht="22.5" customHeight="1">
      <c r="B83" s="147"/>
      <c r="C83" s="148" t="s">
        <v>79</v>
      </c>
      <c r="D83" s="148" t="s">
        <v>148</v>
      </c>
      <c r="E83" s="149" t="s">
        <v>895</v>
      </c>
      <c r="F83" s="150" t="s">
        <v>896</v>
      </c>
      <c r="G83" s="151" t="s">
        <v>150</v>
      </c>
      <c r="H83" s="152">
        <v>8</v>
      </c>
      <c r="I83" s="153"/>
      <c r="J83" s="154">
        <f>ROUND(I83*H83,2)</f>
        <v>0</v>
      </c>
      <c r="K83" s="150" t="s">
        <v>5</v>
      </c>
      <c r="L83" s="41"/>
      <c r="M83" s="155" t="s">
        <v>5</v>
      </c>
      <c r="N83" s="156" t="s">
        <v>40</v>
      </c>
      <c r="O83" s="42"/>
      <c r="P83" s="157">
        <f>O83*H83</f>
        <v>0</v>
      </c>
      <c r="Q83" s="157">
        <v>0</v>
      </c>
      <c r="R83" s="157">
        <f>Q83*H83</f>
        <v>0</v>
      </c>
      <c r="S83" s="157">
        <v>0</v>
      </c>
      <c r="T83" s="158">
        <f>S83*H83</f>
        <v>0</v>
      </c>
      <c r="AR83" s="24" t="s">
        <v>86</v>
      </c>
      <c r="AT83" s="24" t="s">
        <v>148</v>
      </c>
      <c r="AU83" s="24" t="s">
        <v>77</v>
      </c>
      <c r="AY83" s="24" t="s">
        <v>152</v>
      </c>
      <c r="BE83" s="159">
        <f>IF(N83="základní",J83,0)</f>
        <v>0</v>
      </c>
      <c r="BF83" s="159">
        <f>IF(N83="snížená",J83,0)</f>
        <v>0</v>
      </c>
      <c r="BG83" s="159">
        <f>IF(N83="zákl. přenesená",J83,0)</f>
        <v>0</v>
      </c>
      <c r="BH83" s="159">
        <f>IF(N83="sníž. přenesená",J83,0)</f>
        <v>0</v>
      </c>
      <c r="BI83" s="159">
        <f>IF(N83="nulová",J83,0)</f>
        <v>0</v>
      </c>
      <c r="BJ83" s="24" t="s">
        <v>77</v>
      </c>
      <c r="BK83" s="159">
        <f>ROUND(I83*H83,2)</f>
        <v>0</v>
      </c>
      <c r="BL83" s="24" t="s">
        <v>86</v>
      </c>
      <c r="BM83" s="24" t="s">
        <v>1008</v>
      </c>
    </row>
    <row r="84" spans="2:65" s="1" customFormat="1" ht="22.5" customHeight="1">
      <c r="B84" s="147"/>
      <c r="C84" s="148" t="s">
        <v>83</v>
      </c>
      <c r="D84" s="148" t="s">
        <v>148</v>
      </c>
      <c r="E84" s="149" t="s">
        <v>1009</v>
      </c>
      <c r="F84" s="150" t="s">
        <v>1010</v>
      </c>
      <c r="G84" s="151" t="s">
        <v>163</v>
      </c>
      <c r="H84" s="152">
        <v>400</v>
      </c>
      <c r="I84" s="153"/>
      <c r="J84" s="154">
        <f>ROUND(I84*H84,2)</f>
        <v>0</v>
      </c>
      <c r="K84" s="150" t="s">
        <v>5</v>
      </c>
      <c r="L84" s="41"/>
      <c r="M84" s="155" t="s">
        <v>5</v>
      </c>
      <c r="N84" s="156" t="s">
        <v>40</v>
      </c>
      <c r="O84" s="42"/>
      <c r="P84" s="157">
        <f>O84*H84</f>
        <v>0</v>
      </c>
      <c r="Q84" s="157">
        <v>0</v>
      </c>
      <c r="R84" s="157">
        <f>Q84*H84</f>
        <v>0</v>
      </c>
      <c r="S84" s="157">
        <v>0</v>
      </c>
      <c r="T84" s="158">
        <f>S84*H84</f>
        <v>0</v>
      </c>
      <c r="AR84" s="24" t="s">
        <v>86</v>
      </c>
      <c r="AT84" s="24" t="s">
        <v>148</v>
      </c>
      <c r="AU84" s="24" t="s">
        <v>77</v>
      </c>
      <c r="AY84" s="24" t="s">
        <v>152</v>
      </c>
      <c r="BE84" s="159">
        <f>IF(N84="základní",J84,0)</f>
        <v>0</v>
      </c>
      <c r="BF84" s="159">
        <f>IF(N84="snížená",J84,0)</f>
        <v>0</v>
      </c>
      <c r="BG84" s="159">
        <f>IF(N84="zákl. přenesená",J84,0)</f>
        <v>0</v>
      </c>
      <c r="BH84" s="159">
        <f>IF(N84="sníž. přenesená",J84,0)</f>
        <v>0</v>
      </c>
      <c r="BI84" s="159">
        <f>IF(N84="nulová",J84,0)</f>
        <v>0</v>
      </c>
      <c r="BJ84" s="24" t="s">
        <v>77</v>
      </c>
      <c r="BK84" s="159">
        <f>ROUND(I84*H84,2)</f>
        <v>0</v>
      </c>
      <c r="BL84" s="24" t="s">
        <v>86</v>
      </c>
      <c r="BM84" s="24" t="s">
        <v>1011</v>
      </c>
    </row>
    <row r="85" spans="2:65" s="13" customFormat="1" ht="37.35" customHeight="1">
      <c r="B85" s="207"/>
      <c r="D85" s="218" t="s">
        <v>68</v>
      </c>
      <c r="E85" s="247" t="s">
        <v>913</v>
      </c>
      <c r="F85" s="247" t="s">
        <v>914</v>
      </c>
      <c r="I85" s="210"/>
      <c r="J85" s="248">
        <f>BK85</f>
        <v>0</v>
      </c>
      <c r="L85" s="207"/>
      <c r="M85" s="212"/>
      <c r="N85" s="213"/>
      <c r="O85" s="213"/>
      <c r="P85" s="214">
        <f>SUM(P86:P87)</f>
        <v>0</v>
      </c>
      <c r="Q85" s="213"/>
      <c r="R85" s="214">
        <f>SUM(R86:R87)</f>
        <v>0</v>
      </c>
      <c r="S85" s="213"/>
      <c r="T85" s="215">
        <f>SUM(T86:T87)</f>
        <v>0</v>
      </c>
      <c r="AR85" s="208" t="s">
        <v>77</v>
      </c>
      <c r="AT85" s="216" t="s">
        <v>68</v>
      </c>
      <c r="AU85" s="216" t="s">
        <v>69</v>
      </c>
      <c r="AY85" s="208" t="s">
        <v>152</v>
      </c>
      <c r="BK85" s="217">
        <f>SUM(BK86:BK87)</f>
        <v>0</v>
      </c>
    </row>
    <row r="86" spans="2:65" s="1" customFormat="1" ht="22.5" customHeight="1">
      <c r="B86" s="147"/>
      <c r="C86" s="225" t="s">
        <v>86</v>
      </c>
      <c r="D86" s="225" t="s">
        <v>484</v>
      </c>
      <c r="E86" s="226" t="s">
        <v>77</v>
      </c>
      <c r="F86" s="227" t="s">
        <v>915</v>
      </c>
      <c r="G86" s="228" t="s">
        <v>163</v>
      </c>
      <c r="H86" s="229">
        <v>420</v>
      </c>
      <c r="I86" s="230"/>
      <c r="J86" s="231">
        <f>ROUND(I86*H86,2)</f>
        <v>0</v>
      </c>
      <c r="K86" s="227" t="s">
        <v>5</v>
      </c>
      <c r="L86" s="232"/>
      <c r="M86" s="233" t="s">
        <v>5</v>
      </c>
      <c r="N86" s="234" t="s">
        <v>40</v>
      </c>
      <c r="O86" s="42"/>
      <c r="P86" s="157">
        <f>O86*H86</f>
        <v>0</v>
      </c>
      <c r="Q86" s="157">
        <v>0</v>
      </c>
      <c r="R86" s="157">
        <f>Q86*H86</f>
        <v>0</v>
      </c>
      <c r="S86" s="157">
        <v>0</v>
      </c>
      <c r="T86" s="158">
        <f>S86*H86</f>
        <v>0</v>
      </c>
      <c r="AR86" s="24" t="s">
        <v>98</v>
      </c>
      <c r="AT86" s="24" t="s">
        <v>484</v>
      </c>
      <c r="AU86" s="24" t="s">
        <v>77</v>
      </c>
      <c r="AY86" s="24" t="s">
        <v>152</v>
      </c>
      <c r="BE86" s="159">
        <f>IF(N86="základní",J86,0)</f>
        <v>0</v>
      </c>
      <c r="BF86" s="159">
        <f>IF(N86="snížená",J86,0)</f>
        <v>0</v>
      </c>
      <c r="BG86" s="159">
        <f>IF(N86="zákl. přenesená",J86,0)</f>
        <v>0</v>
      </c>
      <c r="BH86" s="159">
        <f>IF(N86="sníž. přenesená",J86,0)</f>
        <v>0</v>
      </c>
      <c r="BI86" s="159">
        <f>IF(N86="nulová",J86,0)</f>
        <v>0</v>
      </c>
      <c r="BJ86" s="24" t="s">
        <v>77</v>
      </c>
      <c r="BK86" s="159">
        <f>ROUND(I86*H86,2)</f>
        <v>0</v>
      </c>
      <c r="BL86" s="24" t="s">
        <v>86</v>
      </c>
      <c r="BM86" s="24" t="s">
        <v>1012</v>
      </c>
    </row>
    <row r="87" spans="2:65" s="1" customFormat="1" ht="22.5" customHeight="1">
      <c r="B87" s="147"/>
      <c r="C87" s="225" t="s">
        <v>89</v>
      </c>
      <c r="D87" s="225" t="s">
        <v>484</v>
      </c>
      <c r="E87" s="226" t="s">
        <v>79</v>
      </c>
      <c r="F87" s="227" t="s">
        <v>917</v>
      </c>
      <c r="G87" s="228" t="s">
        <v>163</v>
      </c>
      <c r="H87" s="229">
        <v>4</v>
      </c>
      <c r="I87" s="230"/>
      <c r="J87" s="231">
        <f>ROUND(I87*H87,2)</f>
        <v>0</v>
      </c>
      <c r="K87" s="227" t="s">
        <v>5</v>
      </c>
      <c r="L87" s="232"/>
      <c r="M87" s="233" t="s">
        <v>5</v>
      </c>
      <c r="N87" s="234" t="s">
        <v>40</v>
      </c>
      <c r="O87" s="42"/>
      <c r="P87" s="157">
        <f>O87*H87</f>
        <v>0</v>
      </c>
      <c r="Q87" s="157">
        <v>0</v>
      </c>
      <c r="R87" s="157">
        <f>Q87*H87</f>
        <v>0</v>
      </c>
      <c r="S87" s="157">
        <v>0</v>
      </c>
      <c r="T87" s="158">
        <f>S87*H87</f>
        <v>0</v>
      </c>
      <c r="AR87" s="24" t="s">
        <v>98</v>
      </c>
      <c r="AT87" s="24" t="s">
        <v>484</v>
      </c>
      <c r="AU87" s="24" t="s">
        <v>77</v>
      </c>
      <c r="AY87" s="24" t="s">
        <v>152</v>
      </c>
      <c r="BE87" s="159">
        <f>IF(N87="základní",J87,0)</f>
        <v>0</v>
      </c>
      <c r="BF87" s="159">
        <f>IF(N87="snížená",J87,0)</f>
        <v>0</v>
      </c>
      <c r="BG87" s="159">
        <f>IF(N87="zákl. přenesená",J87,0)</f>
        <v>0</v>
      </c>
      <c r="BH87" s="159">
        <f>IF(N87="sníž. přenesená",J87,0)</f>
        <v>0</v>
      </c>
      <c r="BI87" s="159">
        <f>IF(N87="nulová",J87,0)</f>
        <v>0</v>
      </c>
      <c r="BJ87" s="24" t="s">
        <v>77</v>
      </c>
      <c r="BK87" s="159">
        <f>ROUND(I87*H87,2)</f>
        <v>0</v>
      </c>
      <c r="BL87" s="24" t="s">
        <v>86</v>
      </c>
      <c r="BM87" s="24" t="s">
        <v>1013</v>
      </c>
    </row>
    <row r="88" spans="2:65" s="13" customFormat="1" ht="37.35" customHeight="1">
      <c r="B88" s="207"/>
      <c r="D88" s="218" t="s">
        <v>68</v>
      </c>
      <c r="E88" s="247" t="s">
        <v>68</v>
      </c>
      <c r="F88" s="247" t="s">
        <v>213</v>
      </c>
      <c r="I88" s="210"/>
      <c r="J88" s="248">
        <f>BK88</f>
        <v>0</v>
      </c>
      <c r="L88" s="207"/>
      <c r="M88" s="212"/>
      <c r="N88" s="213"/>
      <c r="O88" s="213"/>
      <c r="P88" s="214">
        <f>SUM(P89:P97)</f>
        <v>0</v>
      </c>
      <c r="Q88" s="213"/>
      <c r="R88" s="214">
        <f>SUM(R89:R97)</f>
        <v>0</v>
      </c>
      <c r="S88" s="213"/>
      <c r="T88" s="215">
        <f>SUM(T89:T97)</f>
        <v>0</v>
      </c>
      <c r="AR88" s="208" t="s">
        <v>77</v>
      </c>
      <c r="AT88" s="216" t="s">
        <v>68</v>
      </c>
      <c r="AU88" s="216" t="s">
        <v>69</v>
      </c>
      <c r="AY88" s="208" t="s">
        <v>152</v>
      </c>
      <c r="BK88" s="217">
        <f>SUM(BK89:BK97)</f>
        <v>0</v>
      </c>
    </row>
    <row r="89" spans="2:65" s="1" customFormat="1" ht="22.5" customHeight="1">
      <c r="B89" s="147"/>
      <c r="C89" s="148" t="s">
        <v>92</v>
      </c>
      <c r="D89" s="148" t="s">
        <v>148</v>
      </c>
      <c r="E89" s="149" t="s">
        <v>936</v>
      </c>
      <c r="F89" s="150" t="s">
        <v>937</v>
      </c>
      <c r="G89" s="151" t="s">
        <v>938</v>
      </c>
      <c r="H89" s="152">
        <v>0.1</v>
      </c>
      <c r="I89" s="153"/>
      <c r="J89" s="154">
        <f t="shared" ref="J89:J97" si="0">ROUND(I89*H89,2)</f>
        <v>0</v>
      </c>
      <c r="K89" s="150" t="s">
        <v>5</v>
      </c>
      <c r="L89" s="41"/>
      <c r="M89" s="155" t="s">
        <v>5</v>
      </c>
      <c r="N89" s="156" t="s">
        <v>40</v>
      </c>
      <c r="O89" s="42"/>
      <c r="P89" s="157">
        <f t="shared" ref="P89:P97" si="1">O89*H89</f>
        <v>0</v>
      </c>
      <c r="Q89" s="157">
        <v>0</v>
      </c>
      <c r="R89" s="157">
        <f t="shared" ref="R89:R97" si="2">Q89*H89</f>
        <v>0</v>
      </c>
      <c r="S89" s="157">
        <v>0</v>
      </c>
      <c r="T89" s="158">
        <f t="shared" ref="T89:T97" si="3">S89*H89</f>
        <v>0</v>
      </c>
      <c r="AR89" s="24" t="s">
        <v>86</v>
      </c>
      <c r="AT89" s="24" t="s">
        <v>148</v>
      </c>
      <c r="AU89" s="24" t="s">
        <v>77</v>
      </c>
      <c r="AY89" s="24" t="s">
        <v>152</v>
      </c>
      <c r="BE89" s="159">
        <f t="shared" ref="BE89:BE97" si="4">IF(N89="základní",J89,0)</f>
        <v>0</v>
      </c>
      <c r="BF89" s="159">
        <f t="shared" ref="BF89:BF97" si="5">IF(N89="snížená",J89,0)</f>
        <v>0</v>
      </c>
      <c r="BG89" s="159">
        <f t="shared" ref="BG89:BG97" si="6">IF(N89="zákl. přenesená",J89,0)</f>
        <v>0</v>
      </c>
      <c r="BH89" s="159">
        <f t="shared" ref="BH89:BH97" si="7">IF(N89="sníž. přenesená",J89,0)</f>
        <v>0</v>
      </c>
      <c r="BI89" s="159">
        <f t="shared" ref="BI89:BI97" si="8">IF(N89="nulová",J89,0)</f>
        <v>0</v>
      </c>
      <c r="BJ89" s="24" t="s">
        <v>77</v>
      </c>
      <c r="BK89" s="159">
        <f t="shared" ref="BK89:BK97" si="9">ROUND(I89*H89,2)</f>
        <v>0</v>
      </c>
      <c r="BL89" s="24" t="s">
        <v>86</v>
      </c>
      <c r="BM89" s="24" t="s">
        <v>1014</v>
      </c>
    </row>
    <row r="90" spans="2:65" s="1" customFormat="1" ht="22.5" customHeight="1">
      <c r="B90" s="147"/>
      <c r="C90" s="148" t="s">
        <v>95</v>
      </c>
      <c r="D90" s="148" t="s">
        <v>148</v>
      </c>
      <c r="E90" s="149" t="s">
        <v>1015</v>
      </c>
      <c r="F90" s="150" t="s">
        <v>1016</v>
      </c>
      <c r="G90" s="151" t="s">
        <v>163</v>
      </c>
      <c r="H90" s="152">
        <v>100</v>
      </c>
      <c r="I90" s="153"/>
      <c r="J90" s="154">
        <f t="shared" si="0"/>
        <v>0</v>
      </c>
      <c r="K90" s="150" t="s">
        <v>5</v>
      </c>
      <c r="L90" s="41"/>
      <c r="M90" s="155" t="s">
        <v>5</v>
      </c>
      <c r="N90" s="156" t="s">
        <v>40</v>
      </c>
      <c r="O90" s="42"/>
      <c r="P90" s="157">
        <f t="shared" si="1"/>
        <v>0</v>
      </c>
      <c r="Q90" s="157">
        <v>0</v>
      </c>
      <c r="R90" s="157">
        <f t="shared" si="2"/>
        <v>0</v>
      </c>
      <c r="S90" s="157">
        <v>0</v>
      </c>
      <c r="T90" s="158">
        <f t="shared" si="3"/>
        <v>0</v>
      </c>
      <c r="AR90" s="24" t="s">
        <v>86</v>
      </c>
      <c r="AT90" s="24" t="s">
        <v>148</v>
      </c>
      <c r="AU90" s="24" t="s">
        <v>77</v>
      </c>
      <c r="AY90" s="24" t="s">
        <v>152</v>
      </c>
      <c r="BE90" s="159">
        <f t="shared" si="4"/>
        <v>0</v>
      </c>
      <c r="BF90" s="159">
        <f t="shared" si="5"/>
        <v>0</v>
      </c>
      <c r="BG90" s="159">
        <f t="shared" si="6"/>
        <v>0</v>
      </c>
      <c r="BH90" s="159">
        <f t="shared" si="7"/>
        <v>0</v>
      </c>
      <c r="BI90" s="159">
        <f t="shared" si="8"/>
        <v>0</v>
      </c>
      <c r="BJ90" s="24" t="s">
        <v>77</v>
      </c>
      <c r="BK90" s="159">
        <f t="shared" si="9"/>
        <v>0</v>
      </c>
      <c r="BL90" s="24" t="s">
        <v>86</v>
      </c>
      <c r="BM90" s="24" t="s">
        <v>1017</v>
      </c>
    </row>
    <row r="91" spans="2:65" s="1" customFormat="1" ht="22.5" customHeight="1">
      <c r="B91" s="147"/>
      <c r="C91" s="148" t="s">
        <v>98</v>
      </c>
      <c r="D91" s="148" t="s">
        <v>148</v>
      </c>
      <c r="E91" s="149" t="s">
        <v>1018</v>
      </c>
      <c r="F91" s="150" t="s">
        <v>1019</v>
      </c>
      <c r="G91" s="151" t="s">
        <v>163</v>
      </c>
      <c r="H91" s="152">
        <v>100</v>
      </c>
      <c r="I91" s="153"/>
      <c r="J91" s="154">
        <f t="shared" si="0"/>
        <v>0</v>
      </c>
      <c r="K91" s="150" t="s">
        <v>5</v>
      </c>
      <c r="L91" s="41"/>
      <c r="M91" s="155" t="s">
        <v>5</v>
      </c>
      <c r="N91" s="156" t="s">
        <v>40</v>
      </c>
      <c r="O91" s="42"/>
      <c r="P91" s="157">
        <f t="shared" si="1"/>
        <v>0</v>
      </c>
      <c r="Q91" s="157">
        <v>0</v>
      </c>
      <c r="R91" s="157">
        <f t="shared" si="2"/>
        <v>0</v>
      </c>
      <c r="S91" s="157">
        <v>0</v>
      </c>
      <c r="T91" s="158">
        <f t="shared" si="3"/>
        <v>0</v>
      </c>
      <c r="AR91" s="24" t="s">
        <v>86</v>
      </c>
      <c r="AT91" s="24" t="s">
        <v>148</v>
      </c>
      <c r="AU91" s="24" t="s">
        <v>77</v>
      </c>
      <c r="AY91" s="24" t="s">
        <v>152</v>
      </c>
      <c r="BE91" s="159">
        <f t="shared" si="4"/>
        <v>0</v>
      </c>
      <c r="BF91" s="159">
        <f t="shared" si="5"/>
        <v>0</v>
      </c>
      <c r="BG91" s="159">
        <f t="shared" si="6"/>
        <v>0</v>
      </c>
      <c r="BH91" s="159">
        <f t="shared" si="7"/>
        <v>0</v>
      </c>
      <c r="BI91" s="159">
        <f t="shared" si="8"/>
        <v>0</v>
      </c>
      <c r="BJ91" s="24" t="s">
        <v>77</v>
      </c>
      <c r="BK91" s="159">
        <f t="shared" si="9"/>
        <v>0</v>
      </c>
      <c r="BL91" s="24" t="s">
        <v>86</v>
      </c>
      <c r="BM91" s="24" t="s">
        <v>1020</v>
      </c>
    </row>
    <row r="92" spans="2:65" s="1" customFormat="1" ht="22.5" customHeight="1">
      <c r="B92" s="147"/>
      <c r="C92" s="148" t="s">
        <v>107</v>
      </c>
      <c r="D92" s="148" t="s">
        <v>148</v>
      </c>
      <c r="E92" s="149" t="s">
        <v>955</v>
      </c>
      <c r="F92" s="150" t="s">
        <v>956</v>
      </c>
      <c r="G92" s="151" t="s">
        <v>216</v>
      </c>
      <c r="H92" s="152">
        <v>65</v>
      </c>
      <c r="I92" s="153"/>
      <c r="J92" s="154">
        <f t="shared" si="0"/>
        <v>0</v>
      </c>
      <c r="K92" s="150" t="s">
        <v>5</v>
      </c>
      <c r="L92" s="41"/>
      <c r="M92" s="155" t="s">
        <v>5</v>
      </c>
      <c r="N92" s="156" t="s">
        <v>40</v>
      </c>
      <c r="O92" s="42"/>
      <c r="P92" s="157">
        <f t="shared" si="1"/>
        <v>0</v>
      </c>
      <c r="Q92" s="157">
        <v>0</v>
      </c>
      <c r="R92" s="157">
        <f t="shared" si="2"/>
        <v>0</v>
      </c>
      <c r="S92" s="157">
        <v>0</v>
      </c>
      <c r="T92" s="158">
        <f t="shared" si="3"/>
        <v>0</v>
      </c>
      <c r="AR92" s="24" t="s">
        <v>86</v>
      </c>
      <c r="AT92" s="24" t="s">
        <v>148</v>
      </c>
      <c r="AU92" s="24" t="s">
        <v>77</v>
      </c>
      <c r="AY92" s="24" t="s">
        <v>152</v>
      </c>
      <c r="BE92" s="159">
        <f t="shared" si="4"/>
        <v>0</v>
      </c>
      <c r="BF92" s="159">
        <f t="shared" si="5"/>
        <v>0</v>
      </c>
      <c r="BG92" s="159">
        <f t="shared" si="6"/>
        <v>0</v>
      </c>
      <c r="BH92" s="159">
        <f t="shared" si="7"/>
        <v>0</v>
      </c>
      <c r="BI92" s="159">
        <f t="shared" si="8"/>
        <v>0</v>
      </c>
      <c r="BJ92" s="24" t="s">
        <v>77</v>
      </c>
      <c r="BK92" s="159">
        <f t="shared" si="9"/>
        <v>0</v>
      </c>
      <c r="BL92" s="24" t="s">
        <v>86</v>
      </c>
      <c r="BM92" s="24" t="s">
        <v>1021</v>
      </c>
    </row>
    <row r="93" spans="2:65" s="1" customFormat="1" ht="22.5" customHeight="1">
      <c r="B93" s="147"/>
      <c r="C93" s="148" t="s">
        <v>110</v>
      </c>
      <c r="D93" s="148" t="s">
        <v>148</v>
      </c>
      <c r="E93" s="149" t="s">
        <v>970</v>
      </c>
      <c r="F93" s="150" t="s">
        <v>971</v>
      </c>
      <c r="G93" s="151" t="s">
        <v>163</v>
      </c>
      <c r="H93" s="152">
        <v>100</v>
      </c>
      <c r="I93" s="153"/>
      <c r="J93" s="154">
        <f t="shared" si="0"/>
        <v>0</v>
      </c>
      <c r="K93" s="150" t="s">
        <v>5</v>
      </c>
      <c r="L93" s="41"/>
      <c r="M93" s="155" t="s">
        <v>5</v>
      </c>
      <c r="N93" s="156" t="s">
        <v>40</v>
      </c>
      <c r="O93" s="42"/>
      <c r="P93" s="157">
        <f t="shared" si="1"/>
        <v>0</v>
      </c>
      <c r="Q93" s="157">
        <v>0</v>
      </c>
      <c r="R93" s="157">
        <f t="shared" si="2"/>
        <v>0</v>
      </c>
      <c r="S93" s="157">
        <v>0</v>
      </c>
      <c r="T93" s="158">
        <f t="shared" si="3"/>
        <v>0</v>
      </c>
      <c r="AR93" s="24" t="s">
        <v>86</v>
      </c>
      <c r="AT93" s="24" t="s">
        <v>148</v>
      </c>
      <c r="AU93" s="24" t="s">
        <v>77</v>
      </c>
      <c r="AY93" s="24" t="s">
        <v>152</v>
      </c>
      <c r="BE93" s="159">
        <f t="shared" si="4"/>
        <v>0</v>
      </c>
      <c r="BF93" s="159">
        <f t="shared" si="5"/>
        <v>0</v>
      </c>
      <c r="BG93" s="159">
        <f t="shared" si="6"/>
        <v>0</v>
      </c>
      <c r="BH93" s="159">
        <f t="shared" si="7"/>
        <v>0</v>
      </c>
      <c r="BI93" s="159">
        <f t="shared" si="8"/>
        <v>0</v>
      </c>
      <c r="BJ93" s="24" t="s">
        <v>77</v>
      </c>
      <c r="BK93" s="159">
        <f t="shared" si="9"/>
        <v>0</v>
      </c>
      <c r="BL93" s="24" t="s">
        <v>86</v>
      </c>
      <c r="BM93" s="24" t="s">
        <v>1022</v>
      </c>
    </row>
    <row r="94" spans="2:65" s="1" customFormat="1" ht="31.5" customHeight="1">
      <c r="B94" s="147"/>
      <c r="C94" s="148" t="s">
        <v>199</v>
      </c>
      <c r="D94" s="148" t="s">
        <v>148</v>
      </c>
      <c r="E94" s="149" t="s">
        <v>544</v>
      </c>
      <c r="F94" s="150" t="s">
        <v>545</v>
      </c>
      <c r="G94" s="151" t="s">
        <v>163</v>
      </c>
      <c r="H94" s="152">
        <v>100</v>
      </c>
      <c r="I94" s="153"/>
      <c r="J94" s="154">
        <f t="shared" si="0"/>
        <v>0</v>
      </c>
      <c r="K94" s="150" t="s">
        <v>217</v>
      </c>
      <c r="L94" s="41"/>
      <c r="M94" s="155" t="s">
        <v>5</v>
      </c>
      <c r="N94" s="156" t="s">
        <v>40</v>
      </c>
      <c r="O94" s="42"/>
      <c r="P94" s="157">
        <f t="shared" si="1"/>
        <v>0</v>
      </c>
      <c r="Q94" s="157">
        <v>0</v>
      </c>
      <c r="R94" s="157">
        <f t="shared" si="2"/>
        <v>0</v>
      </c>
      <c r="S94" s="157">
        <v>0</v>
      </c>
      <c r="T94" s="158">
        <f t="shared" si="3"/>
        <v>0</v>
      </c>
      <c r="AR94" s="24" t="s">
        <v>86</v>
      </c>
      <c r="AT94" s="24" t="s">
        <v>148</v>
      </c>
      <c r="AU94" s="24" t="s">
        <v>77</v>
      </c>
      <c r="AY94" s="24" t="s">
        <v>152</v>
      </c>
      <c r="BE94" s="159">
        <f t="shared" si="4"/>
        <v>0</v>
      </c>
      <c r="BF94" s="159">
        <f t="shared" si="5"/>
        <v>0</v>
      </c>
      <c r="BG94" s="159">
        <f t="shared" si="6"/>
        <v>0</v>
      </c>
      <c r="BH94" s="159">
        <f t="shared" si="7"/>
        <v>0</v>
      </c>
      <c r="BI94" s="159">
        <f t="shared" si="8"/>
        <v>0</v>
      </c>
      <c r="BJ94" s="24" t="s">
        <v>77</v>
      </c>
      <c r="BK94" s="159">
        <f t="shared" si="9"/>
        <v>0</v>
      </c>
      <c r="BL94" s="24" t="s">
        <v>86</v>
      </c>
      <c r="BM94" s="24" t="s">
        <v>1023</v>
      </c>
    </row>
    <row r="95" spans="2:65" s="1" customFormat="1" ht="22.5" customHeight="1">
      <c r="B95" s="147"/>
      <c r="C95" s="148" t="s">
        <v>202</v>
      </c>
      <c r="D95" s="148" t="s">
        <v>148</v>
      </c>
      <c r="E95" s="149" t="s">
        <v>1024</v>
      </c>
      <c r="F95" s="150" t="s">
        <v>1025</v>
      </c>
      <c r="G95" s="151" t="s">
        <v>150</v>
      </c>
      <c r="H95" s="152">
        <v>4</v>
      </c>
      <c r="I95" s="153"/>
      <c r="J95" s="154">
        <f t="shared" si="0"/>
        <v>0</v>
      </c>
      <c r="K95" s="150" t="s">
        <v>5</v>
      </c>
      <c r="L95" s="41"/>
      <c r="M95" s="155" t="s">
        <v>5</v>
      </c>
      <c r="N95" s="156" t="s">
        <v>40</v>
      </c>
      <c r="O95" s="42"/>
      <c r="P95" s="157">
        <f t="shared" si="1"/>
        <v>0</v>
      </c>
      <c r="Q95" s="157">
        <v>0</v>
      </c>
      <c r="R95" s="157">
        <f t="shared" si="2"/>
        <v>0</v>
      </c>
      <c r="S95" s="157">
        <v>0</v>
      </c>
      <c r="T95" s="158">
        <f t="shared" si="3"/>
        <v>0</v>
      </c>
      <c r="AR95" s="24" t="s">
        <v>86</v>
      </c>
      <c r="AT95" s="24" t="s">
        <v>148</v>
      </c>
      <c r="AU95" s="24" t="s">
        <v>77</v>
      </c>
      <c r="AY95" s="24" t="s">
        <v>152</v>
      </c>
      <c r="BE95" s="159">
        <f t="shared" si="4"/>
        <v>0</v>
      </c>
      <c r="BF95" s="159">
        <f t="shared" si="5"/>
        <v>0</v>
      </c>
      <c r="BG95" s="159">
        <f t="shared" si="6"/>
        <v>0</v>
      </c>
      <c r="BH95" s="159">
        <f t="shared" si="7"/>
        <v>0</v>
      </c>
      <c r="BI95" s="159">
        <f t="shared" si="8"/>
        <v>0</v>
      </c>
      <c r="BJ95" s="24" t="s">
        <v>77</v>
      </c>
      <c r="BK95" s="159">
        <f t="shared" si="9"/>
        <v>0</v>
      </c>
      <c r="BL95" s="24" t="s">
        <v>86</v>
      </c>
      <c r="BM95" s="24" t="s">
        <v>1026</v>
      </c>
    </row>
    <row r="96" spans="2:65" s="1" customFormat="1" ht="22.5" customHeight="1">
      <c r="B96" s="147"/>
      <c r="C96" s="148" t="s">
        <v>300</v>
      </c>
      <c r="D96" s="148" t="s">
        <v>148</v>
      </c>
      <c r="E96" s="149" t="s">
        <v>977</v>
      </c>
      <c r="F96" s="150" t="s">
        <v>978</v>
      </c>
      <c r="G96" s="151" t="s">
        <v>226</v>
      </c>
      <c r="H96" s="152">
        <v>2</v>
      </c>
      <c r="I96" s="153"/>
      <c r="J96" s="154">
        <f t="shared" si="0"/>
        <v>0</v>
      </c>
      <c r="K96" s="150" t="s">
        <v>5</v>
      </c>
      <c r="L96" s="41"/>
      <c r="M96" s="155" t="s">
        <v>5</v>
      </c>
      <c r="N96" s="156" t="s">
        <v>40</v>
      </c>
      <c r="O96" s="42"/>
      <c r="P96" s="157">
        <f t="shared" si="1"/>
        <v>0</v>
      </c>
      <c r="Q96" s="157">
        <v>0</v>
      </c>
      <c r="R96" s="157">
        <f t="shared" si="2"/>
        <v>0</v>
      </c>
      <c r="S96" s="157">
        <v>0</v>
      </c>
      <c r="T96" s="158">
        <f t="shared" si="3"/>
        <v>0</v>
      </c>
      <c r="AR96" s="24" t="s">
        <v>86</v>
      </c>
      <c r="AT96" s="24" t="s">
        <v>148</v>
      </c>
      <c r="AU96" s="24" t="s">
        <v>77</v>
      </c>
      <c r="AY96" s="24" t="s">
        <v>152</v>
      </c>
      <c r="BE96" s="159">
        <f t="shared" si="4"/>
        <v>0</v>
      </c>
      <c r="BF96" s="159">
        <f t="shared" si="5"/>
        <v>0</v>
      </c>
      <c r="BG96" s="159">
        <f t="shared" si="6"/>
        <v>0</v>
      </c>
      <c r="BH96" s="159">
        <f t="shared" si="7"/>
        <v>0</v>
      </c>
      <c r="BI96" s="159">
        <f t="shared" si="8"/>
        <v>0</v>
      </c>
      <c r="BJ96" s="24" t="s">
        <v>77</v>
      </c>
      <c r="BK96" s="159">
        <f t="shared" si="9"/>
        <v>0</v>
      </c>
      <c r="BL96" s="24" t="s">
        <v>86</v>
      </c>
      <c r="BM96" s="24" t="s">
        <v>1027</v>
      </c>
    </row>
    <row r="97" spans="2:65" s="1" customFormat="1" ht="22.5" customHeight="1">
      <c r="B97" s="147"/>
      <c r="C97" s="148" t="s">
        <v>308</v>
      </c>
      <c r="D97" s="148" t="s">
        <v>148</v>
      </c>
      <c r="E97" s="149" t="s">
        <v>980</v>
      </c>
      <c r="F97" s="150" t="s">
        <v>981</v>
      </c>
      <c r="G97" s="151" t="s">
        <v>226</v>
      </c>
      <c r="H97" s="152">
        <v>12</v>
      </c>
      <c r="I97" s="153"/>
      <c r="J97" s="154">
        <f t="shared" si="0"/>
        <v>0</v>
      </c>
      <c r="K97" s="150" t="s">
        <v>5</v>
      </c>
      <c r="L97" s="41"/>
      <c r="M97" s="155" t="s">
        <v>5</v>
      </c>
      <c r="N97" s="156" t="s">
        <v>40</v>
      </c>
      <c r="O97" s="42"/>
      <c r="P97" s="157">
        <f t="shared" si="1"/>
        <v>0</v>
      </c>
      <c r="Q97" s="157">
        <v>0</v>
      </c>
      <c r="R97" s="157">
        <f t="shared" si="2"/>
        <v>0</v>
      </c>
      <c r="S97" s="157">
        <v>0</v>
      </c>
      <c r="T97" s="158">
        <f t="shared" si="3"/>
        <v>0</v>
      </c>
      <c r="AR97" s="24" t="s">
        <v>86</v>
      </c>
      <c r="AT97" s="24" t="s">
        <v>148</v>
      </c>
      <c r="AU97" s="24" t="s">
        <v>77</v>
      </c>
      <c r="AY97" s="24" t="s">
        <v>152</v>
      </c>
      <c r="BE97" s="159">
        <f t="shared" si="4"/>
        <v>0</v>
      </c>
      <c r="BF97" s="159">
        <f t="shared" si="5"/>
        <v>0</v>
      </c>
      <c r="BG97" s="159">
        <f t="shared" si="6"/>
        <v>0</v>
      </c>
      <c r="BH97" s="159">
        <f t="shared" si="7"/>
        <v>0</v>
      </c>
      <c r="BI97" s="159">
        <f t="shared" si="8"/>
        <v>0</v>
      </c>
      <c r="BJ97" s="24" t="s">
        <v>77</v>
      </c>
      <c r="BK97" s="159">
        <f t="shared" si="9"/>
        <v>0</v>
      </c>
      <c r="BL97" s="24" t="s">
        <v>86</v>
      </c>
      <c r="BM97" s="24" t="s">
        <v>1028</v>
      </c>
    </row>
    <row r="98" spans="2:65" s="13" customFormat="1" ht="37.35" customHeight="1">
      <c r="B98" s="207"/>
      <c r="D98" s="218" t="s">
        <v>68</v>
      </c>
      <c r="E98" s="247" t="s">
        <v>685</v>
      </c>
      <c r="F98" s="247" t="s">
        <v>984</v>
      </c>
      <c r="I98" s="210"/>
      <c r="J98" s="248">
        <f>BK98</f>
        <v>0</v>
      </c>
      <c r="L98" s="207"/>
      <c r="M98" s="212"/>
      <c r="N98" s="213"/>
      <c r="O98" s="213"/>
      <c r="P98" s="214">
        <f>SUM(P99:P102)</f>
        <v>0</v>
      </c>
      <c r="Q98" s="213"/>
      <c r="R98" s="214">
        <f>SUM(R99:R102)</f>
        <v>0</v>
      </c>
      <c r="S98" s="213"/>
      <c r="T98" s="215">
        <f>SUM(T99:T102)</f>
        <v>0</v>
      </c>
      <c r="AR98" s="208" t="s">
        <v>77</v>
      </c>
      <c r="AT98" s="216" t="s">
        <v>68</v>
      </c>
      <c r="AU98" s="216" t="s">
        <v>69</v>
      </c>
      <c r="AY98" s="208" t="s">
        <v>152</v>
      </c>
      <c r="BK98" s="217">
        <f>SUM(BK99:BK102)</f>
        <v>0</v>
      </c>
    </row>
    <row r="99" spans="2:65" s="1" customFormat="1" ht="22.5" customHeight="1">
      <c r="B99" s="147"/>
      <c r="C99" s="148" t="s">
        <v>11</v>
      </c>
      <c r="D99" s="148" t="s">
        <v>148</v>
      </c>
      <c r="E99" s="149" t="s">
        <v>77</v>
      </c>
      <c r="F99" s="150" t="s">
        <v>985</v>
      </c>
      <c r="G99" s="151" t="s">
        <v>986</v>
      </c>
      <c r="H99" s="152">
        <v>1</v>
      </c>
      <c r="I99" s="153"/>
      <c r="J99" s="154">
        <f>ROUND(I99*H99,2)</f>
        <v>0</v>
      </c>
      <c r="K99" s="150" t="s">
        <v>5</v>
      </c>
      <c r="L99" s="41"/>
      <c r="M99" s="155" t="s">
        <v>5</v>
      </c>
      <c r="N99" s="156" t="s">
        <v>40</v>
      </c>
      <c r="O99" s="42"/>
      <c r="P99" s="157">
        <f>O99*H99</f>
        <v>0</v>
      </c>
      <c r="Q99" s="157">
        <v>0</v>
      </c>
      <c r="R99" s="157">
        <f>Q99*H99</f>
        <v>0</v>
      </c>
      <c r="S99" s="157">
        <v>0</v>
      </c>
      <c r="T99" s="158">
        <f>S99*H99</f>
        <v>0</v>
      </c>
      <c r="AR99" s="24" t="s">
        <v>86</v>
      </c>
      <c r="AT99" s="24" t="s">
        <v>148</v>
      </c>
      <c r="AU99" s="24" t="s">
        <v>77</v>
      </c>
      <c r="AY99" s="24" t="s">
        <v>152</v>
      </c>
      <c r="BE99" s="159">
        <f>IF(N99="základní",J99,0)</f>
        <v>0</v>
      </c>
      <c r="BF99" s="159">
        <f>IF(N99="snížená",J99,0)</f>
        <v>0</v>
      </c>
      <c r="BG99" s="159">
        <f>IF(N99="zákl. přenesená",J99,0)</f>
        <v>0</v>
      </c>
      <c r="BH99" s="159">
        <f>IF(N99="sníž. přenesená",J99,0)</f>
        <v>0</v>
      </c>
      <c r="BI99" s="159">
        <f>IF(N99="nulová",J99,0)</f>
        <v>0</v>
      </c>
      <c r="BJ99" s="24" t="s">
        <v>77</v>
      </c>
      <c r="BK99" s="159">
        <f>ROUND(I99*H99,2)</f>
        <v>0</v>
      </c>
      <c r="BL99" s="24" t="s">
        <v>86</v>
      </c>
      <c r="BM99" s="24" t="s">
        <v>1029</v>
      </c>
    </row>
    <row r="100" spans="2:65" s="1" customFormat="1" ht="22.5" customHeight="1">
      <c r="B100" s="147"/>
      <c r="C100" s="148" t="s">
        <v>317</v>
      </c>
      <c r="D100" s="148" t="s">
        <v>148</v>
      </c>
      <c r="E100" s="149" t="s">
        <v>79</v>
      </c>
      <c r="F100" s="150" t="s">
        <v>988</v>
      </c>
      <c r="G100" s="151" t="s">
        <v>986</v>
      </c>
      <c r="H100" s="152">
        <v>1</v>
      </c>
      <c r="I100" s="153"/>
      <c r="J100" s="154">
        <f>ROUND(I100*H100,2)</f>
        <v>0</v>
      </c>
      <c r="K100" s="150" t="s">
        <v>5</v>
      </c>
      <c r="L100" s="41"/>
      <c r="M100" s="155" t="s">
        <v>5</v>
      </c>
      <c r="N100" s="156" t="s">
        <v>40</v>
      </c>
      <c r="O100" s="42"/>
      <c r="P100" s="157">
        <f>O100*H100</f>
        <v>0</v>
      </c>
      <c r="Q100" s="157">
        <v>0</v>
      </c>
      <c r="R100" s="157">
        <f>Q100*H100</f>
        <v>0</v>
      </c>
      <c r="S100" s="157">
        <v>0</v>
      </c>
      <c r="T100" s="158">
        <f>S100*H100</f>
        <v>0</v>
      </c>
      <c r="AR100" s="24" t="s">
        <v>86</v>
      </c>
      <c r="AT100" s="24" t="s">
        <v>148</v>
      </c>
      <c r="AU100" s="24" t="s">
        <v>77</v>
      </c>
      <c r="AY100" s="24" t="s">
        <v>152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4" t="s">
        <v>77</v>
      </c>
      <c r="BK100" s="159">
        <f>ROUND(I100*H100,2)</f>
        <v>0</v>
      </c>
      <c r="BL100" s="24" t="s">
        <v>86</v>
      </c>
      <c r="BM100" s="24" t="s">
        <v>1030</v>
      </c>
    </row>
    <row r="101" spans="2:65" s="1" customFormat="1" ht="22.5" customHeight="1">
      <c r="B101" s="147"/>
      <c r="C101" s="148" t="s">
        <v>260</v>
      </c>
      <c r="D101" s="148" t="s">
        <v>148</v>
      </c>
      <c r="E101" s="149" t="s">
        <v>83</v>
      </c>
      <c r="F101" s="150" t="s">
        <v>1031</v>
      </c>
      <c r="G101" s="151" t="s">
        <v>986</v>
      </c>
      <c r="H101" s="152">
        <v>1</v>
      </c>
      <c r="I101" s="153"/>
      <c r="J101" s="154">
        <f>ROUND(I101*H101,2)</f>
        <v>0</v>
      </c>
      <c r="K101" s="150" t="s">
        <v>5</v>
      </c>
      <c r="L101" s="41"/>
      <c r="M101" s="155" t="s">
        <v>5</v>
      </c>
      <c r="N101" s="156" t="s">
        <v>40</v>
      </c>
      <c r="O101" s="42"/>
      <c r="P101" s="157">
        <f>O101*H101</f>
        <v>0</v>
      </c>
      <c r="Q101" s="157">
        <v>0</v>
      </c>
      <c r="R101" s="157">
        <f>Q101*H101</f>
        <v>0</v>
      </c>
      <c r="S101" s="157">
        <v>0</v>
      </c>
      <c r="T101" s="158">
        <f>S101*H101</f>
        <v>0</v>
      </c>
      <c r="AR101" s="24" t="s">
        <v>86</v>
      </c>
      <c r="AT101" s="24" t="s">
        <v>148</v>
      </c>
      <c r="AU101" s="24" t="s">
        <v>77</v>
      </c>
      <c r="AY101" s="24" t="s">
        <v>152</v>
      </c>
      <c r="BE101" s="159">
        <f>IF(N101="základní",J101,0)</f>
        <v>0</v>
      </c>
      <c r="BF101" s="159">
        <f>IF(N101="snížená",J101,0)</f>
        <v>0</v>
      </c>
      <c r="BG101" s="159">
        <f>IF(N101="zákl. přenesená",J101,0)</f>
        <v>0</v>
      </c>
      <c r="BH101" s="159">
        <f>IF(N101="sníž. přenesená",J101,0)</f>
        <v>0</v>
      </c>
      <c r="BI101" s="159">
        <f>IF(N101="nulová",J101,0)</f>
        <v>0</v>
      </c>
      <c r="BJ101" s="24" t="s">
        <v>77</v>
      </c>
      <c r="BK101" s="159">
        <f>ROUND(I101*H101,2)</f>
        <v>0</v>
      </c>
      <c r="BL101" s="24" t="s">
        <v>86</v>
      </c>
      <c r="BM101" s="24" t="s">
        <v>1032</v>
      </c>
    </row>
    <row r="102" spans="2:65" s="1" customFormat="1" ht="22.5" customHeight="1">
      <c r="B102" s="147"/>
      <c r="C102" s="148" t="s">
        <v>325</v>
      </c>
      <c r="D102" s="148" t="s">
        <v>148</v>
      </c>
      <c r="E102" s="149" t="s">
        <v>89</v>
      </c>
      <c r="F102" s="150" t="s">
        <v>994</v>
      </c>
      <c r="G102" s="151" t="s">
        <v>986</v>
      </c>
      <c r="H102" s="152">
        <v>1</v>
      </c>
      <c r="I102" s="153"/>
      <c r="J102" s="154">
        <f>ROUND(I102*H102,2)</f>
        <v>0</v>
      </c>
      <c r="K102" s="150" t="s">
        <v>5</v>
      </c>
      <c r="L102" s="41"/>
      <c r="M102" s="155" t="s">
        <v>5</v>
      </c>
      <c r="N102" s="221" t="s">
        <v>40</v>
      </c>
      <c r="O102" s="222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4" t="s">
        <v>86</v>
      </c>
      <c r="AT102" s="24" t="s">
        <v>148</v>
      </c>
      <c r="AU102" s="24" t="s">
        <v>77</v>
      </c>
      <c r="AY102" s="24" t="s">
        <v>152</v>
      </c>
      <c r="BE102" s="159">
        <f>IF(N102="základní",J102,0)</f>
        <v>0</v>
      </c>
      <c r="BF102" s="159">
        <f>IF(N102="snížená",J102,0)</f>
        <v>0</v>
      </c>
      <c r="BG102" s="159">
        <f>IF(N102="zákl. přenesená",J102,0)</f>
        <v>0</v>
      </c>
      <c r="BH102" s="159">
        <f>IF(N102="sníž. přenesená",J102,0)</f>
        <v>0</v>
      </c>
      <c r="BI102" s="159">
        <f>IF(N102="nulová",J102,0)</f>
        <v>0</v>
      </c>
      <c r="BJ102" s="24" t="s">
        <v>77</v>
      </c>
      <c r="BK102" s="159">
        <f>ROUND(I102*H102,2)</f>
        <v>0</v>
      </c>
      <c r="BL102" s="24" t="s">
        <v>86</v>
      </c>
      <c r="BM102" s="24" t="s">
        <v>1033</v>
      </c>
    </row>
    <row r="103" spans="2:65" s="1" customFormat="1" ht="6.9" customHeight="1">
      <c r="B103" s="56"/>
      <c r="C103" s="57"/>
      <c r="D103" s="57"/>
      <c r="E103" s="57"/>
      <c r="F103" s="57"/>
      <c r="G103" s="57"/>
      <c r="H103" s="57"/>
      <c r="I103" s="127"/>
      <c r="J103" s="57"/>
      <c r="K103" s="57"/>
      <c r="L103" s="41"/>
    </row>
  </sheetData>
  <autoFilter ref="C79:K102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112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1034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ROUND(J83,2)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ROUND(SUM(BE83:BE149), 2)</f>
        <v>0</v>
      </c>
      <c r="G30" s="42"/>
      <c r="H30" s="42"/>
      <c r="I30" s="119">
        <v>0.21</v>
      </c>
      <c r="J30" s="118">
        <f>ROUND(ROUND((SUM(BE83:BE149)),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ROUND(SUM(BF83:BF149), 2)</f>
        <v>0</v>
      </c>
      <c r="G31" s="42"/>
      <c r="H31" s="42"/>
      <c r="I31" s="119">
        <v>0.15</v>
      </c>
      <c r="J31" s="118">
        <f>ROUND(ROUND((SUM(BF83:BF149)),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ROUND(SUM(BG83:BG149),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ROUND(SUM(BH83:BH149),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ROUND(SUM(BI83:BI149),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10 - SO 405 Ochrana sdělovacích kabelů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J83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1035</v>
      </c>
      <c r="E57" s="196"/>
      <c r="F57" s="196"/>
      <c r="G57" s="196"/>
      <c r="H57" s="196"/>
      <c r="I57" s="197"/>
      <c r="J57" s="198">
        <f>J84</f>
        <v>0</v>
      </c>
      <c r="K57" s="199"/>
    </row>
    <row r="58" spans="2:47" s="12" customFormat="1" ht="19.95" customHeight="1">
      <c r="B58" s="200"/>
      <c r="C58" s="201"/>
      <c r="D58" s="202" t="s">
        <v>1036</v>
      </c>
      <c r="E58" s="203"/>
      <c r="F58" s="203"/>
      <c r="G58" s="203"/>
      <c r="H58" s="203"/>
      <c r="I58" s="204"/>
      <c r="J58" s="205">
        <f>J85</f>
        <v>0</v>
      </c>
      <c r="K58" s="206"/>
    </row>
    <row r="59" spans="2:47" s="12" customFormat="1" ht="19.95" customHeight="1">
      <c r="B59" s="200"/>
      <c r="C59" s="201"/>
      <c r="D59" s="202" t="s">
        <v>1037</v>
      </c>
      <c r="E59" s="203"/>
      <c r="F59" s="203"/>
      <c r="G59" s="203"/>
      <c r="H59" s="203"/>
      <c r="I59" s="204"/>
      <c r="J59" s="205">
        <f>J88</f>
        <v>0</v>
      </c>
      <c r="K59" s="206"/>
    </row>
    <row r="60" spans="2:47" s="12" customFormat="1" ht="19.95" customHeight="1">
      <c r="B60" s="200"/>
      <c r="C60" s="201"/>
      <c r="D60" s="202" t="s">
        <v>1038</v>
      </c>
      <c r="E60" s="203"/>
      <c r="F60" s="203"/>
      <c r="G60" s="203"/>
      <c r="H60" s="203"/>
      <c r="I60" s="204"/>
      <c r="J60" s="205">
        <f>J91</f>
        <v>0</v>
      </c>
      <c r="K60" s="206"/>
    </row>
    <row r="61" spans="2:47" s="12" customFormat="1" ht="19.95" customHeight="1">
      <c r="B61" s="200"/>
      <c r="C61" s="201"/>
      <c r="D61" s="202" t="s">
        <v>1039</v>
      </c>
      <c r="E61" s="203"/>
      <c r="F61" s="203"/>
      <c r="G61" s="203"/>
      <c r="H61" s="203"/>
      <c r="I61" s="204"/>
      <c r="J61" s="205">
        <f>J114</f>
        <v>0</v>
      </c>
      <c r="K61" s="206"/>
    </row>
    <row r="62" spans="2:47" s="12" customFormat="1" ht="19.95" customHeight="1">
      <c r="B62" s="200"/>
      <c r="C62" s="201"/>
      <c r="D62" s="202" t="s">
        <v>1040</v>
      </c>
      <c r="E62" s="203"/>
      <c r="F62" s="203"/>
      <c r="G62" s="203"/>
      <c r="H62" s="203"/>
      <c r="I62" s="204"/>
      <c r="J62" s="205">
        <f>J146</f>
        <v>0</v>
      </c>
      <c r="K62" s="206"/>
    </row>
    <row r="63" spans="2:47" s="12" customFormat="1" ht="19.95" customHeight="1">
      <c r="B63" s="200"/>
      <c r="C63" s="201"/>
      <c r="D63" s="202" t="s">
        <v>1041</v>
      </c>
      <c r="E63" s="203"/>
      <c r="F63" s="203"/>
      <c r="G63" s="203"/>
      <c r="H63" s="203"/>
      <c r="I63" s="204"/>
      <c r="J63" s="205">
        <f>J148</f>
        <v>0</v>
      </c>
      <c r="K63" s="206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06"/>
      <c r="J64" s="42"/>
      <c r="K64" s="45"/>
    </row>
    <row r="65" spans="2:12" s="1" customFormat="1" ht="6.9" customHeight="1">
      <c r="B65" s="56"/>
      <c r="C65" s="57"/>
      <c r="D65" s="57"/>
      <c r="E65" s="57"/>
      <c r="F65" s="57"/>
      <c r="G65" s="57"/>
      <c r="H65" s="57"/>
      <c r="I65" s="127"/>
      <c r="J65" s="57"/>
      <c r="K65" s="58"/>
    </row>
    <row r="69" spans="2:12" s="1" customFormat="1" ht="6.9" customHeight="1">
      <c r="B69" s="59"/>
      <c r="C69" s="60"/>
      <c r="D69" s="60"/>
      <c r="E69" s="60"/>
      <c r="F69" s="60"/>
      <c r="G69" s="60"/>
      <c r="H69" s="60"/>
      <c r="I69" s="128"/>
      <c r="J69" s="60"/>
      <c r="K69" s="60"/>
      <c r="L69" s="41"/>
    </row>
    <row r="70" spans="2:12" s="1" customFormat="1" ht="36.9" customHeight="1">
      <c r="B70" s="41"/>
      <c r="C70" s="61" t="s">
        <v>134</v>
      </c>
      <c r="L70" s="41"/>
    </row>
    <row r="71" spans="2:12" s="1" customFormat="1" ht="6.9" customHeight="1">
      <c r="B71" s="41"/>
      <c r="L71" s="41"/>
    </row>
    <row r="72" spans="2:12" s="1" customFormat="1" ht="14.4" customHeight="1">
      <c r="B72" s="41"/>
      <c r="C72" s="63" t="s">
        <v>18</v>
      </c>
      <c r="L72" s="41"/>
    </row>
    <row r="73" spans="2:12" s="1" customFormat="1" ht="22.5" customHeight="1">
      <c r="B73" s="41"/>
      <c r="E73" s="364" t="str">
        <f>E7</f>
        <v>Cyklostezka Nová Ves -Vodárna-I.etapa</v>
      </c>
      <c r="F73" s="365"/>
      <c r="G73" s="365"/>
      <c r="H73" s="365"/>
      <c r="L73" s="41"/>
    </row>
    <row r="74" spans="2:12" s="1" customFormat="1" ht="14.4" customHeight="1">
      <c r="B74" s="41"/>
      <c r="C74" s="63" t="s">
        <v>127</v>
      </c>
      <c r="L74" s="41"/>
    </row>
    <row r="75" spans="2:12" s="1" customFormat="1" ht="23.25" customHeight="1">
      <c r="B75" s="41"/>
      <c r="E75" s="345" t="str">
        <f>E9</f>
        <v>10 - SO 405 Ochrana sdělovacích kabelů</v>
      </c>
      <c r="F75" s="366"/>
      <c r="G75" s="366"/>
      <c r="H75" s="366"/>
      <c r="L75" s="41"/>
    </row>
    <row r="76" spans="2:12" s="1" customFormat="1" ht="6.9" customHeight="1">
      <c r="B76" s="41"/>
      <c r="L76" s="41"/>
    </row>
    <row r="77" spans="2:12" s="1" customFormat="1" ht="18" customHeight="1">
      <c r="B77" s="41"/>
      <c r="C77" s="63" t="s">
        <v>22</v>
      </c>
      <c r="F77" s="135" t="str">
        <f>F12</f>
        <v xml:space="preserve"> </v>
      </c>
      <c r="I77" s="136" t="s">
        <v>24</v>
      </c>
      <c r="J77" s="67" t="str">
        <f>IF(J12="","",J12)</f>
        <v>19.06.2017</v>
      </c>
      <c r="L77" s="41"/>
    </row>
    <row r="78" spans="2:12" s="1" customFormat="1" ht="6.9" customHeight="1">
      <c r="B78" s="41"/>
      <c r="L78" s="41"/>
    </row>
    <row r="79" spans="2:12" s="1" customFormat="1" ht="13.2">
      <c r="B79" s="41"/>
      <c r="C79" s="63" t="s">
        <v>26</v>
      </c>
      <c r="F79" s="135" t="str">
        <f>E15</f>
        <v>Statutární město Ostrava</v>
      </c>
      <c r="I79" s="136" t="s">
        <v>31</v>
      </c>
      <c r="J79" s="135" t="str">
        <f>E21</f>
        <v>HaskoningDHV Czech Republic</v>
      </c>
      <c r="L79" s="41"/>
    </row>
    <row r="80" spans="2:12" s="1" customFormat="1" ht="14.4" customHeight="1">
      <c r="B80" s="41"/>
      <c r="C80" s="63" t="s">
        <v>30</v>
      </c>
      <c r="F80" s="135" t="str">
        <f>IF(E18="","",E18)</f>
        <v>Ing.Ondrej Bojko</v>
      </c>
      <c r="L80" s="41"/>
    </row>
    <row r="81" spans="2:65" s="1" customFormat="1" ht="10.35" customHeight="1">
      <c r="B81" s="41"/>
      <c r="L81" s="41"/>
    </row>
    <row r="82" spans="2:65" s="7" customFormat="1" ht="29.25" customHeight="1">
      <c r="B82" s="137"/>
      <c r="C82" s="138" t="s">
        <v>135</v>
      </c>
      <c r="D82" s="139" t="s">
        <v>54</v>
      </c>
      <c r="E82" s="139" t="s">
        <v>50</v>
      </c>
      <c r="F82" s="139" t="s">
        <v>136</v>
      </c>
      <c r="G82" s="139" t="s">
        <v>137</v>
      </c>
      <c r="H82" s="139" t="s">
        <v>138</v>
      </c>
      <c r="I82" s="140" t="s">
        <v>139</v>
      </c>
      <c r="J82" s="139" t="s">
        <v>131</v>
      </c>
      <c r="K82" s="141" t="s">
        <v>140</v>
      </c>
      <c r="L82" s="137"/>
      <c r="M82" s="73" t="s">
        <v>141</v>
      </c>
      <c r="N82" s="74" t="s">
        <v>39</v>
      </c>
      <c r="O82" s="74" t="s">
        <v>142</v>
      </c>
      <c r="P82" s="74" t="s">
        <v>143</v>
      </c>
      <c r="Q82" s="74" t="s">
        <v>144</v>
      </c>
      <c r="R82" s="74" t="s">
        <v>145</v>
      </c>
      <c r="S82" s="74" t="s">
        <v>146</v>
      </c>
      <c r="T82" s="75" t="s">
        <v>147</v>
      </c>
    </row>
    <row r="83" spans="2:65" s="1" customFormat="1" ht="29.25" customHeight="1">
      <c r="B83" s="41"/>
      <c r="C83" s="77" t="s">
        <v>132</v>
      </c>
      <c r="J83" s="143">
        <f>BK83</f>
        <v>0</v>
      </c>
      <c r="L83" s="41"/>
      <c r="M83" s="76"/>
      <c r="N83" s="68"/>
      <c r="O83" s="68"/>
      <c r="P83" s="144">
        <f>P84</f>
        <v>0</v>
      </c>
      <c r="Q83" s="68"/>
      <c r="R83" s="144">
        <f>R84</f>
        <v>0</v>
      </c>
      <c r="S83" s="68"/>
      <c r="T83" s="145">
        <f>T84</f>
        <v>0</v>
      </c>
      <c r="AT83" s="24" t="s">
        <v>68</v>
      </c>
      <c r="AU83" s="24" t="s">
        <v>133</v>
      </c>
      <c r="BK83" s="146">
        <f>BK84</f>
        <v>0</v>
      </c>
    </row>
    <row r="84" spans="2:65" s="13" customFormat="1" ht="37.35" customHeight="1">
      <c r="B84" s="207"/>
      <c r="D84" s="208" t="s">
        <v>68</v>
      </c>
      <c r="E84" s="209" t="s">
        <v>211</v>
      </c>
      <c r="F84" s="209" t="s">
        <v>211</v>
      </c>
      <c r="I84" s="210"/>
      <c r="J84" s="211">
        <f>BK84</f>
        <v>0</v>
      </c>
      <c r="L84" s="207"/>
      <c r="M84" s="212"/>
      <c r="N84" s="213"/>
      <c r="O84" s="213"/>
      <c r="P84" s="214">
        <f>P85+P88+P91+P114+P146+P148</f>
        <v>0</v>
      </c>
      <c r="Q84" s="213"/>
      <c r="R84" s="214">
        <f>R85+R88+R91+R114+R146+R148</f>
        <v>0</v>
      </c>
      <c r="S84" s="213"/>
      <c r="T84" s="215">
        <f>T85+T88+T91+T114+T146+T148</f>
        <v>0</v>
      </c>
      <c r="AR84" s="208" t="s">
        <v>77</v>
      </c>
      <c r="AT84" s="216" t="s">
        <v>68</v>
      </c>
      <c r="AU84" s="216" t="s">
        <v>69</v>
      </c>
      <c r="AY84" s="208" t="s">
        <v>152</v>
      </c>
      <c r="BK84" s="217">
        <f>BK85+BK88+BK91+BK114+BK146+BK148</f>
        <v>0</v>
      </c>
    </row>
    <row r="85" spans="2:65" s="13" customFormat="1" ht="19.95" customHeight="1">
      <c r="B85" s="207"/>
      <c r="D85" s="218" t="s">
        <v>68</v>
      </c>
      <c r="E85" s="219" t="s">
        <v>1042</v>
      </c>
      <c r="F85" s="219" t="s">
        <v>1043</v>
      </c>
      <c r="I85" s="210"/>
      <c r="J85" s="220">
        <f>BK85</f>
        <v>0</v>
      </c>
      <c r="L85" s="207"/>
      <c r="M85" s="212"/>
      <c r="N85" s="213"/>
      <c r="O85" s="213"/>
      <c r="P85" s="214">
        <f>SUM(P86:P87)</f>
        <v>0</v>
      </c>
      <c r="Q85" s="213"/>
      <c r="R85" s="214">
        <f>SUM(R86:R87)</f>
        <v>0</v>
      </c>
      <c r="S85" s="213"/>
      <c r="T85" s="215">
        <f>SUM(T86:T87)</f>
        <v>0</v>
      </c>
      <c r="AR85" s="208" t="s">
        <v>77</v>
      </c>
      <c r="AT85" s="216" t="s">
        <v>68</v>
      </c>
      <c r="AU85" s="216" t="s">
        <v>77</v>
      </c>
      <c r="AY85" s="208" t="s">
        <v>152</v>
      </c>
      <c r="BK85" s="217">
        <f>SUM(BK86:BK87)</f>
        <v>0</v>
      </c>
    </row>
    <row r="86" spans="2:65" s="1" customFormat="1" ht="22.5" customHeight="1">
      <c r="B86" s="147"/>
      <c r="C86" s="225" t="s">
        <v>77</v>
      </c>
      <c r="D86" s="225" t="s">
        <v>484</v>
      </c>
      <c r="E86" s="226" t="s">
        <v>77</v>
      </c>
      <c r="F86" s="227" t="s">
        <v>1044</v>
      </c>
      <c r="G86" s="228" t="s">
        <v>163</v>
      </c>
      <c r="H86" s="229">
        <v>15</v>
      </c>
      <c r="I86" s="230"/>
      <c r="J86" s="231">
        <f>ROUND(I86*H86,2)</f>
        <v>0</v>
      </c>
      <c r="K86" s="227" t="s">
        <v>5</v>
      </c>
      <c r="L86" s="232"/>
      <c r="M86" s="233" t="s">
        <v>5</v>
      </c>
      <c r="N86" s="234" t="s">
        <v>40</v>
      </c>
      <c r="O86" s="42"/>
      <c r="P86" s="157">
        <f>O86*H86</f>
        <v>0</v>
      </c>
      <c r="Q86" s="157">
        <v>0</v>
      </c>
      <c r="R86" s="157">
        <f>Q86*H86</f>
        <v>0</v>
      </c>
      <c r="S86" s="157">
        <v>0</v>
      </c>
      <c r="T86" s="158">
        <f>S86*H86</f>
        <v>0</v>
      </c>
      <c r="AR86" s="24" t="s">
        <v>98</v>
      </c>
      <c r="AT86" s="24" t="s">
        <v>484</v>
      </c>
      <c r="AU86" s="24" t="s">
        <v>79</v>
      </c>
      <c r="AY86" s="24" t="s">
        <v>152</v>
      </c>
      <c r="BE86" s="159">
        <f>IF(N86="základní",J86,0)</f>
        <v>0</v>
      </c>
      <c r="BF86" s="159">
        <f>IF(N86="snížená",J86,0)</f>
        <v>0</v>
      </c>
      <c r="BG86" s="159">
        <f>IF(N86="zákl. přenesená",J86,0)</f>
        <v>0</v>
      </c>
      <c r="BH86" s="159">
        <f>IF(N86="sníž. přenesená",J86,0)</f>
        <v>0</v>
      </c>
      <c r="BI86" s="159">
        <f>IF(N86="nulová",J86,0)</f>
        <v>0</v>
      </c>
      <c r="BJ86" s="24" t="s">
        <v>77</v>
      </c>
      <c r="BK86" s="159">
        <f>ROUND(I86*H86,2)</f>
        <v>0</v>
      </c>
      <c r="BL86" s="24" t="s">
        <v>86</v>
      </c>
      <c r="BM86" s="24" t="s">
        <v>1045</v>
      </c>
    </row>
    <row r="87" spans="2:65" s="1" customFormat="1" ht="22.5" customHeight="1">
      <c r="B87" s="147"/>
      <c r="C87" s="225" t="s">
        <v>79</v>
      </c>
      <c r="D87" s="225" t="s">
        <v>484</v>
      </c>
      <c r="E87" s="226" t="s">
        <v>79</v>
      </c>
      <c r="F87" s="227" t="s">
        <v>1046</v>
      </c>
      <c r="G87" s="228" t="s">
        <v>163</v>
      </c>
      <c r="H87" s="229">
        <v>15</v>
      </c>
      <c r="I87" s="230"/>
      <c r="J87" s="231">
        <f>ROUND(I87*H87,2)</f>
        <v>0</v>
      </c>
      <c r="K87" s="227" t="s">
        <v>5</v>
      </c>
      <c r="L87" s="232"/>
      <c r="M87" s="233" t="s">
        <v>5</v>
      </c>
      <c r="N87" s="234" t="s">
        <v>40</v>
      </c>
      <c r="O87" s="42"/>
      <c r="P87" s="157">
        <f>O87*H87</f>
        <v>0</v>
      </c>
      <c r="Q87" s="157">
        <v>0</v>
      </c>
      <c r="R87" s="157">
        <f>Q87*H87</f>
        <v>0</v>
      </c>
      <c r="S87" s="157">
        <v>0</v>
      </c>
      <c r="T87" s="158">
        <f>S87*H87</f>
        <v>0</v>
      </c>
      <c r="AR87" s="24" t="s">
        <v>98</v>
      </c>
      <c r="AT87" s="24" t="s">
        <v>484</v>
      </c>
      <c r="AU87" s="24" t="s">
        <v>79</v>
      </c>
      <c r="AY87" s="24" t="s">
        <v>152</v>
      </c>
      <c r="BE87" s="159">
        <f>IF(N87="základní",J87,0)</f>
        <v>0</v>
      </c>
      <c r="BF87" s="159">
        <f>IF(N87="snížená",J87,0)</f>
        <v>0</v>
      </c>
      <c r="BG87" s="159">
        <f>IF(N87="zákl. přenesená",J87,0)</f>
        <v>0</v>
      </c>
      <c r="BH87" s="159">
        <f>IF(N87="sníž. přenesená",J87,0)</f>
        <v>0</v>
      </c>
      <c r="BI87" s="159">
        <f>IF(N87="nulová",J87,0)</f>
        <v>0</v>
      </c>
      <c r="BJ87" s="24" t="s">
        <v>77</v>
      </c>
      <c r="BK87" s="159">
        <f>ROUND(I87*H87,2)</f>
        <v>0</v>
      </c>
      <c r="BL87" s="24" t="s">
        <v>86</v>
      </c>
      <c r="BM87" s="24" t="s">
        <v>1047</v>
      </c>
    </row>
    <row r="88" spans="2:65" s="13" customFormat="1" ht="29.85" customHeight="1">
      <c r="B88" s="207"/>
      <c r="D88" s="218" t="s">
        <v>68</v>
      </c>
      <c r="E88" s="219" t="s">
        <v>1048</v>
      </c>
      <c r="F88" s="219" t="s">
        <v>1049</v>
      </c>
      <c r="I88" s="210"/>
      <c r="J88" s="220">
        <f>BK88</f>
        <v>0</v>
      </c>
      <c r="L88" s="207"/>
      <c r="M88" s="212"/>
      <c r="N88" s="213"/>
      <c r="O88" s="213"/>
      <c r="P88" s="214">
        <f>SUM(P89:P90)</f>
        <v>0</v>
      </c>
      <c r="Q88" s="213"/>
      <c r="R88" s="214">
        <f>SUM(R89:R90)</f>
        <v>0</v>
      </c>
      <c r="S88" s="213"/>
      <c r="T88" s="215">
        <f>SUM(T89:T90)</f>
        <v>0</v>
      </c>
      <c r="AR88" s="208" t="s">
        <v>77</v>
      </c>
      <c r="AT88" s="216" t="s">
        <v>68</v>
      </c>
      <c r="AU88" s="216" t="s">
        <v>77</v>
      </c>
      <c r="AY88" s="208" t="s">
        <v>152</v>
      </c>
      <c r="BK88" s="217">
        <f>SUM(BK89:BK90)</f>
        <v>0</v>
      </c>
    </row>
    <row r="89" spans="2:65" s="1" customFormat="1" ht="22.5" customHeight="1">
      <c r="B89" s="147"/>
      <c r="C89" s="225" t="s">
        <v>83</v>
      </c>
      <c r="D89" s="225" t="s">
        <v>484</v>
      </c>
      <c r="E89" s="226" t="s">
        <v>1050</v>
      </c>
      <c r="F89" s="227" t="s">
        <v>1051</v>
      </c>
      <c r="G89" s="228" t="s">
        <v>150</v>
      </c>
      <c r="H89" s="229">
        <v>8</v>
      </c>
      <c r="I89" s="230"/>
      <c r="J89" s="231">
        <f>ROUND(I89*H89,2)</f>
        <v>0</v>
      </c>
      <c r="K89" s="227" t="s">
        <v>5</v>
      </c>
      <c r="L89" s="232"/>
      <c r="M89" s="233" t="s">
        <v>5</v>
      </c>
      <c r="N89" s="234" t="s">
        <v>40</v>
      </c>
      <c r="O89" s="42"/>
      <c r="P89" s="157">
        <f>O89*H89</f>
        <v>0</v>
      </c>
      <c r="Q89" s="157">
        <v>0</v>
      </c>
      <c r="R89" s="157">
        <f>Q89*H89</f>
        <v>0</v>
      </c>
      <c r="S89" s="157">
        <v>0</v>
      </c>
      <c r="T89" s="158">
        <f>S89*H89</f>
        <v>0</v>
      </c>
      <c r="AR89" s="24" t="s">
        <v>98</v>
      </c>
      <c r="AT89" s="24" t="s">
        <v>484</v>
      </c>
      <c r="AU89" s="24" t="s">
        <v>79</v>
      </c>
      <c r="AY89" s="24" t="s">
        <v>152</v>
      </c>
      <c r="BE89" s="159">
        <f>IF(N89="základní",J89,0)</f>
        <v>0</v>
      </c>
      <c r="BF89" s="159">
        <f>IF(N89="snížená",J89,0)</f>
        <v>0</v>
      </c>
      <c r="BG89" s="159">
        <f>IF(N89="zákl. přenesená",J89,0)</f>
        <v>0</v>
      </c>
      <c r="BH89" s="159">
        <f>IF(N89="sníž. přenesená",J89,0)</f>
        <v>0</v>
      </c>
      <c r="BI89" s="159">
        <f>IF(N89="nulová",J89,0)</f>
        <v>0</v>
      </c>
      <c r="BJ89" s="24" t="s">
        <v>77</v>
      </c>
      <c r="BK89" s="159">
        <f>ROUND(I89*H89,2)</f>
        <v>0</v>
      </c>
      <c r="BL89" s="24" t="s">
        <v>86</v>
      </c>
      <c r="BM89" s="24" t="s">
        <v>1052</v>
      </c>
    </row>
    <row r="90" spans="2:65" s="1" customFormat="1" ht="22.5" customHeight="1">
      <c r="B90" s="147"/>
      <c r="C90" s="225" t="s">
        <v>86</v>
      </c>
      <c r="D90" s="225" t="s">
        <v>484</v>
      </c>
      <c r="E90" s="226" t="s">
        <v>1053</v>
      </c>
      <c r="F90" s="227" t="s">
        <v>1054</v>
      </c>
      <c r="G90" s="228" t="s">
        <v>150</v>
      </c>
      <c r="H90" s="229">
        <v>4</v>
      </c>
      <c r="I90" s="230"/>
      <c r="J90" s="231">
        <f>ROUND(I90*H90,2)</f>
        <v>0</v>
      </c>
      <c r="K90" s="227" t="s">
        <v>5</v>
      </c>
      <c r="L90" s="232"/>
      <c r="M90" s="233" t="s">
        <v>5</v>
      </c>
      <c r="N90" s="234" t="s">
        <v>40</v>
      </c>
      <c r="O90" s="42"/>
      <c r="P90" s="157">
        <f>O90*H90</f>
        <v>0</v>
      </c>
      <c r="Q90" s="157">
        <v>0</v>
      </c>
      <c r="R90" s="157">
        <f>Q90*H90</f>
        <v>0</v>
      </c>
      <c r="S90" s="157">
        <v>0</v>
      </c>
      <c r="T90" s="158">
        <f>S90*H90</f>
        <v>0</v>
      </c>
      <c r="AR90" s="24" t="s">
        <v>98</v>
      </c>
      <c r="AT90" s="24" t="s">
        <v>484</v>
      </c>
      <c r="AU90" s="24" t="s">
        <v>79</v>
      </c>
      <c r="AY90" s="24" t="s">
        <v>152</v>
      </c>
      <c r="BE90" s="159">
        <f>IF(N90="základní",J90,0)</f>
        <v>0</v>
      </c>
      <c r="BF90" s="159">
        <f>IF(N90="snížená",J90,0)</f>
        <v>0</v>
      </c>
      <c r="BG90" s="159">
        <f>IF(N90="zákl. přenesená",J90,0)</f>
        <v>0</v>
      </c>
      <c r="BH90" s="159">
        <f>IF(N90="sníž. přenesená",J90,0)</f>
        <v>0</v>
      </c>
      <c r="BI90" s="159">
        <f>IF(N90="nulová",J90,0)</f>
        <v>0</v>
      </c>
      <c r="BJ90" s="24" t="s">
        <v>77</v>
      </c>
      <c r="BK90" s="159">
        <f>ROUND(I90*H90,2)</f>
        <v>0</v>
      </c>
      <c r="BL90" s="24" t="s">
        <v>86</v>
      </c>
      <c r="BM90" s="24" t="s">
        <v>1055</v>
      </c>
    </row>
    <row r="91" spans="2:65" s="13" customFormat="1" ht="29.85" customHeight="1">
      <c r="B91" s="207"/>
      <c r="D91" s="218" t="s">
        <v>68</v>
      </c>
      <c r="E91" s="219" t="s">
        <v>1056</v>
      </c>
      <c r="F91" s="219" t="s">
        <v>1057</v>
      </c>
      <c r="I91" s="210"/>
      <c r="J91" s="220">
        <f>BK91</f>
        <v>0</v>
      </c>
      <c r="L91" s="207"/>
      <c r="M91" s="212"/>
      <c r="N91" s="213"/>
      <c r="O91" s="213"/>
      <c r="P91" s="214">
        <f>SUM(P92:P113)</f>
        <v>0</v>
      </c>
      <c r="Q91" s="213"/>
      <c r="R91" s="214">
        <f>SUM(R92:R113)</f>
        <v>0</v>
      </c>
      <c r="S91" s="213"/>
      <c r="T91" s="215">
        <f>SUM(T92:T113)</f>
        <v>0</v>
      </c>
      <c r="AR91" s="208" t="s">
        <v>77</v>
      </c>
      <c r="AT91" s="216" t="s">
        <v>68</v>
      </c>
      <c r="AU91" s="216" t="s">
        <v>77</v>
      </c>
      <c r="AY91" s="208" t="s">
        <v>152</v>
      </c>
      <c r="BK91" s="217">
        <f>SUM(BK92:BK113)</f>
        <v>0</v>
      </c>
    </row>
    <row r="92" spans="2:65" s="1" customFormat="1" ht="22.5" customHeight="1">
      <c r="B92" s="147"/>
      <c r="C92" s="148" t="s">
        <v>89</v>
      </c>
      <c r="D92" s="148" t="s">
        <v>148</v>
      </c>
      <c r="E92" s="149" t="s">
        <v>1058</v>
      </c>
      <c r="F92" s="150" t="s">
        <v>1059</v>
      </c>
      <c r="G92" s="151" t="s">
        <v>163</v>
      </c>
      <c r="H92" s="152">
        <v>116</v>
      </c>
      <c r="I92" s="153"/>
      <c r="J92" s="154">
        <f>ROUND(I92*H92,2)</f>
        <v>0</v>
      </c>
      <c r="K92" s="150" t="s">
        <v>5</v>
      </c>
      <c r="L92" s="41"/>
      <c r="M92" s="155" t="s">
        <v>5</v>
      </c>
      <c r="N92" s="156" t="s">
        <v>40</v>
      </c>
      <c r="O92" s="42"/>
      <c r="P92" s="157">
        <f>O92*H92</f>
        <v>0</v>
      </c>
      <c r="Q92" s="157">
        <v>0</v>
      </c>
      <c r="R92" s="157">
        <f>Q92*H92</f>
        <v>0</v>
      </c>
      <c r="S92" s="157">
        <v>0</v>
      </c>
      <c r="T92" s="158">
        <f>S92*H92</f>
        <v>0</v>
      </c>
      <c r="AR92" s="24" t="s">
        <v>86</v>
      </c>
      <c r="AT92" s="24" t="s">
        <v>148</v>
      </c>
      <c r="AU92" s="24" t="s">
        <v>79</v>
      </c>
      <c r="AY92" s="24" t="s">
        <v>152</v>
      </c>
      <c r="BE92" s="159">
        <f>IF(N92="základní",J92,0)</f>
        <v>0</v>
      </c>
      <c r="BF92" s="159">
        <f>IF(N92="snížená",J92,0)</f>
        <v>0</v>
      </c>
      <c r="BG92" s="159">
        <f>IF(N92="zákl. přenesená",J92,0)</f>
        <v>0</v>
      </c>
      <c r="BH92" s="159">
        <f>IF(N92="sníž. přenesená",J92,0)</f>
        <v>0</v>
      </c>
      <c r="BI92" s="159">
        <f>IF(N92="nulová",J92,0)</f>
        <v>0</v>
      </c>
      <c r="BJ92" s="24" t="s">
        <v>77</v>
      </c>
      <c r="BK92" s="159">
        <f>ROUND(I92*H92,2)</f>
        <v>0</v>
      </c>
      <c r="BL92" s="24" t="s">
        <v>86</v>
      </c>
      <c r="BM92" s="24" t="s">
        <v>1060</v>
      </c>
    </row>
    <row r="93" spans="2:65" s="8" customFormat="1">
      <c r="B93" s="160"/>
      <c r="D93" s="161" t="s">
        <v>159</v>
      </c>
      <c r="E93" s="162" t="s">
        <v>5</v>
      </c>
      <c r="F93" s="163" t="s">
        <v>1061</v>
      </c>
      <c r="H93" s="164" t="s">
        <v>5</v>
      </c>
      <c r="I93" s="165"/>
      <c r="L93" s="160"/>
      <c r="M93" s="166"/>
      <c r="N93" s="167"/>
      <c r="O93" s="167"/>
      <c r="P93" s="167"/>
      <c r="Q93" s="167"/>
      <c r="R93" s="167"/>
      <c r="S93" s="167"/>
      <c r="T93" s="168"/>
      <c r="AT93" s="164" t="s">
        <v>159</v>
      </c>
      <c r="AU93" s="164" t="s">
        <v>79</v>
      </c>
      <c r="AV93" s="8" t="s">
        <v>77</v>
      </c>
      <c r="AW93" s="8" t="s">
        <v>33</v>
      </c>
      <c r="AX93" s="8" t="s">
        <v>69</v>
      </c>
      <c r="AY93" s="164" t="s">
        <v>152</v>
      </c>
    </row>
    <row r="94" spans="2:65" s="9" customFormat="1">
      <c r="B94" s="169"/>
      <c r="D94" s="161" t="s">
        <v>159</v>
      </c>
      <c r="E94" s="170" t="s">
        <v>5</v>
      </c>
      <c r="F94" s="171" t="s">
        <v>1062</v>
      </c>
      <c r="H94" s="172">
        <v>116</v>
      </c>
      <c r="I94" s="173"/>
      <c r="L94" s="169"/>
      <c r="M94" s="174"/>
      <c r="N94" s="175"/>
      <c r="O94" s="175"/>
      <c r="P94" s="175"/>
      <c r="Q94" s="175"/>
      <c r="R94" s="175"/>
      <c r="S94" s="175"/>
      <c r="T94" s="176"/>
      <c r="AT94" s="170" t="s">
        <v>159</v>
      </c>
      <c r="AU94" s="170" t="s">
        <v>79</v>
      </c>
      <c r="AV94" s="9" t="s">
        <v>79</v>
      </c>
      <c r="AW94" s="9" t="s">
        <v>33</v>
      </c>
      <c r="AX94" s="9" t="s">
        <v>69</v>
      </c>
      <c r="AY94" s="170" t="s">
        <v>152</v>
      </c>
    </row>
    <row r="95" spans="2:65" s="10" customFormat="1">
      <c r="B95" s="177"/>
      <c r="D95" s="178" t="s">
        <v>159</v>
      </c>
      <c r="E95" s="179" t="s">
        <v>5</v>
      </c>
      <c r="F95" s="180" t="s">
        <v>161</v>
      </c>
      <c r="H95" s="181">
        <v>116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86" t="s">
        <v>159</v>
      </c>
      <c r="AU95" s="186" t="s">
        <v>79</v>
      </c>
      <c r="AV95" s="10" t="s">
        <v>86</v>
      </c>
      <c r="AW95" s="10" t="s">
        <v>33</v>
      </c>
      <c r="AX95" s="10" t="s">
        <v>77</v>
      </c>
      <c r="AY95" s="186" t="s">
        <v>152</v>
      </c>
    </row>
    <row r="96" spans="2:65" s="1" customFormat="1" ht="22.5" customHeight="1">
      <c r="B96" s="147"/>
      <c r="C96" s="148" t="s">
        <v>92</v>
      </c>
      <c r="D96" s="148" t="s">
        <v>148</v>
      </c>
      <c r="E96" s="149" t="s">
        <v>1063</v>
      </c>
      <c r="F96" s="150" t="s">
        <v>1059</v>
      </c>
      <c r="G96" s="151" t="s">
        <v>163</v>
      </c>
      <c r="H96" s="152">
        <v>30</v>
      </c>
      <c r="I96" s="153"/>
      <c r="J96" s="154">
        <f>ROUND(I96*H96,2)</f>
        <v>0</v>
      </c>
      <c r="K96" s="150" t="s">
        <v>5</v>
      </c>
      <c r="L96" s="41"/>
      <c r="M96" s="155" t="s">
        <v>5</v>
      </c>
      <c r="N96" s="156" t="s">
        <v>40</v>
      </c>
      <c r="O96" s="42"/>
      <c r="P96" s="157">
        <f>O96*H96</f>
        <v>0</v>
      </c>
      <c r="Q96" s="157">
        <v>0</v>
      </c>
      <c r="R96" s="157">
        <f>Q96*H96</f>
        <v>0</v>
      </c>
      <c r="S96" s="157">
        <v>0</v>
      </c>
      <c r="T96" s="158">
        <f>S96*H96</f>
        <v>0</v>
      </c>
      <c r="AR96" s="24" t="s">
        <v>86</v>
      </c>
      <c r="AT96" s="24" t="s">
        <v>148</v>
      </c>
      <c r="AU96" s="24" t="s">
        <v>79</v>
      </c>
      <c r="AY96" s="24" t="s">
        <v>152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24" t="s">
        <v>77</v>
      </c>
      <c r="BK96" s="159">
        <f>ROUND(I96*H96,2)</f>
        <v>0</v>
      </c>
      <c r="BL96" s="24" t="s">
        <v>86</v>
      </c>
      <c r="BM96" s="24" t="s">
        <v>1064</v>
      </c>
    </row>
    <row r="97" spans="2:65" s="8" customFormat="1">
      <c r="B97" s="160"/>
      <c r="D97" s="161" t="s">
        <v>159</v>
      </c>
      <c r="E97" s="162" t="s">
        <v>5</v>
      </c>
      <c r="F97" s="163" t="s">
        <v>1065</v>
      </c>
      <c r="H97" s="164" t="s">
        <v>5</v>
      </c>
      <c r="I97" s="165"/>
      <c r="L97" s="160"/>
      <c r="M97" s="166"/>
      <c r="N97" s="167"/>
      <c r="O97" s="167"/>
      <c r="P97" s="167"/>
      <c r="Q97" s="167"/>
      <c r="R97" s="167"/>
      <c r="S97" s="167"/>
      <c r="T97" s="168"/>
      <c r="AT97" s="164" t="s">
        <v>159</v>
      </c>
      <c r="AU97" s="164" t="s">
        <v>79</v>
      </c>
      <c r="AV97" s="8" t="s">
        <v>77</v>
      </c>
      <c r="AW97" s="8" t="s">
        <v>33</v>
      </c>
      <c r="AX97" s="8" t="s">
        <v>69</v>
      </c>
      <c r="AY97" s="164" t="s">
        <v>152</v>
      </c>
    </row>
    <row r="98" spans="2:65" s="9" customFormat="1">
      <c r="B98" s="169"/>
      <c r="D98" s="161" t="s">
        <v>159</v>
      </c>
      <c r="E98" s="170" t="s">
        <v>5</v>
      </c>
      <c r="F98" s="171" t="s">
        <v>1066</v>
      </c>
      <c r="H98" s="172">
        <v>30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159</v>
      </c>
      <c r="AU98" s="170" t="s">
        <v>79</v>
      </c>
      <c r="AV98" s="9" t="s">
        <v>79</v>
      </c>
      <c r="AW98" s="9" t="s">
        <v>33</v>
      </c>
      <c r="AX98" s="9" t="s">
        <v>69</v>
      </c>
      <c r="AY98" s="170" t="s">
        <v>152</v>
      </c>
    </row>
    <row r="99" spans="2:65" s="10" customFormat="1">
      <c r="B99" s="177"/>
      <c r="D99" s="178" t="s">
        <v>159</v>
      </c>
      <c r="E99" s="179" t="s">
        <v>5</v>
      </c>
      <c r="F99" s="180" t="s">
        <v>161</v>
      </c>
      <c r="H99" s="181">
        <v>30</v>
      </c>
      <c r="I99" s="182"/>
      <c r="L99" s="177"/>
      <c r="M99" s="183"/>
      <c r="N99" s="184"/>
      <c r="O99" s="184"/>
      <c r="P99" s="184"/>
      <c r="Q99" s="184"/>
      <c r="R99" s="184"/>
      <c r="S99" s="184"/>
      <c r="T99" s="185"/>
      <c r="AT99" s="186" t="s">
        <v>159</v>
      </c>
      <c r="AU99" s="186" t="s">
        <v>79</v>
      </c>
      <c r="AV99" s="10" t="s">
        <v>86</v>
      </c>
      <c r="AW99" s="10" t="s">
        <v>33</v>
      </c>
      <c r="AX99" s="10" t="s">
        <v>77</v>
      </c>
      <c r="AY99" s="186" t="s">
        <v>152</v>
      </c>
    </row>
    <row r="100" spans="2:65" s="1" customFormat="1" ht="22.5" customHeight="1">
      <c r="B100" s="147"/>
      <c r="C100" s="148" t="s">
        <v>95</v>
      </c>
      <c r="D100" s="148" t="s">
        <v>148</v>
      </c>
      <c r="E100" s="149" t="s">
        <v>1067</v>
      </c>
      <c r="F100" s="150" t="s">
        <v>1068</v>
      </c>
      <c r="G100" s="151" t="s">
        <v>150</v>
      </c>
      <c r="H100" s="152">
        <v>4</v>
      </c>
      <c r="I100" s="153"/>
      <c r="J100" s="154">
        <f>ROUND(I100*H100,2)</f>
        <v>0</v>
      </c>
      <c r="K100" s="150" t="s">
        <v>5</v>
      </c>
      <c r="L100" s="41"/>
      <c r="M100" s="155" t="s">
        <v>5</v>
      </c>
      <c r="N100" s="156" t="s">
        <v>40</v>
      </c>
      <c r="O100" s="42"/>
      <c r="P100" s="157">
        <f>O100*H100</f>
        <v>0</v>
      </c>
      <c r="Q100" s="157">
        <v>0</v>
      </c>
      <c r="R100" s="157">
        <f>Q100*H100</f>
        <v>0</v>
      </c>
      <c r="S100" s="157">
        <v>0</v>
      </c>
      <c r="T100" s="158">
        <f>S100*H100</f>
        <v>0</v>
      </c>
      <c r="AR100" s="24" t="s">
        <v>86</v>
      </c>
      <c r="AT100" s="24" t="s">
        <v>148</v>
      </c>
      <c r="AU100" s="24" t="s">
        <v>79</v>
      </c>
      <c r="AY100" s="24" t="s">
        <v>152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4" t="s">
        <v>77</v>
      </c>
      <c r="BK100" s="159">
        <f>ROUND(I100*H100,2)</f>
        <v>0</v>
      </c>
      <c r="BL100" s="24" t="s">
        <v>86</v>
      </c>
      <c r="BM100" s="24" t="s">
        <v>1069</v>
      </c>
    </row>
    <row r="101" spans="2:65" s="1" customFormat="1" ht="22.5" customHeight="1">
      <c r="B101" s="147"/>
      <c r="C101" s="148" t="s">
        <v>98</v>
      </c>
      <c r="D101" s="148" t="s">
        <v>148</v>
      </c>
      <c r="E101" s="149" t="s">
        <v>1070</v>
      </c>
      <c r="F101" s="150" t="s">
        <v>1071</v>
      </c>
      <c r="G101" s="151" t="s">
        <v>1072</v>
      </c>
      <c r="H101" s="152">
        <v>6</v>
      </c>
      <c r="I101" s="153"/>
      <c r="J101" s="154">
        <f>ROUND(I101*H101,2)</f>
        <v>0</v>
      </c>
      <c r="K101" s="150" t="s">
        <v>5</v>
      </c>
      <c r="L101" s="41"/>
      <c r="M101" s="155" t="s">
        <v>5</v>
      </c>
      <c r="N101" s="156" t="s">
        <v>40</v>
      </c>
      <c r="O101" s="42"/>
      <c r="P101" s="157">
        <f>O101*H101</f>
        <v>0</v>
      </c>
      <c r="Q101" s="157">
        <v>0</v>
      </c>
      <c r="R101" s="157">
        <f>Q101*H101</f>
        <v>0</v>
      </c>
      <c r="S101" s="157">
        <v>0</v>
      </c>
      <c r="T101" s="158">
        <f>S101*H101</f>
        <v>0</v>
      </c>
      <c r="AR101" s="24" t="s">
        <v>86</v>
      </c>
      <c r="AT101" s="24" t="s">
        <v>148</v>
      </c>
      <c r="AU101" s="24" t="s">
        <v>79</v>
      </c>
      <c r="AY101" s="24" t="s">
        <v>152</v>
      </c>
      <c r="BE101" s="159">
        <f>IF(N101="základní",J101,0)</f>
        <v>0</v>
      </c>
      <c r="BF101" s="159">
        <f>IF(N101="snížená",J101,0)</f>
        <v>0</v>
      </c>
      <c r="BG101" s="159">
        <f>IF(N101="zákl. přenesená",J101,0)</f>
        <v>0</v>
      </c>
      <c r="BH101" s="159">
        <f>IF(N101="sníž. přenesená",J101,0)</f>
        <v>0</v>
      </c>
      <c r="BI101" s="159">
        <f>IF(N101="nulová",J101,0)</f>
        <v>0</v>
      </c>
      <c r="BJ101" s="24" t="s">
        <v>77</v>
      </c>
      <c r="BK101" s="159">
        <f>ROUND(I101*H101,2)</f>
        <v>0</v>
      </c>
      <c r="BL101" s="24" t="s">
        <v>86</v>
      </c>
      <c r="BM101" s="24" t="s">
        <v>1073</v>
      </c>
    </row>
    <row r="102" spans="2:65" s="8" customFormat="1">
      <c r="B102" s="160"/>
      <c r="D102" s="161" t="s">
        <v>159</v>
      </c>
      <c r="E102" s="162" t="s">
        <v>5</v>
      </c>
      <c r="F102" s="163" t="s">
        <v>1074</v>
      </c>
      <c r="H102" s="164" t="s">
        <v>5</v>
      </c>
      <c r="I102" s="165"/>
      <c r="L102" s="160"/>
      <c r="M102" s="166"/>
      <c r="N102" s="167"/>
      <c r="O102" s="167"/>
      <c r="P102" s="167"/>
      <c r="Q102" s="167"/>
      <c r="R102" s="167"/>
      <c r="S102" s="167"/>
      <c r="T102" s="168"/>
      <c r="AT102" s="164" t="s">
        <v>159</v>
      </c>
      <c r="AU102" s="164" t="s">
        <v>79</v>
      </c>
      <c r="AV102" s="8" t="s">
        <v>77</v>
      </c>
      <c r="AW102" s="8" t="s">
        <v>33</v>
      </c>
      <c r="AX102" s="8" t="s">
        <v>69</v>
      </c>
      <c r="AY102" s="164" t="s">
        <v>152</v>
      </c>
    </row>
    <row r="103" spans="2:65" s="9" customFormat="1">
      <c r="B103" s="169"/>
      <c r="D103" s="161" t="s">
        <v>159</v>
      </c>
      <c r="E103" s="170" t="s">
        <v>5</v>
      </c>
      <c r="F103" s="171" t="s">
        <v>1075</v>
      </c>
      <c r="H103" s="172">
        <v>6</v>
      </c>
      <c r="I103" s="173"/>
      <c r="L103" s="169"/>
      <c r="M103" s="174"/>
      <c r="N103" s="175"/>
      <c r="O103" s="175"/>
      <c r="P103" s="175"/>
      <c r="Q103" s="175"/>
      <c r="R103" s="175"/>
      <c r="S103" s="175"/>
      <c r="T103" s="176"/>
      <c r="AT103" s="170" t="s">
        <v>159</v>
      </c>
      <c r="AU103" s="170" t="s">
        <v>79</v>
      </c>
      <c r="AV103" s="9" t="s">
        <v>79</v>
      </c>
      <c r="AW103" s="9" t="s">
        <v>33</v>
      </c>
      <c r="AX103" s="9" t="s">
        <v>69</v>
      </c>
      <c r="AY103" s="170" t="s">
        <v>152</v>
      </c>
    </row>
    <row r="104" spans="2:65" s="10" customFormat="1">
      <c r="B104" s="177"/>
      <c r="D104" s="178" t="s">
        <v>159</v>
      </c>
      <c r="E104" s="179" t="s">
        <v>5</v>
      </c>
      <c r="F104" s="180" t="s">
        <v>161</v>
      </c>
      <c r="H104" s="181">
        <v>6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86" t="s">
        <v>159</v>
      </c>
      <c r="AU104" s="186" t="s">
        <v>79</v>
      </c>
      <c r="AV104" s="10" t="s">
        <v>86</v>
      </c>
      <c r="AW104" s="10" t="s">
        <v>33</v>
      </c>
      <c r="AX104" s="10" t="s">
        <v>77</v>
      </c>
      <c r="AY104" s="186" t="s">
        <v>152</v>
      </c>
    </row>
    <row r="105" spans="2:65" s="1" customFormat="1" ht="22.5" customHeight="1">
      <c r="B105" s="147"/>
      <c r="C105" s="148" t="s">
        <v>107</v>
      </c>
      <c r="D105" s="148" t="s">
        <v>148</v>
      </c>
      <c r="E105" s="149" t="s">
        <v>1076</v>
      </c>
      <c r="F105" s="150" t="s">
        <v>1077</v>
      </c>
      <c r="G105" s="151" t="s">
        <v>1072</v>
      </c>
      <c r="H105" s="152">
        <v>24</v>
      </c>
      <c r="I105" s="153"/>
      <c r="J105" s="154">
        <f>ROUND(I105*H105,2)</f>
        <v>0</v>
      </c>
      <c r="K105" s="150" t="s">
        <v>5</v>
      </c>
      <c r="L105" s="41"/>
      <c r="M105" s="155" t="s">
        <v>5</v>
      </c>
      <c r="N105" s="156" t="s">
        <v>40</v>
      </c>
      <c r="O105" s="42"/>
      <c r="P105" s="157">
        <f>O105*H105</f>
        <v>0</v>
      </c>
      <c r="Q105" s="157">
        <v>0</v>
      </c>
      <c r="R105" s="157">
        <f>Q105*H105</f>
        <v>0</v>
      </c>
      <c r="S105" s="157">
        <v>0</v>
      </c>
      <c r="T105" s="158">
        <f>S105*H105</f>
        <v>0</v>
      </c>
      <c r="AR105" s="24" t="s">
        <v>86</v>
      </c>
      <c r="AT105" s="24" t="s">
        <v>148</v>
      </c>
      <c r="AU105" s="24" t="s">
        <v>79</v>
      </c>
      <c r="AY105" s="24" t="s">
        <v>152</v>
      </c>
      <c r="BE105" s="159">
        <f>IF(N105="základní",J105,0)</f>
        <v>0</v>
      </c>
      <c r="BF105" s="159">
        <f>IF(N105="snížená",J105,0)</f>
        <v>0</v>
      </c>
      <c r="BG105" s="159">
        <f>IF(N105="zákl. přenesená",J105,0)</f>
        <v>0</v>
      </c>
      <c r="BH105" s="159">
        <f>IF(N105="sníž. přenesená",J105,0)</f>
        <v>0</v>
      </c>
      <c r="BI105" s="159">
        <f>IF(N105="nulová",J105,0)</f>
        <v>0</v>
      </c>
      <c r="BJ105" s="24" t="s">
        <v>77</v>
      </c>
      <c r="BK105" s="159">
        <f>ROUND(I105*H105,2)</f>
        <v>0</v>
      </c>
      <c r="BL105" s="24" t="s">
        <v>86</v>
      </c>
      <c r="BM105" s="24" t="s">
        <v>1078</v>
      </c>
    </row>
    <row r="106" spans="2:65" s="8" customFormat="1">
      <c r="B106" s="160"/>
      <c r="D106" s="161" t="s">
        <v>159</v>
      </c>
      <c r="E106" s="162" t="s">
        <v>5</v>
      </c>
      <c r="F106" s="163" t="s">
        <v>1074</v>
      </c>
      <c r="H106" s="164" t="s">
        <v>5</v>
      </c>
      <c r="I106" s="165"/>
      <c r="L106" s="160"/>
      <c r="M106" s="166"/>
      <c r="N106" s="167"/>
      <c r="O106" s="167"/>
      <c r="P106" s="167"/>
      <c r="Q106" s="167"/>
      <c r="R106" s="167"/>
      <c r="S106" s="167"/>
      <c r="T106" s="168"/>
      <c r="AT106" s="164" t="s">
        <v>159</v>
      </c>
      <c r="AU106" s="164" t="s">
        <v>79</v>
      </c>
      <c r="AV106" s="8" t="s">
        <v>77</v>
      </c>
      <c r="AW106" s="8" t="s">
        <v>33</v>
      </c>
      <c r="AX106" s="8" t="s">
        <v>69</v>
      </c>
      <c r="AY106" s="164" t="s">
        <v>152</v>
      </c>
    </row>
    <row r="107" spans="2:65" s="9" customFormat="1">
      <c r="B107" s="169"/>
      <c r="D107" s="161" t="s">
        <v>159</v>
      </c>
      <c r="E107" s="170" t="s">
        <v>5</v>
      </c>
      <c r="F107" s="171" t="s">
        <v>356</v>
      </c>
      <c r="H107" s="172">
        <v>24</v>
      </c>
      <c r="I107" s="173"/>
      <c r="L107" s="169"/>
      <c r="M107" s="174"/>
      <c r="N107" s="175"/>
      <c r="O107" s="175"/>
      <c r="P107" s="175"/>
      <c r="Q107" s="175"/>
      <c r="R107" s="175"/>
      <c r="S107" s="175"/>
      <c r="T107" s="176"/>
      <c r="AT107" s="170" t="s">
        <v>159</v>
      </c>
      <c r="AU107" s="170" t="s">
        <v>79</v>
      </c>
      <c r="AV107" s="9" t="s">
        <v>79</v>
      </c>
      <c r="AW107" s="9" t="s">
        <v>33</v>
      </c>
      <c r="AX107" s="9" t="s">
        <v>69</v>
      </c>
      <c r="AY107" s="170" t="s">
        <v>152</v>
      </c>
    </row>
    <row r="108" spans="2:65" s="10" customFormat="1">
      <c r="B108" s="177"/>
      <c r="D108" s="178" t="s">
        <v>159</v>
      </c>
      <c r="E108" s="179" t="s">
        <v>5</v>
      </c>
      <c r="F108" s="180" t="s">
        <v>161</v>
      </c>
      <c r="H108" s="181">
        <v>24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86" t="s">
        <v>159</v>
      </c>
      <c r="AU108" s="186" t="s">
        <v>79</v>
      </c>
      <c r="AV108" s="10" t="s">
        <v>86</v>
      </c>
      <c r="AW108" s="10" t="s">
        <v>33</v>
      </c>
      <c r="AX108" s="10" t="s">
        <v>77</v>
      </c>
      <c r="AY108" s="186" t="s">
        <v>152</v>
      </c>
    </row>
    <row r="109" spans="2:65" s="1" customFormat="1" ht="22.5" customHeight="1">
      <c r="B109" s="147"/>
      <c r="C109" s="148" t="s">
        <v>110</v>
      </c>
      <c r="D109" s="148" t="s">
        <v>148</v>
      </c>
      <c r="E109" s="149" t="s">
        <v>1079</v>
      </c>
      <c r="F109" s="150" t="s">
        <v>1080</v>
      </c>
      <c r="G109" s="151" t="s">
        <v>150</v>
      </c>
      <c r="H109" s="152">
        <v>8</v>
      </c>
      <c r="I109" s="153"/>
      <c r="J109" s="154">
        <f>ROUND(I109*H109,2)</f>
        <v>0</v>
      </c>
      <c r="K109" s="150" t="s">
        <v>5</v>
      </c>
      <c r="L109" s="41"/>
      <c r="M109" s="155" t="s">
        <v>5</v>
      </c>
      <c r="N109" s="156" t="s">
        <v>40</v>
      </c>
      <c r="O109" s="42"/>
      <c r="P109" s="157">
        <f>O109*H109</f>
        <v>0</v>
      </c>
      <c r="Q109" s="157">
        <v>0</v>
      </c>
      <c r="R109" s="157">
        <f>Q109*H109</f>
        <v>0</v>
      </c>
      <c r="S109" s="157">
        <v>0</v>
      </c>
      <c r="T109" s="158">
        <f>S109*H109</f>
        <v>0</v>
      </c>
      <c r="AR109" s="24" t="s">
        <v>86</v>
      </c>
      <c r="AT109" s="24" t="s">
        <v>148</v>
      </c>
      <c r="AU109" s="24" t="s">
        <v>79</v>
      </c>
      <c r="AY109" s="24" t="s">
        <v>152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4" t="s">
        <v>77</v>
      </c>
      <c r="BK109" s="159">
        <f>ROUND(I109*H109,2)</f>
        <v>0</v>
      </c>
      <c r="BL109" s="24" t="s">
        <v>86</v>
      </c>
      <c r="BM109" s="24" t="s">
        <v>1081</v>
      </c>
    </row>
    <row r="110" spans="2:65" s="1" customFormat="1" ht="22.5" customHeight="1">
      <c r="B110" s="147"/>
      <c r="C110" s="148" t="s">
        <v>199</v>
      </c>
      <c r="D110" s="148" t="s">
        <v>148</v>
      </c>
      <c r="E110" s="149" t="s">
        <v>1082</v>
      </c>
      <c r="F110" s="150" t="s">
        <v>1083</v>
      </c>
      <c r="G110" s="151" t="s">
        <v>150</v>
      </c>
      <c r="H110" s="152">
        <v>1</v>
      </c>
      <c r="I110" s="153"/>
      <c r="J110" s="154">
        <f>ROUND(I110*H110,2)</f>
        <v>0</v>
      </c>
      <c r="K110" s="150" t="s">
        <v>5</v>
      </c>
      <c r="L110" s="41"/>
      <c r="M110" s="155" t="s">
        <v>5</v>
      </c>
      <c r="N110" s="156" t="s">
        <v>40</v>
      </c>
      <c r="O110" s="42"/>
      <c r="P110" s="157">
        <f>O110*H110</f>
        <v>0</v>
      </c>
      <c r="Q110" s="157">
        <v>0</v>
      </c>
      <c r="R110" s="157">
        <f>Q110*H110</f>
        <v>0</v>
      </c>
      <c r="S110" s="157">
        <v>0</v>
      </c>
      <c r="T110" s="158">
        <f>S110*H110</f>
        <v>0</v>
      </c>
      <c r="AR110" s="24" t="s">
        <v>86</v>
      </c>
      <c r="AT110" s="24" t="s">
        <v>148</v>
      </c>
      <c r="AU110" s="24" t="s">
        <v>79</v>
      </c>
      <c r="AY110" s="24" t="s">
        <v>152</v>
      </c>
      <c r="BE110" s="159">
        <f>IF(N110="základní",J110,0)</f>
        <v>0</v>
      </c>
      <c r="BF110" s="159">
        <f>IF(N110="snížená",J110,0)</f>
        <v>0</v>
      </c>
      <c r="BG110" s="159">
        <f>IF(N110="zákl. přenesená",J110,0)</f>
        <v>0</v>
      </c>
      <c r="BH110" s="159">
        <f>IF(N110="sníž. přenesená",J110,0)</f>
        <v>0</v>
      </c>
      <c r="BI110" s="159">
        <f>IF(N110="nulová",J110,0)</f>
        <v>0</v>
      </c>
      <c r="BJ110" s="24" t="s">
        <v>77</v>
      </c>
      <c r="BK110" s="159">
        <f>ROUND(I110*H110,2)</f>
        <v>0</v>
      </c>
      <c r="BL110" s="24" t="s">
        <v>86</v>
      </c>
      <c r="BM110" s="24" t="s">
        <v>1084</v>
      </c>
    </row>
    <row r="111" spans="2:65" s="1" customFormat="1" ht="22.5" customHeight="1">
      <c r="B111" s="147"/>
      <c r="C111" s="148" t="s">
        <v>202</v>
      </c>
      <c r="D111" s="148" t="s">
        <v>148</v>
      </c>
      <c r="E111" s="149" t="s">
        <v>1085</v>
      </c>
      <c r="F111" s="150" t="s">
        <v>1086</v>
      </c>
      <c r="G111" s="151" t="s">
        <v>150</v>
      </c>
      <c r="H111" s="152">
        <v>1</v>
      </c>
      <c r="I111" s="153"/>
      <c r="J111" s="154">
        <f>ROUND(I111*H111,2)</f>
        <v>0</v>
      </c>
      <c r="K111" s="150" t="s">
        <v>5</v>
      </c>
      <c r="L111" s="41"/>
      <c r="M111" s="155" t="s">
        <v>5</v>
      </c>
      <c r="N111" s="156" t="s">
        <v>40</v>
      </c>
      <c r="O111" s="42"/>
      <c r="P111" s="157">
        <f>O111*H111</f>
        <v>0</v>
      </c>
      <c r="Q111" s="157">
        <v>0</v>
      </c>
      <c r="R111" s="157">
        <f>Q111*H111</f>
        <v>0</v>
      </c>
      <c r="S111" s="157">
        <v>0</v>
      </c>
      <c r="T111" s="158">
        <f>S111*H111</f>
        <v>0</v>
      </c>
      <c r="AR111" s="24" t="s">
        <v>86</v>
      </c>
      <c r="AT111" s="24" t="s">
        <v>148</v>
      </c>
      <c r="AU111" s="24" t="s">
        <v>79</v>
      </c>
      <c r="AY111" s="24" t="s">
        <v>152</v>
      </c>
      <c r="BE111" s="159">
        <f>IF(N111="základní",J111,0)</f>
        <v>0</v>
      </c>
      <c r="BF111" s="159">
        <f>IF(N111="snížená",J111,0)</f>
        <v>0</v>
      </c>
      <c r="BG111" s="159">
        <f>IF(N111="zákl. přenesená",J111,0)</f>
        <v>0</v>
      </c>
      <c r="BH111" s="159">
        <f>IF(N111="sníž. přenesená",J111,0)</f>
        <v>0</v>
      </c>
      <c r="BI111" s="159">
        <f>IF(N111="nulová",J111,0)</f>
        <v>0</v>
      </c>
      <c r="BJ111" s="24" t="s">
        <v>77</v>
      </c>
      <c r="BK111" s="159">
        <f>ROUND(I111*H111,2)</f>
        <v>0</v>
      </c>
      <c r="BL111" s="24" t="s">
        <v>86</v>
      </c>
      <c r="BM111" s="24" t="s">
        <v>1087</v>
      </c>
    </row>
    <row r="112" spans="2:65" s="1" customFormat="1" ht="22.5" customHeight="1">
      <c r="B112" s="147"/>
      <c r="C112" s="148" t="s">
        <v>300</v>
      </c>
      <c r="D112" s="148" t="s">
        <v>148</v>
      </c>
      <c r="E112" s="149" t="s">
        <v>1088</v>
      </c>
      <c r="F112" s="150" t="s">
        <v>1089</v>
      </c>
      <c r="G112" s="151" t="s">
        <v>163</v>
      </c>
      <c r="H112" s="152">
        <v>116</v>
      </c>
      <c r="I112" s="153"/>
      <c r="J112" s="154">
        <f>ROUND(I112*H112,2)</f>
        <v>0</v>
      </c>
      <c r="K112" s="150" t="s">
        <v>5</v>
      </c>
      <c r="L112" s="41"/>
      <c r="M112" s="155" t="s">
        <v>5</v>
      </c>
      <c r="N112" s="156" t="s">
        <v>40</v>
      </c>
      <c r="O112" s="42"/>
      <c r="P112" s="157">
        <f>O112*H112</f>
        <v>0</v>
      </c>
      <c r="Q112" s="157">
        <v>0</v>
      </c>
      <c r="R112" s="157">
        <f>Q112*H112</f>
        <v>0</v>
      </c>
      <c r="S112" s="157">
        <v>0</v>
      </c>
      <c r="T112" s="158">
        <f>S112*H112</f>
        <v>0</v>
      </c>
      <c r="AR112" s="24" t="s">
        <v>86</v>
      </c>
      <c r="AT112" s="24" t="s">
        <v>148</v>
      </c>
      <c r="AU112" s="24" t="s">
        <v>79</v>
      </c>
      <c r="AY112" s="24" t="s">
        <v>152</v>
      </c>
      <c r="BE112" s="159">
        <f>IF(N112="základní",J112,0)</f>
        <v>0</v>
      </c>
      <c r="BF112" s="159">
        <f>IF(N112="snížená",J112,0)</f>
        <v>0</v>
      </c>
      <c r="BG112" s="159">
        <f>IF(N112="zákl. přenesená",J112,0)</f>
        <v>0</v>
      </c>
      <c r="BH112" s="159">
        <f>IF(N112="sníž. přenesená",J112,0)</f>
        <v>0</v>
      </c>
      <c r="BI112" s="159">
        <f>IF(N112="nulová",J112,0)</f>
        <v>0</v>
      </c>
      <c r="BJ112" s="24" t="s">
        <v>77</v>
      </c>
      <c r="BK112" s="159">
        <f>ROUND(I112*H112,2)</f>
        <v>0</v>
      </c>
      <c r="BL112" s="24" t="s">
        <v>86</v>
      </c>
      <c r="BM112" s="24" t="s">
        <v>1090</v>
      </c>
    </row>
    <row r="113" spans="2:65" s="1" customFormat="1" ht="22.5" customHeight="1">
      <c r="B113" s="147"/>
      <c r="C113" s="148" t="s">
        <v>308</v>
      </c>
      <c r="D113" s="148" t="s">
        <v>148</v>
      </c>
      <c r="E113" s="149" t="s">
        <v>1091</v>
      </c>
      <c r="F113" s="150" t="s">
        <v>1092</v>
      </c>
      <c r="G113" s="151" t="s">
        <v>163</v>
      </c>
      <c r="H113" s="152">
        <v>30</v>
      </c>
      <c r="I113" s="153"/>
      <c r="J113" s="154">
        <f>ROUND(I113*H113,2)</f>
        <v>0</v>
      </c>
      <c r="K113" s="150" t="s">
        <v>5</v>
      </c>
      <c r="L113" s="41"/>
      <c r="M113" s="155" t="s">
        <v>5</v>
      </c>
      <c r="N113" s="156" t="s">
        <v>40</v>
      </c>
      <c r="O113" s="42"/>
      <c r="P113" s="157">
        <f>O113*H113</f>
        <v>0</v>
      </c>
      <c r="Q113" s="157">
        <v>0</v>
      </c>
      <c r="R113" s="157">
        <f>Q113*H113</f>
        <v>0</v>
      </c>
      <c r="S113" s="157">
        <v>0</v>
      </c>
      <c r="T113" s="158">
        <f>S113*H113</f>
        <v>0</v>
      </c>
      <c r="AR113" s="24" t="s">
        <v>86</v>
      </c>
      <c r="AT113" s="24" t="s">
        <v>148</v>
      </c>
      <c r="AU113" s="24" t="s">
        <v>79</v>
      </c>
      <c r="AY113" s="24" t="s">
        <v>152</v>
      </c>
      <c r="BE113" s="159">
        <f>IF(N113="základní",J113,0)</f>
        <v>0</v>
      </c>
      <c r="BF113" s="159">
        <f>IF(N113="snížená",J113,0)</f>
        <v>0</v>
      </c>
      <c r="BG113" s="159">
        <f>IF(N113="zákl. přenesená",J113,0)</f>
        <v>0</v>
      </c>
      <c r="BH113" s="159">
        <f>IF(N113="sníž. přenesená",J113,0)</f>
        <v>0</v>
      </c>
      <c r="BI113" s="159">
        <f>IF(N113="nulová",J113,0)</f>
        <v>0</v>
      </c>
      <c r="BJ113" s="24" t="s">
        <v>77</v>
      </c>
      <c r="BK113" s="159">
        <f>ROUND(I113*H113,2)</f>
        <v>0</v>
      </c>
      <c r="BL113" s="24" t="s">
        <v>86</v>
      </c>
      <c r="BM113" s="24" t="s">
        <v>1093</v>
      </c>
    </row>
    <row r="114" spans="2:65" s="13" customFormat="1" ht="29.85" customHeight="1">
      <c r="B114" s="207"/>
      <c r="D114" s="218" t="s">
        <v>68</v>
      </c>
      <c r="E114" s="219" t="s">
        <v>1094</v>
      </c>
      <c r="F114" s="219" t="s">
        <v>1095</v>
      </c>
      <c r="I114" s="210"/>
      <c r="J114" s="220">
        <f>BK114</f>
        <v>0</v>
      </c>
      <c r="L114" s="207"/>
      <c r="M114" s="212"/>
      <c r="N114" s="213"/>
      <c r="O114" s="213"/>
      <c r="P114" s="214">
        <f>SUM(P115:P145)</f>
        <v>0</v>
      </c>
      <c r="Q114" s="213"/>
      <c r="R114" s="214">
        <f>SUM(R115:R145)</f>
        <v>0</v>
      </c>
      <c r="S114" s="213"/>
      <c r="T114" s="215">
        <f>SUM(T115:T145)</f>
        <v>0</v>
      </c>
      <c r="AR114" s="208" t="s">
        <v>77</v>
      </c>
      <c r="AT114" s="216" t="s">
        <v>68</v>
      </c>
      <c r="AU114" s="216" t="s">
        <v>77</v>
      </c>
      <c r="AY114" s="208" t="s">
        <v>152</v>
      </c>
      <c r="BK114" s="217">
        <f>SUM(BK115:BK145)</f>
        <v>0</v>
      </c>
    </row>
    <row r="115" spans="2:65" s="1" customFormat="1" ht="22.5" customHeight="1">
      <c r="B115" s="147"/>
      <c r="C115" s="148" t="s">
        <v>11</v>
      </c>
      <c r="D115" s="148" t="s">
        <v>148</v>
      </c>
      <c r="E115" s="149" t="s">
        <v>1096</v>
      </c>
      <c r="F115" s="150" t="s">
        <v>1097</v>
      </c>
      <c r="G115" s="151" t="s">
        <v>938</v>
      </c>
      <c r="H115" s="152">
        <v>5.8000000000000003E-2</v>
      </c>
      <c r="I115" s="153"/>
      <c r="J115" s="154">
        <f>ROUND(I115*H115,2)</f>
        <v>0</v>
      </c>
      <c r="K115" s="150" t="s">
        <v>5</v>
      </c>
      <c r="L115" s="41"/>
      <c r="M115" s="155" t="s">
        <v>5</v>
      </c>
      <c r="N115" s="156" t="s">
        <v>40</v>
      </c>
      <c r="O115" s="42"/>
      <c r="P115" s="157">
        <f>O115*H115</f>
        <v>0</v>
      </c>
      <c r="Q115" s="157">
        <v>0</v>
      </c>
      <c r="R115" s="157">
        <f>Q115*H115</f>
        <v>0</v>
      </c>
      <c r="S115" s="157">
        <v>0</v>
      </c>
      <c r="T115" s="158">
        <f>S115*H115</f>
        <v>0</v>
      </c>
      <c r="AR115" s="24" t="s">
        <v>86</v>
      </c>
      <c r="AT115" s="24" t="s">
        <v>148</v>
      </c>
      <c r="AU115" s="24" t="s">
        <v>79</v>
      </c>
      <c r="AY115" s="24" t="s">
        <v>152</v>
      </c>
      <c r="BE115" s="159">
        <f>IF(N115="základní",J115,0)</f>
        <v>0</v>
      </c>
      <c r="BF115" s="159">
        <f>IF(N115="snížená",J115,0)</f>
        <v>0</v>
      </c>
      <c r="BG115" s="159">
        <f>IF(N115="zákl. přenesená",J115,0)</f>
        <v>0</v>
      </c>
      <c r="BH115" s="159">
        <f>IF(N115="sníž. přenesená",J115,0)</f>
        <v>0</v>
      </c>
      <c r="BI115" s="159">
        <f>IF(N115="nulová",J115,0)</f>
        <v>0</v>
      </c>
      <c r="BJ115" s="24" t="s">
        <v>77</v>
      </c>
      <c r="BK115" s="159">
        <f>ROUND(I115*H115,2)</f>
        <v>0</v>
      </c>
      <c r="BL115" s="24" t="s">
        <v>86</v>
      </c>
      <c r="BM115" s="24" t="s">
        <v>1098</v>
      </c>
    </row>
    <row r="116" spans="2:65" s="8" customFormat="1">
      <c r="B116" s="160"/>
      <c r="D116" s="161" t="s">
        <v>159</v>
      </c>
      <c r="E116" s="162" t="s">
        <v>5</v>
      </c>
      <c r="F116" s="163" t="s">
        <v>1099</v>
      </c>
      <c r="H116" s="164" t="s">
        <v>5</v>
      </c>
      <c r="I116" s="165"/>
      <c r="L116" s="160"/>
      <c r="M116" s="166"/>
      <c r="N116" s="167"/>
      <c r="O116" s="167"/>
      <c r="P116" s="167"/>
      <c r="Q116" s="167"/>
      <c r="R116" s="167"/>
      <c r="S116" s="167"/>
      <c r="T116" s="168"/>
      <c r="AT116" s="164" t="s">
        <v>159</v>
      </c>
      <c r="AU116" s="164" t="s">
        <v>79</v>
      </c>
      <c r="AV116" s="8" t="s">
        <v>77</v>
      </c>
      <c r="AW116" s="8" t="s">
        <v>33</v>
      </c>
      <c r="AX116" s="8" t="s">
        <v>69</v>
      </c>
      <c r="AY116" s="164" t="s">
        <v>152</v>
      </c>
    </row>
    <row r="117" spans="2:65" s="9" customFormat="1">
      <c r="B117" s="169"/>
      <c r="D117" s="161" t="s">
        <v>159</v>
      </c>
      <c r="E117" s="170" t="s">
        <v>5</v>
      </c>
      <c r="F117" s="171" t="s">
        <v>1100</v>
      </c>
      <c r="H117" s="172">
        <v>5.8000000000000003E-2</v>
      </c>
      <c r="I117" s="173"/>
      <c r="L117" s="169"/>
      <c r="M117" s="174"/>
      <c r="N117" s="175"/>
      <c r="O117" s="175"/>
      <c r="P117" s="175"/>
      <c r="Q117" s="175"/>
      <c r="R117" s="175"/>
      <c r="S117" s="175"/>
      <c r="T117" s="176"/>
      <c r="AT117" s="170" t="s">
        <v>159</v>
      </c>
      <c r="AU117" s="170" t="s">
        <v>79</v>
      </c>
      <c r="AV117" s="9" t="s">
        <v>79</v>
      </c>
      <c r="AW117" s="9" t="s">
        <v>33</v>
      </c>
      <c r="AX117" s="9" t="s">
        <v>69</v>
      </c>
      <c r="AY117" s="170" t="s">
        <v>152</v>
      </c>
    </row>
    <row r="118" spans="2:65" s="10" customFormat="1">
      <c r="B118" s="177"/>
      <c r="D118" s="178" t="s">
        <v>159</v>
      </c>
      <c r="E118" s="179" t="s">
        <v>5</v>
      </c>
      <c r="F118" s="180" t="s">
        <v>161</v>
      </c>
      <c r="H118" s="181">
        <v>5.8000000000000003E-2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86" t="s">
        <v>159</v>
      </c>
      <c r="AU118" s="186" t="s">
        <v>79</v>
      </c>
      <c r="AV118" s="10" t="s">
        <v>86</v>
      </c>
      <c r="AW118" s="10" t="s">
        <v>33</v>
      </c>
      <c r="AX118" s="10" t="s">
        <v>77</v>
      </c>
      <c r="AY118" s="186" t="s">
        <v>152</v>
      </c>
    </row>
    <row r="119" spans="2:65" s="1" customFormat="1" ht="22.5" customHeight="1">
      <c r="B119" s="147"/>
      <c r="C119" s="148" t="s">
        <v>317</v>
      </c>
      <c r="D119" s="148" t="s">
        <v>148</v>
      </c>
      <c r="E119" s="149" t="s">
        <v>1101</v>
      </c>
      <c r="F119" s="150" t="s">
        <v>1102</v>
      </c>
      <c r="G119" s="151" t="s">
        <v>163</v>
      </c>
      <c r="H119" s="152">
        <v>10</v>
      </c>
      <c r="I119" s="153"/>
      <c r="J119" s="154">
        <f>ROUND(I119*H119,2)</f>
        <v>0</v>
      </c>
      <c r="K119" s="150" t="s">
        <v>5</v>
      </c>
      <c r="L119" s="41"/>
      <c r="M119" s="155" t="s">
        <v>5</v>
      </c>
      <c r="N119" s="156" t="s">
        <v>40</v>
      </c>
      <c r="O119" s="42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AR119" s="24" t="s">
        <v>86</v>
      </c>
      <c r="AT119" s="24" t="s">
        <v>148</v>
      </c>
      <c r="AU119" s="24" t="s">
        <v>79</v>
      </c>
      <c r="AY119" s="24" t="s">
        <v>152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24" t="s">
        <v>77</v>
      </c>
      <c r="BK119" s="159">
        <f>ROUND(I119*H119,2)</f>
        <v>0</v>
      </c>
      <c r="BL119" s="24" t="s">
        <v>86</v>
      </c>
      <c r="BM119" s="24" t="s">
        <v>1103</v>
      </c>
    </row>
    <row r="120" spans="2:65" s="8" customFormat="1">
      <c r="B120" s="160"/>
      <c r="D120" s="161" t="s">
        <v>159</v>
      </c>
      <c r="E120" s="162" t="s">
        <v>5</v>
      </c>
      <c r="F120" s="163" t="s">
        <v>1104</v>
      </c>
      <c r="H120" s="164" t="s">
        <v>5</v>
      </c>
      <c r="I120" s="165"/>
      <c r="L120" s="160"/>
      <c r="M120" s="166"/>
      <c r="N120" s="167"/>
      <c r="O120" s="167"/>
      <c r="P120" s="167"/>
      <c r="Q120" s="167"/>
      <c r="R120" s="167"/>
      <c r="S120" s="167"/>
      <c r="T120" s="168"/>
      <c r="AT120" s="164" t="s">
        <v>159</v>
      </c>
      <c r="AU120" s="164" t="s">
        <v>79</v>
      </c>
      <c r="AV120" s="8" t="s">
        <v>77</v>
      </c>
      <c r="AW120" s="8" t="s">
        <v>33</v>
      </c>
      <c r="AX120" s="8" t="s">
        <v>69</v>
      </c>
      <c r="AY120" s="164" t="s">
        <v>152</v>
      </c>
    </row>
    <row r="121" spans="2:65" s="9" customFormat="1">
      <c r="B121" s="169"/>
      <c r="D121" s="161" t="s">
        <v>159</v>
      </c>
      <c r="E121" s="170" t="s">
        <v>5</v>
      </c>
      <c r="F121" s="171" t="s">
        <v>294</v>
      </c>
      <c r="H121" s="172">
        <v>10</v>
      </c>
      <c r="I121" s="173"/>
      <c r="L121" s="169"/>
      <c r="M121" s="174"/>
      <c r="N121" s="175"/>
      <c r="O121" s="175"/>
      <c r="P121" s="175"/>
      <c r="Q121" s="175"/>
      <c r="R121" s="175"/>
      <c r="S121" s="175"/>
      <c r="T121" s="176"/>
      <c r="AT121" s="170" t="s">
        <v>159</v>
      </c>
      <c r="AU121" s="170" t="s">
        <v>79</v>
      </c>
      <c r="AV121" s="9" t="s">
        <v>79</v>
      </c>
      <c r="AW121" s="9" t="s">
        <v>33</v>
      </c>
      <c r="AX121" s="9" t="s">
        <v>69</v>
      </c>
      <c r="AY121" s="170" t="s">
        <v>152</v>
      </c>
    </row>
    <row r="122" spans="2:65" s="10" customFormat="1">
      <c r="B122" s="177"/>
      <c r="D122" s="178" t="s">
        <v>159</v>
      </c>
      <c r="E122" s="179" t="s">
        <v>5</v>
      </c>
      <c r="F122" s="180" t="s">
        <v>161</v>
      </c>
      <c r="H122" s="181">
        <v>10</v>
      </c>
      <c r="I122" s="182"/>
      <c r="L122" s="177"/>
      <c r="M122" s="183"/>
      <c r="N122" s="184"/>
      <c r="O122" s="184"/>
      <c r="P122" s="184"/>
      <c r="Q122" s="184"/>
      <c r="R122" s="184"/>
      <c r="S122" s="184"/>
      <c r="T122" s="185"/>
      <c r="AT122" s="186" t="s">
        <v>159</v>
      </c>
      <c r="AU122" s="186" t="s">
        <v>79</v>
      </c>
      <c r="AV122" s="10" t="s">
        <v>86</v>
      </c>
      <c r="AW122" s="10" t="s">
        <v>33</v>
      </c>
      <c r="AX122" s="10" t="s">
        <v>77</v>
      </c>
      <c r="AY122" s="186" t="s">
        <v>152</v>
      </c>
    </row>
    <row r="123" spans="2:65" s="1" customFormat="1" ht="22.5" customHeight="1">
      <c r="B123" s="147"/>
      <c r="C123" s="148" t="s">
        <v>260</v>
      </c>
      <c r="D123" s="148" t="s">
        <v>148</v>
      </c>
      <c r="E123" s="149" t="s">
        <v>1105</v>
      </c>
      <c r="F123" s="150" t="s">
        <v>1106</v>
      </c>
      <c r="G123" s="151" t="s">
        <v>163</v>
      </c>
      <c r="H123" s="152">
        <v>58</v>
      </c>
      <c r="I123" s="153"/>
      <c r="J123" s="154">
        <f t="shared" ref="J123:J131" si="0">ROUND(I123*H123,2)</f>
        <v>0</v>
      </c>
      <c r="K123" s="150" t="s">
        <v>5</v>
      </c>
      <c r="L123" s="41"/>
      <c r="M123" s="155" t="s">
        <v>5</v>
      </c>
      <c r="N123" s="156" t="s">
        <v>40</v>
      </c>
      <c r="O123" s="42"/>
      <c r="P123" s="157">
        <f t="shared" ref="P123:P131" si="1">O123*H123</f>
        <v>0</v>
      </c>
      <c r="Q123" s="157">
        <v>0</v>
      </c>
      <c r="R123" s="157">
        <f t="shared" ref="R123:R131" si="2">Q123*H123</f>
        <v>0</v>
      </c>
      <c r="S123" s="157">
        <v>0</v>
      </c>
      <c r="T123" s="158">
        <f t="shared" ref="T123:T131" si="3">S123*H123</f>
        <v>0</v>
      </c>
      <c r="AR123" s="24" t="s">
        <v>86</v>
      </c>
      <c r="AT123" s="24" t="s">
        <v>148</v>
      </c>
      <c r="AU123" s="24" t="s">
        <v>79</v>
      </c>
      <c r="AY123" s="24" t="s">
        <v>152</v>
      </c>
      <c r="BE123" s="159">
        <f t="shared" ref="BE123:BE131" si="4">IF(N123="základní",J123,0)</f>
        <v>0</v>
      </c>
      <c r="BF123" s="159">
        <f t="shared" ref="BF123:BF131" si="5">IF(N123="snížená",J123,0)</f>
        <v>0</v>
      </c>
      <c r="BG123" s="159">
        <f t="shared" ref="BG123:BG131" si="6">IF(N123="zákl. přenesená",J123,0)</f>
        <v>0</v>
      </c>
      <c r="BH123" s="159">
        <f t="shared" ref="BH123:BH131" si="7">IF(N123="sníž. přenesená",J123,0)</f>
        <v>0</v>
      </c>
      <c r="BI123" s="159">
        <f t="shared" ref="BI123:BI131" si="8">IF(N123="nulová",J123,0)</f>
        <v>0</v>
      </c>
      <c r="BJ123" s="24" t="s">
        <v>77</v>
      </c>
      <c r="BK123" s="159">
        <f t="shared" ref="BK123:BK131" si="9">ROUND(I123*H123,2)</f>
        <v>0</v>
      </c>
      <c r="BL123" s="24" t="s">
        <v>86</v>
      </c>
      <c r="BM123" s="24" t="s">
        <v>1107</v>
      </c>
    </row>
    <row r="124" spans="2:65" s="1" customFormat="1" ht="22.5" customHeight="1">
      <c r="B124" s="147"/>
      <c r="C124" s="148" t="s">
        <v>325</v>
      </c>
      <c r="D124" s="148" t="s">
        <v>148</v>
      </c>
      <c r="E124" s="149" t="s">
        <v>1108</v>
      </c>
      <c r="F124" s="150" t="s">
        <v>1109</v>
      </c>
      <c r="G124" s="151" t="s">
        <v>150</v>
      </c>
      <c r="H124" s="152">
        <v>8</v>
      </c>
      <c r="I124" s="153"/>
      <c r="J124" s="154">
        <f t="shared" si="0"/>
        <v>0</v>
      </c>
      <c r="K124" s="150" t="s">
        <v>5</v>
      </c>
      <c r="L124" s="41"/>
      <c r="M124" s="155" t="s">
        <v>5</v>
      </c>
      <c r="N124" s="156" t="s">
        <v>40</v>
      </c>
      <c r="O124" s="42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AR124" s="24" t="s">
        <v>86</v>
      </c>
      <c r="AT124" s="24" t="s">
        <v>148</v>
      </c>
      <c r="AU124" s="24" t="s">
        <v>79</v>
      </c>
      <c r="AY124" s="24" t="s">
        <v>152</v>
      </c>
      <c r="BE124" s="159">
        <f t="shared" si="4"/>
        <v>0</v>
      </c>
      <c r="BF124" s="159">
        <f t="shared" si="5"/>
        <v>0</v>
      </c>
      <c r="BG124" s="159">
        <f t="shared" si="6"/>
        <v>0</v>
      </c>
      <c r="BH124" s="159">
        <f t="shared" si="7"/>
        <v>0</v>
      </c>
      <c r="BI124" s="159">
        <f t="shared" si="8"/>
        <v>0</v>
      </c>
      <c r="BJ124" s="24" t="s">
        <v>77</v>
      </c>
      <c r="BK124" s="159">
        <f t="shared" si="9"/>
        <v>0</v>
      </c>
      <c r="BL124" s="24" t="s">
        <v>86</v>
      </c>
      <c r="BM124" s="24" t="s">
        <v>1110</v>
      </c>
    </row>
    <row r="125" spans="2:65" s="1" customFormat="1" ht="22.5" customHeight="1">
      <c r="B125" s="147"/>
      <c r="C125" s="148" t="s">
        <v>331</v>
      </c>
      <c r="D125" s="148" t="s">
        <v>148</v>
      </c>
      <c r="E125" s="149" t="s">
        <v>1111</v>
      </c>
      <c r="F125" s="150" t="s">
        <v>1112</v>
      </c>
      <c r="G125" s="151" t="s">
        <v>163</v>
      </c>
      <c r="H125" s="152">
        <v>58</v>
      </c>
      <c r="I125" s="153"/>
      <c r="J125" s="154">
        <f t="shared" si="0"/>
        <v>0</v>
      </c>
      <c r="K125" s="150" t="s">
        <v>5</v>
      </c>
      <c r="L125" s="41"/>
      <c r="M125" s="155" t="s">
        <v>5</v>
      </c>
      <c r="N125" s="156" t="s">
        <v>40</v>
      </c>
      <c r="O125" s="42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AR125" s="24" t="s">
        <v>86</v>
      </c>
      <c r="AT125" s="24" t="s">
        <v>148</v>
      </c>
      <c r="AU125" s="24" t="s">
        <v>79</v>
      </c>
      <c r="AY125" s="24" t="s">
        <v>152</v>
      </c>
      <c r="BE125" s="159">
        <f t="shared" si="4"/>
        <v>0</v>
      </c>
      <c r="BF125" s="159">
        <f t="shared" si="5"/>
        <v>0</v>
      </c>
      <c r="BG125" s="159">
        <f t="shared" si="6"/>
        <v>0</v>
      </c>
      <c r="BH125" s="159">
        <f t="shared" si="7"/>
        <v>0</v>
      </c>
      <c r="BI125" s="159">
        <f t="shared" si="8"/>
        <v>0</v>
      </c>
      <c r="BJ125" s="24" t="s">
        <v>77</v>
      </c>
      <c r="BK125" s="159">
        <f t="shared" si="9"/>
        <v>0</v>
      </c>
      <c r="BL125" s="24" t="s">
        <v>86</v>
      </c>
      <c r="BM125" s="24" t="s">
        <v>1113</v>
      </c>
    </row>
    <row r="126" spans="2:65" s="1" customFormat="1" ht="22.5" customHeight="1">
      <c r="B126" s="147"/>
      <c r="C126" s="148" t="s">
        <v>198</v>
      </c>
      <c r="D126" s="148" t="s">
        <v>148</v>
      </c>
      <c r="E126" s="149" t="s">
        <v>1114</v>
      </c>
      <c r="F126" s="150" t="s">
        <v>1115</v>
      </c>
      <c r="G126" s="151" t="s">
        <v>163</v>
      </c>
      <c r="H126" s="152">
        <v>65</v>
      </c>
      <c r="I126" s="153"/>
      <c r="J126" s="154">
        <f t="shared" si="0"/>
        <v>0</v>
      </c>
      <c r="K126" s="150" t="s">
        <v>5</v>
      </c>
      <c r="L126" s="41"/>
      <c r="M126" s="155" t="s">
        <v>5</v>
      </c>
      <c r="N126" s="156" t="s">
        <v>40</v>
      </c>
      <c r="O126" s="42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AR126" s="24" t="s">
        <v>86</v>
      </c>
      <c r="AT126" s="24" t="s">
        <v>148</v>
      </c>
      <c r="AU126" s="24" t="s">
        <v>79</v>
      </c>
      <c r="AY126" s="24" t="s">
        <v>152</v>
      </c>
      <c r="BE126" s="159">
        <f t="shared" si="4"/>
        <v>0</v>
      </c>
      <c r="BF126" s="159">
        <f t="shared" si="5"/>
        <v>0</v>
      </c>
      <c r="BG126" s="159">
        <f t="shared" si="6"/>
        <v>0</v>
      </c>
      <c r="BH126" s="159">
        <f t="shared" si="7"/>
        <v>0</v>
      </c>
      <c r="BI126" s="159">
        <f t="shared" si="8"/>
        <v>0</v>
      </c>
      <c r="BJ126" s="24" t="s">
        <v>77</v>
      </c>
      <c r="BK126" s="159">
        <f t="shared" si="9"/>
        <v>0</v>
      </c>
      <c r="BL126" s="24" t="s">
        <v>86</v>
      </c>
      <c r="BM126" s="24" t="s">
        <v>1116</v>
      </c>
    </row>
    <row r="127" spans="2:65" s="1" customFormat="1" ht="22.5" customHeight="1">
      <c r="B127" s="147"/>
      <c r="C127" s="148" t="s">
        <v>10</v>
      </c>
      <c r="D127" s="148" t="s">
        <v>148</v>
      </c>
      <c r="E127" s="149" t="s">
        <v>1117</v>
      </c>
      <c r="F127" s="150" t="s">
        <v>1118</v>
      </c>
      <c r="G127" s="151" t="s">
        <v>150</v>
      </c>
      <c r="H127" s="152">
        <v>2</v>
      </c>
      <c r="I127" s="153"/>
      <c r="J127" s="154">
        <f t="shared" si="0"/>
        <v>0</v>
      </c>
      <c r="K127" s="150" t="s">
        <v>5</v>
      </c>
      <c r="L127" s="41"/>
      <c r="M127" s="155" t="s">
        <v>5</v>
      </c>
      <c r="N127" s="156" t="s">
        <v>40</v>
      </c>
      <c r="O127" s="42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AR127" s="24" t="s">
        <v>86</v>
      </c>
      <c r="AT127" s="24" t="s">
        <v>148</v>
      </c>
      <c r="AU127" s="24" t="s">
        <v>79</v>
      </c>
      <c r="AY127" s="24" t="s">
        <v>152</v>
      </c>
      <c r="BE127" s="159">
        <f t="shared" si="4"/>
        <v>0</v>
      </c>
      <c r="BF127" s="159">
        <f t="shared" si="5"/>
        <v>0</v>
      </c>
      <c r="BG127" s="159">
        <f t="shared" si="6"/>
        <v>0</v>
      </c>
      <c r="BH127" s="159">
        <f t="shared" si="7"/>
        <v>0</v>
      </c>
      <c r="BI127" s="159">
        <f t="shared" si="8"/>
        <v>0</v>
      </c>
      <c r="BJ127" s="24" t="s">
        <v>77</v>
      </c>
      <c r="BK127" s="159">
        <f t="shared" si="9"/>
        <v>0</v>
      </c>
      <c r="BL127" s="24" t="s">
        <v>86</v>
      </c>
      <c r="BM127" s="24" t="s">
        <v>1119</v>
      </c>
    </row>
    <row r="128" spans="2:65" s="1" customFormat="1" ht="22.5" customHeight="1">
      <c r="B128" s="147"/>
      <c r="C128" s="148" t="s">
        <v>348</v>
      </c>
      <c r="D128" s="148" t="s">
        <v>148</v>
      </c>
      <c r="E128" s="149" t="s">
        <v>1120</v>
      </c>
      <c r="F128" s="150" t="s">
        <v>1121</v>
      </c>
      <c r="G128" s="151" t="s">
        <v>150</v>
      </c>
      <c r="H128" s="152">
        <v>8</v>
      </c>
      <c r="I128" s="153"/>
      <c r="J128" s="154">
        <f t="shared" si="0"/>
        <v>0</v>
      </c>
      <c r="K128" s="150" t="s">
        <v>5</v>
      </c>
      <c r="L128" s="41"/>
      <c r="M128" s="155" t="s">
        <v>5</v>
      </c>
      <c r="N128" s="156" t="s">
        <v>40</v>
      </c>
      <c r="O128" s="42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AR128" s="24" t="s">
        <v>86</v>
      </c>
      <c r="AT128" s="24" t="s">
        <v>148</v>
      </c>
      <c r="AU128" s="24" t="s">
        <v>79</v>
      </c>
      <c r="AY128" s="24" t="s">
        <v>152</v>
      </c>
      <c r="BE128" s="159">
        <f t="shared" si="4"/>
        <v>0</v>
      </c>
      <c r="BF128" s="159">
        <f t="shared" si="5"/>
        <v>0</v>
      </c>
      <c r="BG128" s="159">
        <f t="shared" si="6"/>
        <v>0</v>
      </c>
      <c r="BH128" s="159">
        <f t="shared" si="7"/>
        <v>0</v>
      </c>
      <c r="BI128" s="159">
        <f t="shared" si="8"/>
        <v>0</v>
      </c>
      <c r="BJ128" s="24" t="s">
        <v>77</v>
      </c>
      <c r="BK128" s="159">
        <f t="shared" si="9"/>
        <v>0</v>
      </c>
      <c r="BL128" s="24" t="s">
        <v>86</v>
      </c>
      <c r="BM128" s="24" t="s">
        <v>1122</v>
      </c>
    </row>
    <row r="129" spans="2:65" s="1" customFormat="1" ht="22.5" customHeight="1">
      <c r="B129" s="147"/>
      <c r="C129" s="148" t="s">
        <v>352</v>
      </c>
      <c r="D129" s="148" t="s">
        <v>148</v>
      </c>
      <c r="E129" s="149" t="s">
        <v>1123</v>
      </c>
      <c r="F129" s="150" t="s">
        <v>1124</v>
      </c>
      <c r="G129" s="151" t="s">
        <v>163</v>
      </c>
      <c r="H129" s="152">
        <v>13</v>
      </c>
      <c r="I129" s="153"/>
      <c r="J129" s="154">
        <f t="shared" si="0"/>
        <v>0</v>
      </c>
      <c r="K129" s="150" t="s">
        <v>5</v>
      </c>
      <c r="L129" s="41"/>
      <c r="M129" s="155" t="s">
        <v>5</v>
      </c>
      <c r="N129" s="156" t="s">
        <v>40</v>
      </c>
      <c r="O129" s="42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AR129" s="24" t="s">
        <v>86</v>
      </c>
      <c r="AT129" s="24" t="s">
        <v>148</v>
      </c>
      <c r="AU129" s="24" t="s">
        <v>79</v>
      </c>
      <c r="AY129" s="24" t="s">
        <v>152</v>
      </c>
      <c r="BE129" s="159">
        <f t="shared" si="4"/>
        <v>0</v>
      </c>
      <c r="BF129" s="159">
        <f t="shared" si="5"/>
        <v>0</v>
      </c>
      <c r="BG129" s="159">
        <f t="shared" si="6"/>
        <v>0</v>
      </c>
      <c r="BH129" s="159">
        <f t="shared" si="7"/>
        <v>0</v>
      </c>
      <c r="BI129" s="159">
        <f t="shared" si="8"/>
        <v>0</v>
      </c>
      <c r="BJ129" s="24" t="s">
        <v>77</v>
      </c>
      <c r="BK129" s="159">
        <f t="shared" si="9"/>
        <v>0</v>
      </c>
      <c r="BL129" s="24" t="s">
        <v>86</v>
      </c>
      <c r="BM129" s="24" t="s">
        <v>1125</v>
      </c>
    </row>
    <row r="130" spans="2:65" s="1" customFormat="1" ht="22.5" customHeight="1">
      <c r="B130" s="147"/>
      <c r="C130" s="148" t="s">
        <v>356</v>
      </c>
      <c r="D130" s="148" t="s">
        <v>148</v>
      </c>
      <c r="E130" s="149" t="s">
        <v>1126</v>
      </c>
      <c r="F130" s="150" t="s">
        <v>1127</v>
      </c>
      <c r="G130" s="151" t="s">
        <v>163</v>
      </c>
      <c r="H130" s="152">
        <v>10</v>
      </c>
      <c r="I130" s="153"/>
      <c r="J130" s="154">
        <f t="shared" si="0"/>
        <v>0</v>
      </c>
      <c r="K130" s="150" t="s">
        <v>5</v>
      </c>
      <c r="L130" s="41"/>
      <c r="M130" s="155" t="s">
        <v>5</v>
      </c>
      <c r="N130" s="156" t="s">
        <v>40</v>
      </c>
      <c r="O130" s="42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AR130" s="24" t="s">
        <v>86</v>
      </c>
      <c r="AT130" s="24" t="s">
        <v>148</v>
      </c>
      <c r="AU130" s="24" t="s">
        <v>79</v>
      </c>
      <c r="AY130" s="24" t="s">
        <v>152</v>
      </c>
      <c r="BE130" s="159">
        <f t="shared" si="4"/>
        <v>0</v>
      </c>
      <c r="BF130" s="159">
        <f t="shared" si="5"/>
        <v>0</v>
      </c>
      <c r="BG130" s="159">
        <f t="shared" si="6"/>
        <v>0</v>
      </c>
      <c r="BH130" s="159">
        <f t="shared" si="7"/>
        <v>0</v>
      </c>
      <c r="BI130" s="159">
        <f t="shared" si="8"/>
        <v>0</v>
      </c>
      <c r="BJ130" s="24" t="s">
        <v>77</v>
      </c>
      <c r="BK130" s="159">
        <f t="shared" si="9"/>
        <v>0</v>
      </c>
      <c r="BL130" s="24" t="s">
        <v>86</v>
      </c>
      <c r="BM130" s="24" t="s">
        <v>1128</v>
      </c>
    </row>
    <row r="131" spans="2:65" s="1" customFormat="1" ht="22.5" customHeight="1">
      <c r="B131" s="147"/>
      <c r="C131" s="148" t="s">
        <v>360</v>
      </c>
      <c r="D131" s="148" t="s">
        <v>148</v>
      </c>
      <c r="E131" s="149" t="s">
        <v>1129</v>
      </c>
      <c r="F131" s="150" t="s">
        <v>1130</v>
      </c>
      <c r="G131" s="151" t="s">
        <v>5</v>
      </c>
      <c r="H131" s="152">
        <v>3.0449999999999999</v>
      </c>
      <c r="I131" s="153"/>
      <c r="J131" s="154">
        <f t="shared" si="0"/>
        <v>0</v>
      </c>
      <c r="K131" s="150" t="s">
        <v>5</v>
      </c>
      <c r="L131" s="41"/>
      <c r="M131" s="155" t="s">
        <v>5</v>
      </c>
      <c r="N131" s="156" t="s">
        <v>40</v>
      </c>
      <c r="O131" s="42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AR131" s="24" t="s">
        <v>86</v>
      </c>
      <c r="AT131" s="24" t="s">
        <v>148</v>
      </c>
      <c r="AU131" s="24" t="s">
        <v>79</v>
      </c>
      <c r="AY131" s="24" t="s">
        <v>152</v>
      </c>
      <c r="BE131" s="159">
        <f t="shared" si="4"/>
        <v>0</v>
      </c>
      <c r="BF131" s="159">
        <f t="shared" si="5"/>
        <v>0</v>
      </c>
      <c r="BG131" s="159">
        <f t="shared" si="6"/>
        <v>0</v>
      </c>
      <c r="BH131" s="159">
        <f t="shared" si="7"/>
        <v>0</v>
      </c>
      <c r="BI131" s="159">
        <f t="shared" si="8"/>
        <v>0</v>
      </c>
      <c r="BJ131" s="24" t="s">
        <v>77</v>
      </c>
      <c r="BK131" s="159">
        <f t="shared" si="9"/>
        <v>0</v>
      </c>
      <c r="BL131" s="24" t="s">
        <v>86</v>
      </c>
      <c r="BM131" s="24" t="s">
        <v>1131</v>
      </c>
    </row>
    <row r="132" spans="2:65" s="9" customFormat="1">
      <c r="B132" s="169"/>
      <c r="D132" s="161" t="s">
        <v>159</v>
      </c>
      <c r="E132" s="170" t="s">
        <v>5</v>
      </c>
      <c r="F132" s="171" t="s">
        <v>1132</v>
      </c>
      <c r="H132" s="172">
        <v>3.0449999999999999</v>
      </c>
      <c r="I132" s="173"/>
      <c r="L132" s="169"/>
      <c r="M132" s="174"/>
      <c r="N132" s="175"/>
      <c r="O132" s="175"/>
      <c r="P132" s="175"/>
      <c r="Q132" s="175"/>
      <c r="R132" s="175"/>
      <c r="S132" s="175"/>
      <c r="T132" s="176"/>
      <c r="AT132" s="170" t="s">
        <v>159</v>
      </c>
      <c r="AU132" s="170" t="s">
        <v>79</v>
      </c>
      <c r="AV132" s="9" t="s">
        <v>79</v>
      </c>
      <c r="AW132" s="9" t="s">
        <v>33</v>
      </c>
      <c r="AX132" s="9" t="s">
        <v>69</v>
      </c>
      <c r="AY132" s="170" t="s">
        <v>152</v>
      </c>
    </row>
    <row r="133" spans="2:65" s="10" customFormat="1">
      <c r="B133" s="177"/>
      <c r="D133" s="178" t="s">
        <v>159</v>
      </c>
      <c r="E133" s="179" t="s">
        <v>5</v>
      </c>
      <c r="F133" s="180" t="s">
        <v>161</v>
      </c>
      <c r="H133" s="181">
        <v>3.0449999999999999</v>
      </c>
      <c r="I133" s="182"/>
      <c r="L133" s="177"/>
      <c r="M133" s="183"/>
      <c r="N133" s="184"/>
      <c r="O133" s="184"/>
      <c r="P133" s="184"/>
      <c r="Q133" s="184"/>
      <c r="R133" s="184"/>
      <c r="S133" s="184"/>
      <c r="T133" s="185"/>
      <c r="AT133" s="186" t="s">
        <v>159</v>
      </c>
      <c r="AU133" s="186" t="s">
        <v>79</v>
      </c>
      <c r="AV133" s="10" t="s">
        <v>86</v>
      </c>
      <c r="AW133" s="10" t="s">
        <v>33</v>
      </c>
      <c r="AX133" s="10" t="s">
        <v>77</v>
      </c>
      <c r="AY133" s="186" t="s">
        <v>152</v>
      </c>
    </row>
    <row r="134" spans="2:65" s="1" customFormat="1" ht="22.5" customHeight="1">
      <c r="B134" s="147"/>
      <c r="C134" s="148" t="s">
        <v>364</v>
      </c>
      <c r="D134" s="148" t="s">
        <v>148</v>
      </c>
      <c r="E134" s="149" t="s">
        <v>1133</v>
      </c>
      <c r="F134" s="150" t="s">
        <v>1134</v>
      </c>
      <c r="G134" s="151" t="s">
        <v>344</v>
      </c>
      <c r="H134" s="152">
        <v>3.0449999999999999</v>
      </c>
      <c r="I134" s="153"/>
      <c r="J134" s="154">
        <f>ROUND(I134*H134,2)</f>
        <v>0</v>
      </c>
      <c r="K134" s="150" t="s">
        <v>5</v>
      </c>
      <c r="L134" s="41"/>
      <c r="M134" s="155" t="s">
        <v>5</v>
      </c>
      <c r="N134" s="156" t="s">
        <v>40</v>
      </c>
      <c r="O134" s="42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AR134" s="24" t="s">
        <v>86</v>
      </c>
      <c r="AT134" s="24" t="s">
        <v>148</v>
      </c>
      <c r="AU134" s="24" t="s">
        <v>79</v>
      </c>
      <c r="AY134" s="24" t="s">
        <v>152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24" t="s">
        <v>77</v>
      </c>
      <c r="BK134" s="159">
        <f>ROUND(I134*H134,2)</f>
        <v>0</v>
      </c>
      <c r="BL134" s="24" t="s">
        <v>86</v>
      </c>
      <c r="BM134" s="24" t="s">
        <v>1135</v>
      </c>
    </row>
    <row r="135" spans="2:65" s="1" customFormat="1" ht="22.5" customHeight="1">
      <c r="B135" s="147"/>
      <c r="C135" s="148" t="s">
        <v>368</v>
      </c>
      <c r="D135" s="148" t="s">
        <v>148</v>
      </c>
      <c r="E135" s="149" t="s">
        <v>1136</v>
      </c>
      <c r="F135" s="150" t="s">
        <v>1137</v>
      </c>
      <c r="G135" s="151" t="s">
        <v>344</v>
      </c>
      <c r="H135" s="152">
        <v>3.0449999999999999</v>
      </c>
      <c r="I135" s="153"/>
      <c r="J135" s="154">
        <f>ROUND(I135*H135,2)</f>
        <v>0</v>
      </c>
      <c r="K135" s="150" t="s">
        <v>5</v>
      </c>
      <c r="L135" s="41"/>
      <c r="M135" s="155" t="s">
        <v>5</v>
      </c>
      <c r="N135" s="156" t="s">
        <v>40</v>
      </c>
      <c r="O135" s="42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AR135" s="24" t="s">
        <v>86</v>
      </c>
      <c r="AT135" s="24" t="s">
        <v>148</v>
      </c>
      <c r="AU135" s="24" t="s">
        <v>79</v>
      </c>
      <c r="AY135" s="24" t="s">
        <v>152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24" t="s">
        <v>77</v>
      </c>
      <c r="BK135" s="159">
        <f>ROUND(I135*H135,2)</f>
        <v>0</v>
      </c>
      <c r="BL135" s="24" t="s">
        <v>86</v>
      </c>
      <c r="BM135" s="24" t="s">
        <v>1138</v>
      </c>
    </row>
    <row r="136" spans="2:65" s="1" customFormat="1" ht="22.5" customHeight="1">
      <c r="B136" s="147"/>
      <c r="C136" s="148" t="s">
        <v>372</v>
      </c>
      <c r="D136" s="148" t="s">
        <v>148</v>
      </c>
      <c r="E136" s="149" t="s">
        <v>1139</v>
      </c>
      <c r="F136" s="150" t="s">
        <v>1140</v>
      </c>
      <c r="G136" s="151" t="s">
        <v>216</v>
      </c>
      <c r="H136" s="152">
        <v>116</v>
      </c>
      <c r="I136" s="153"/>
      <c r="J136" s="154">
        <f>ROUND(I136*H136,2)</f>
        <v>0</v>
      </c>
      <c r="K136" s="150" t="s">
        <v>5</v>
      </c>
      <c r="L136" s="41"/>
      <c r="M136" s="155" t="s">
        <v>5</v>
      </c>
      <c r="N136" s="156" t="s">
        <v>40</v>
      </c>
      <c r="O136" s="42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AR136" s="24" t="s">
        <v>86</v>
      </c>
      <c r="AT136" s="24" t="s">
        <v>148</v>
      </c>
      <c r="AU136" s="24" t="s">
        <v>79</v>
      </c>
      <c r="AY136" s="24" t="s">
        <v>152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24" t="s">
        <v>77</v>
      </c>
      <c r="BK136" s="159">
        <f>ROUND(I136*H136,2)</f>
        <v>0</v>
      </c>
      <c r="BL136" s="24" t="s">
        <v>86</v>
      </c>
      <c r="BM136" s="24" t="s">
        <v>1141</v>
      </c>
    </row>
    <row r="137" spans="2:65" s="9" customFormat="1">
      <c r="B137" s="169"/>
      <c r="D137" s="161" t="s">
        <v>159</v>
      </c>
      <c r="E137" s="170" t="s">
        <v>5</v>
      </c>
      <c r="F137" s="171" t="s">
        <v>1142</v>
      </c>
      <c r="H137" s="172">
        <v>116</v>
      </c>
      <c r="I137" s="173"/>
      <c r="L137" s="169"/>
      <c r="M137" s="174"/>
      <c r="N137" s="175"/>
      <c r="O137" s="175"/>
      <c r="P137" s="175"/>
      <c r="Q137" s="175"/>
      <c r="R137" s="175"/>
      <c r="S137" s="175"/>
      <c r="T137" s="176"/>
      <c r="AT137" s="170" t="s">
        <v>159</v>
      </c>
      <c r="AU137" s="170" t="s">
        <v>79</v>
      </c>
      <c r="AV137" s="9" t="s">
        <v>79</v>
      </c>
      <c r="AW137" s="9" t="s">
        <v>33</v>
      </c>
      <c r="AX137" s="9" t="s">
        <v>69</v>
      </c>
      <c r="AY137" s="170" t="s">
        <v>152</v>
      </c>
    </row>
    <row r="138" spans="2:65" s="10" customFormat="1">
      <c r="B138" s="177"/>
      <c r="D138" s="178" t="s">
        <v>159</v>
      </c>
      <c r="E138" s="179" t="s">
        <v>5</v>
      </c>
      <c r="F138" s="180" t="s">
        <v>161</v>
      </c>
      <c r="H138" s="181">
        <v>116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159</v>
      </c>
      <c r="AU138" s="186" t="s">
        <v>79</v>
      </c>
      <c r="AV138" s="10" t="s">
        <v>86</v>
      </c>
      <c r="AW138" s="10" t="s">
        <v>33</v>
      </c>
      <c r="AX138" s="10" t="s">
        <v>77</v>
      </c>
      <c r="AY138" s="186" t="s">
        <v>152</v>
      </c>
    </row>
    <row r="139" spans="2:65" s="1" customFormat="1" ht="22.5" customHeight="1">
      <c r="B139" s="147"/>
      <c r="C139" s="148" t="s">
        <v>376</v>
      </c>
      <c r="D139" s="148" t="s">
        <v>148</v>
      </c>
      <c r="E139" s="149" t="s">
        <v>1143</v>
      </c>
      <c r="F139" s="150" t="s">
        <v>1144</v>
      </c>
      <c r="G139" s="151" t="s">
        <v>150</v>
      </c>
      <c r="H139" s="152">
        <v>4</v>
      </c>
      <c r="I139" s="153"/>
      <c r="J139" s="154">
        <f>ROUND(I139*H139,2)</f>
        <v>0</v>
      </c>
      <c r="K139" s="150" t="s">
        <v>5</v>
      </c>
      <c r="L139" s="41"/>
      <c r="M139" s="155" t="s">
        <v>5</v>
      </c>
      <c r="N139" s="156" t="s">
        <v>40</v>
      </c>
      <c r="O139" s="42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AR139" s="24" t="s">
        <v>86</v>
      </c>
      <c r="AT139" s="24" t="s">
        <v>148</v>
      </c>
      <c r="AU139" s="24" t="s">
        <v>79</v>
      </c>
      <c r="AY139" s="24" t="s">
        <v>152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24" t="s">
        <v>77</v>
      </c>
      <c r="BK139" s="159">
        <f>ROUND(I139*H139,2)</f>
        <v>0</v>
      </c>
      <c r="BL139" s="24" t="s">
        <v>86</v>
      </c>
      <c r="BM139" s="24" t="s">
        <v>1145</v>
      </c>
    </row>
    <row r="140" spans="2:65" s="1" customFormat="1" ht="22.5" customHeight="1">
      <c r="B140" s="147"/>
      <c r="C140" s="148" t="s">
        <v>380</v>
      </c>
      <c r="D140" s="148" t="s">
        <v>148</v>
      </c>
      <c r="E140" s="149" t="s">
        <v>1146</v>
      </c>
      <c r="F140" s="150" t="s">
        <v>1147</v>
      </c>
      <c r="G140" s="151" t="s">
        <v>163</v>
      </c>
      <c r="H140" s="152">
        <v>58</v>
      </c>
      <c r="I140" s="153"/>
      <c r="J140" s="154">
        <f>ROUND(I140*H140,2)</f>
        <v>0</v>
      </c>
      <c r="K140" s="150" t="s">
        <v>5</v>
      </c>
      <c r="L140" s="41"/>
      <c r="M140" s="155" t="s">
        <v>5</v>
      </c>
      <c r="N140" s="156" t="s">
        <v>40</v>
      </c>
      <c r="O140" s="42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AR140" s="24" t="s">
        <v>86</v>
      </c>
      <c r="AT140" s="24" t="s">
        <v>148</v>
      </c>
      <c r="AU140" s="24" t="s">
        <v>79</v>
      </c>
      <c r="AY140" s="24" t="s">
        <v>152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24" t="s">
        <v>77</v>
      </c>
      <c r="BK140" s="159">
        <f>ROUND(I140*H140,2)</f>
        <v>0</v>
      </c>
      <c r="BL140" s="24" t="s">
        <v>86</v>
      </c>
      <c r="BM140" s="24" t="s">
        <v>1148</v>
      </c>
    </row>
    <row r="141" spans="2:65" s="1" customFormat="1" ht="22.5" customHeight="1">
      <c r="B141" s="147"/>
      <c r="C141" s="148" t="s">
        <v>384</v>
      </c>
      <c r="D141" s="148" t="s">
        <v>148</v>
      </c>
      <c r="E141" s="149" t="s">
        <v>1149</v>
      </c>
      <c r="F141" s="150" t="s">
        <v>1150</v>
      </c>
      <c r="G141" s="151" t="s">
        <v>163</v>
      </c>
      <c r="H141" s="152">
        <v>58</v>
      </c>
      <c r="I141" s="153"/>
      <c r="J141" s="154">
        <f>ROUND(I141*H141,2)</f>
        <v>0</v>
      </c>
      <c r="K141" s="150" t="s">
        <v>5</v>
      </c>
      <c r="L141" s="41"/>
      <c r="M141" s="155" t="s">
        <v>5</v>
      </c>
      <c r="N141" s="156" t="s">
        <v>40</v>
      </c>
      <c r="O141" s="42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AR141" s="24" t="s">
        <v>86</v>
      </c>
      <c r="AT141" s="24" t="s">
        <v>148</v>
      </c>
      <c r="AU141" s="24" t="s">
        <v>79</v>
      </c>
      <c r="AY141" s="24" t="s">
        <v>152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24" t="s">
        <v>77</v>
      </c>
      <c r="BK141" s="159">
        <f>ROUND(I141*H141,2)</f>
        <v>0</v>
      </c>
      <c r="BL141" s="24" t="s">
        <v>86</v>
      </c>
      <c r="BM141" s="24" t="s">
        <v>1151</v>
      </c>
    </row>
    <row r="142" spans="2:65" s="1" customFormat="1" ht="22.5" customHeight="1">
      <c r="B142" s="147"/>
      <c r="C142" s="148" t="s">
        <v>388</v>
      </c>
      <c r="D142" s="148" t="s">
        <v>148</v>
      </c>
      <c r="E142" s="149" t="s">
        <v>1152</v>
      </c>
      <c r="F142" s="150" t="s">
        <v>1153</v>
      </c>
      <c r="G142" s="151" t="s">
        <v>163</v>
      </c>
      <c r="H142" s="152">
        <v>58</v>
      </c>
      <c r="I142" s="153"/>
      <c r="J142" s="154">
        <f>ROUND(I142*H142,2)</f>
        <v>0</v>
      </c>
      <c r="K142" s="150" t="s">
        <v>5</v>
      </c>
      <c r="L142" s="41"/>
      <c r="M142" s="155" t="s">
        <v>5</v>
      </c>
      <c r="N142" s="156" t="s">
        <v>40</v>
      </c>
      <c r="O142" s="42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AR142" s="24" t="s">
        <v>86</v>
      </c>
      <c r="AT142" s="24" t="s">
        <v>148</v>
      </c>
      <c r="AU142" s="24" t="s">
        <v>79</v>
      </c>
      <c r="AY142" s="24" t="s">
        <v>152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24" t="s">
        <v>77</v>
      </c>
      <c r="BK142" s="159">
        <f>ROUND(I142*H142,2)</f>
        <v>0</v>
      </c>
      <c r="BL142" s="24" t="s">
        <v>86</v>
      </c>
      <c r="BM142" s="24" t="s">
        <v>1154</v>
      </c>
    </row>
    <row r="143" spans="2:65" s="1" customFormat="1" ht="22.5" customHeight="1">
      <c r="B143" s="147"/>
      <c r="C143" s="148" t="s">
        <v>392</v>
      </c>
      <c r="D143" s="148" t="s">
        <v>148</v>
      </c>
      <c r="E143" s="149" t="s">
        <v>1155</v>
      </c>
      <c r="F143" s="150" t="s">
        <v>1156</v>
      </c>
      <c r="G143" s="151" t="s">
        <v>163</v>
      </c>
      <c r="H143" s="152">
        <v>13</v>
      </c>
      <c r="I143" s="153"/>
      <c r="J143" s="154">
        <f>ROUND(I143*H143,2)</f>
        <v>0</v>
      </c>
      <c r="K143" s="150" t="s">
        <v>5</v>
      </c>
      <c r="L143" s="41"/>
      <c r="M143" s="155" t="s">
        <v>5</v>
      </c>
      <c r="N143" s="156" t="s">
        <v>40</v>
      </c>
      <c r="O143" s="42"/>
      <c r="P143" s="157">
        <f>O143*H143</f>
        <v>0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AR143" s="24" t="s">
        <v>86</v>
      </c>
      <c r="AT143" s="24" t="s">
        <v>148</v>
      </c>
      <c r="AU143" s="24" t="s">
        <v>79</v>
      </c>
      <c r="AY143" s="24" t="s">
        <v>152</v>
      </c>
      <c r="BE143" s="159">
        <f>IF(N143="základní",J143,0)</f>
        <v>0</v>
      </c>
      <c r="BF143" s="159">
        <f>IF(N143="snížená",J143,0)</f>
        <v>0</v>
      </c>
      <c r="BG143" s="159">
        <f>IF(N143="zákl. přenesená",J143,0)</f>
        <v>0</v>
      </c>
      <c r="BH143" s="159">
        <f>IF(N143="sníž. přenesená",J143,0)</f>
        <v>0</v>
      </c>
      <c r="BI143" s="159">
        <f>IF(N143="nulová",J143,0)</f>
        <v>0</v>
      </c>
      <c r="BJ143" s="24" t="s">
        <v>77</v>
      </c>
      <c r="BK143" s="159">
        <f>ROUND(I143*H143,2)</f>
        <v>0</v>
      </c>
      <c r="BL143" s="24" t="s">
        <v>86</v>
      </c>
      <c r="BM143" s="24" t="s">
        <v>1157</v>
      </c>
    </row>
    <row r="144" spans="2:65" s="8" customFormat="1">
      <c r="B144" s="160"/>
      <c r="D144" s="161" t="s">
        <v>159</v>
      </c>
      <c r="E144" s="162" t="s">
        <v>5</v>
      </c>
      <c r="F144" s="163" t="s">
        <v>1158</v>
      </c>
      <c r="H144" s="164" t="s">
        <v>5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4" t="s">
        <v>159</v>
      </c>
      <c r="AU144" s="164" t="s">
        <v>79</v>
      </c>
      <c r="AV144" s="8" t="s">
        <v>77</v>
      </c>
      <c r="AW144" s="8" t="s">
        <v>33</v>
      </c>
      <c r="AX144" s="8" t="s">
        <v>69</v>
      </c>
      <c r="AY144" s="164" t="s">
        <v>152</v>
      </c>
    </row>
    <row r="145" spans="2:65" s="9" customFormat="1">
      <c r="B145" s="169"/>
      <c r="D145" s="161" t="s">
        <v>159</v>
      </c>
      <c r="E145" s="170" t="s">
        <v>5</v>
      </c>
      <c r="F145" s="171" t="s">
        <v>1159</v>
      </c>
      <c r="H145" s="172">
        <v>13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159</v>
      </c>
      <c r="AU145" s="170" t="s">
        <v>79</v>
      </c>
      <c r="AV145" s="9" t="s">
        <v>79</v>
      </c>
      <c r="AW145" s="9" t="s">
        <v>33</v>
      </c>
      <c r="AX145" s="9" t="s">
        <v>77</v>
      </c>
      <c r="AY145" s="170" t="s">
        <v>152</v>
      </c>
    </row>
    <row r="146" spans="2:65" s="13" customFormat="1" ht="29.85" customHeight="1">
      <c r="B146" s="207"/>
      <c r="D146" s="218" t="s">
        <v>68</v>
      </c>
      <c r="E146" s="219" t="s">
        <v>1160</v>
      </c>
      <c r="F146" s="219" t="s">
        <v>1161</v>
      </c>
      <c r="I146" s="210"/>
      <c r="J146" s="220">
        <f>BK146</f>
        <v>0</v>
      </c>
      <c r="L146" s="207"/>
      <c r="M146" s="212"/>
      <c r="N146" s="213"/>
      <c r="O146" s="213"/>
      <c r="P146" s="214">
        <f>P147</f>
        <v>0</v>
      </c>
      <c r="Q146" s="213"/>
      <c r="R146" s="214">
        <f>R147</f>
        <v>0</v>
      </c>
      <c r="S146" s="213"/>
      <c r="T146" s="215">
        <f>T147</f>
        <v>0</v>
      </c>
      <c r="AR146" s="208" t="s">
        <v>77</v>
      </c>
      <c r="AT146" s="216" t="s">
        <v>68</v>
      </c>
      <c r="AU146" s="216" t="s">
        <v>77</v>
      </c>
      <c r="AY146" s="208" t="s">
        <v>152</v>
      </c>
      <c r="BK146" s="217">
        <f>BK147</f>
        <v>0</v>
      </c>
    </row>
    <row r="147" spans="2:65" s="1" customFormat="1" ht="22.5" customHeight="1">
      <c r="B147" s="147"/>
      <c r="C147" s="148" t="s">
        <v>396</v>
      </c>
      <c r="D147" s="148" t="s">
        <v>148</v>
      </c>
      <c r="E147" s="149" t="s">
        <v>1162</v>
      </c>
      <c r="F147" s="150" t="s">
        <v>1163</v>
      </c>
      <c r="G147" s="151" t="s">
        <v>938</v>
      </c>
      <c r="H147" s="152">
        <v>5.8000000000000003E-2</v>
      </c>
      <c r="I147" s="153"/>
      <c r="J147" s="154">
        <f>ROUND(I147*H147,2)</f>
        <v>0</v>
      </c>
      <c r="K147" s="150" t="s">
        <v>5</v>
      </c>
      <c r="L147" s="41"/>
      <c r="M147" s="155" t="s">
        <v>5</v>
      </c>
      <c r="N147" s="156" t="s">
        <v>40</v>
      </c>
      <c r="O147" s="42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AR147" s="24" t="s">
        <v>86</v>
      </c>
      <c r="AT147" s="24" t="s">
        <v>148</v>
      </c>
      <c r="AU147" s="24" t="s">
        <v>79</v>
      </c>
      <c r="AY147" s="24" t="s">
        <v>152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24" t="s">
        <v>77</v>
      </c>
      <c r="BK147" s="159">
        <f>ROUND(I147*H147,2)</f>
        <v>0</v>
      </c>
      <c r="BL147" s="24" t="s">
        <v>86</v>
      </c>
      <c r="BM147" s="24" t="s">
        <v>1164</v>
      </c>
    </row>
    <row r="148" spans="2:65" s="13" customFormat="1" ht="29.85" customHeight="1">
      <c r="B148" s="207"/>
      <c r="D148" s="218" t="s">
        <v>68</v>
      </c>
      <c r="E148" s="219" t="s">
        <v>1165</v>
      </c>
      <c r="F148" s="219" t="s">
        <v>984</v>
      </c>
      <c r="I148" s="210"/>
      <c r="J148" s="220">
        <f>BK148</f>
        <v>0</v>
      </c>
      <c r="L148" s="207"/>
      <c r="M148" s="212"/>
      <c r="N148" s="213"/>
      <c r="O148" s="213"/>
      <c r="P148" s="214">
        <f>P149</f>
        <v>0</v>
      </c>
      <c r="Q148" s="213"/>
      <c r="R148" s="214">
        <f>R149</f>
        <v>0</v>
      </c>
      <c r="S148" s="213"/>
      <c r="T148" s="215">
        <f>T149</f>
        <v>0</v>
      </c>
      <c r="AR148" s="208" t="s">
        <v>77</v>
      </c>
      <c r="AT148" s="216" t="s">
        <v>68</v>
      </c>
      <c r="AU148" s="216" t="s">
        <v>77</v>
      </c>
      <c r="AY148" s="208" t="s">
        <v>152</v>
      </c>
      <c r="BK148" s="217">
        <f>BK149</f>
        <v>0</v>
      </c>
    </row>
    <row r="149" spans="2:65" s="1" customFormat="1" ht="31.5" customHeight="1">
      <c r="B149" s="147"/>
      <c r="C149" s="148" t="s">
        <v>400</v>
      </c>
      <c r="D149" s="148" t="s">
        <v>148</v>
      </c>
      <c r="E149" s="149" t="s">
        <v>1166</v>
      </c>
      <c r="F149" s="150" t="s">
        <v>1167</v>
      </c>
      <c r="G149" s="151" t="s">
        <v>1168</v>
      </c>
      <c r="H149" s="152">
        <v>20</v>
      </c>
      <c r="I149" s="153"/>
      <c r="J149" s="154">
        <f>ROUND(I149*H149,2)</f>
        <v>0</v>
      </c>
      <c r="K149" s="150" t="s">
        <v>5</v>
      </c>
      <c r="L149" s="41"/>
      <c r="M149" s="155" t="s">
        <v>5</v>
      </c>
      <c r="N149" s="221" t="s">
        <v>40</v>
      </c>
      <c r="O149" s="222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4" t="s">
        <v>86</v>
      </c>
      <c r="AT149" s="24" t="s">
        <v>148</v>
      </c>
      <c r="AU149" s="24" t="s">
        <v>79</v>
      </c>
      <c r="AY149" s="24" t="s">
        <v>152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24" t="s">
        <v>77</v>
      </c>
      <c r="BK149" s="159">
        <f>ROUND(I149*H149,2)</f>
        <v>0</v>
      </c>
      <c r="BL149" s="24" t="s">
        <v>86</v>
      </c>
      <c r="BM149" s="24" t="s">
        <v>1169</v>
      </c>
    </row>
    <row r="150" spans="2:65" s="1" customFormat="1" ht="6.9" customHeight="1">
      <c r="B150" s="56"/>
      <c r="C150" s="57"/>
      <c r="D150" s="57"/>
      <c r="E150" s="57"/>
      <c r="F150" s="57"/>
      <c r="G150" s="57"/>
      <c r="H150" s="57"/>
      <c r="I150" s="127"/>
      <c r="J150" s="57"/>
      <c r="K150" s="57"/>
      <c r="L150" s="41"/>
    </row>
  </sheetData>
  <autoFilter ref="C82:K149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115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1170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ROUND(J76,2)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ROUND(SUM(BE76:BE77), 2)</f>
        <v>0</v>
      </c>
      <c r="G30" s="42"/>
      <c r="H30" s="42"/>
      <c r="I30" s="119">
        <v>0.21</v>
      </c>
      <c r="J30" s="118">
        <f>ROUND(ROUND((SUM(BE76:BE77)),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ROUND(SUM(BF76:BF77), 2)</f>
        <v>0</v>
      </c>
      <c r="G31" s="42"/>
      <c r="H31" s="42"/>
      <c r="I31" s="119">
        <v>0.15</v>
      </c>
      <c r="J31" s="118">
        <f>ROUND(ROUND((SUM(BF76:BF77)),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ROUND(SUM(BG76:BG77),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ROUND(SUM(BH76:BH77),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ROUND(SUM(BI76:BI77),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10a - SO 406 Světelné signalizační zařízení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J76</f>
        <v>0</v>
      </c>
      <c r="K56" s="45"/>
      <c r="AU56" s="24" t="s">
        <v>133</v>
      </c>
    </row>
    <row r="57" spans="2:47" s="1" customFormat="1" ht="21.75" customHeight="1">
      <c r="B57" s="41"/>
      <c r="C57" s="42"/>
      <c r="D57" s="42"/>
      <c r="E57" s="42"/>
      <c r="F57" s="42"/>
      <c r="G57" s="42"/>
      <c r="H57" s="42"/>
      <c r="I57" s="106"/>
      <c r="J57" s="42"/>
      <c r="K57" s="45"/>
    </row>
    <row r="58" spans="2:47" s="1" customFormat="1" ht="6.9" customHeight="1">
      <c r="B58" s="56"/>
      <c r="C58" s="57"/>
      <c r="D58" s="57"/>
      <c r="E58" s="57"/>
      <c r="F58" s="57"/>
      <c r="G58" s="57"/>
      <c r="H58" s="57"/>
      <c r="I58" s="127"/>
      <c r="J58" s="57"/>
      <c r="K58" s="58"/>
    </row>
    <row r="62" spans="2:47" s="1" customFormat="1" ht="6.9" customHeight="1">
      <c r="B62" s="59"/>
      <c r="C62" s="60"/>
      <c r="D62" s="60"/>
      <c r="E62" s="60"/>
      <c r="F62" s="60"/>
      <c r="G62" s="60"/>
      <c r="H62" s="60"/>
      <c r="I62" s="128"/>
      <c r="J62" s="60"/>
      <c r="K62" s="60"/>
      <c r="L62" s="41"/>
    </row>
    <row r="63" spans="2:47" s="1" customFormat="1" ht="36.9" customHeight="1">
      <c r="B63" s="41"/>
      <c r="C63" s="61" t="s">
        <v>134</v>
      </c>
      <c r="L63" s="41"/>
    </row>
    <row r="64" spans="2:47" s="1" customFormat="1" ht="6.9" customHeight="1">
      <c r="B64" s="41"/>
      <c r="L64" s="41"/>
    </row>
    <row r="65" spans="2:65" s="1" customFormat="1" ht="14.4" customHeight="1">
      <c r="B65" s="41"/>
      <c r="C65" s="63" t="s">
        <v>18</v>
      </c>
      <c r="L65" s="41"/>
    </row>
    <row r="66" spans="2:65" s="1" customFormat="1" ht="22.5" customHeight="1">
      <c r="B66" s="41"/>
      <c r="E66" s="364" t="str">
        <f>E7</f>
        <v>Cyklostezka Nová Ves -Vodárna-I.etapa</v>
      </c>
      <c r="F66" s="365"/>
      <c r="G66" s="365"/>
      <c r="H66" s="365"/>
      <c r="L66" s="41"/>
    </row>
    <row r="67" spans="2:65" s="1" customFormat="1" ht="14.4" customHeight="1">
      <c r="B67" s="41"/>
      <c r="C67" s="63" t="s">
        <v>127</v>
      </c>
      <c r="L67" s="41"/>
    </row>
    <row r="68" spans="2:65" s="1" customFormat="1" ht="23.25" customHeight="1">
      <c r="B68" s="41"/>
      <c r="E68" s="345" t="str">
        <f>E9</f>
        <v>10a - SO 406 Světelné signalizační zařízení</v>
      </c>
      <c r="F68" s="366"/>
      <c r="G68" s="366"/>
      <c r="H68" s="366"/>
      <c r="L68" s="41"/>
    </row>
    <row r="69" spans="2:65" s="1" customFormat="1" ht="6.9" customHeight="1">
      <c r="B69" s="41"/>
      <c r="L69" s="41"/>
    </row>
    <row r="70" spans="2:65" s="1" customFormat="1" ht="18" customHeight="1">
      <c r="B70" s="41"/>
      <c r="C70" s="63" t="s">
        <v>22</v>
      </c>
      <c r="F70" s="135" t="str">
        <f>F12</f>
        <v xml:space="preserve"> </v>
      </c>
      <c r="I70" s="136" t="s">
        <v>24</v>
      </c>
      <c r="J70" s="67" t="str">
        <f>IF(J12="","",J12)</f>
        <v>19.06.2017</v>
      </c>
      <c r="L70" s="41"/>
    </row>
    <row r="71" spans="2:65" s="1" customFormat="1" ht="6.9" customHeight="1">
      <c r="B71" s="41"/>
      <c r="L71" s="41"/>
    </row>
    <row r="72" spans="2:65" s="1" customFormat="1" ht="13.2">
      <c r="B72" s="41"/>
      <c r="C72" s="63" t="s">
        <v>26</v>
      </c>
      <c r="F72" s="135" t="str">
        <f>E15</f>
        <v>Statutární město Ostrava</v>
      </c>
      <c r="I72" s="136" t="s">
        <v>31</v>
      </c>
      <c r="J72" s="135" t="str">
        <f>E21</f>
        <v>HaskoningDHV Czech Republic</v>
      </c>
      <c r="L72" s="41"/>
    </row>
    <row r="73" spans="2:65" s="1" customFormat="1" ht="14.4" customHeight="1">
      <c r="B73" s="41"/>
      <c r="C73" s="63" t="s">
        <v>30</v>
      </c>
      <c r="F73" s="135" t="str">
        <f>IF(E18="","",E18)</f>
        <v>Ing.Ondrej Bojko</v>
      </c>
      <c r="L73" s="41"/>
    </row>
    <row r="74" spans="2:65" s="1" customFormat="1" ht="10.35" customHeight="1">
      <c r="B74" s="41"/>
      <c r="L74" s="41"/>
    </row>
    <row r="75" spans="2:65" s="7" customFormat="1" ht="29.25" customHeight="1">
      <c r="B75" s="137"/>
      <c r="C75" s="138" t="s">
        <v>135</v>
      </c>
      <c r="D75" s="139" t="s">
        <v>54</v>
      </c>
      <c r="E75" s="139" t="s">
        <v>50</v>
      </c>
      <c r="F75" s="139" t="s">
        <v>136</v>
      </c>
      <c r="G75" s="139" t="s">
        <v>137</v>
      </c>
      <c r="H75" s="139" t="s">
        <v>138</v>
      </c>
      <c r="I75" s="140" t="s">
        <v>139</v>
      </c>
      <c r="J75" s="139" t="s">
        <v>131</v>
      </c>
      <c r="K75" s="141" t="s">
        <v>140</v>
      </c>
      <c r="L75" s="137"/>
      <c r="M75" s="73" t="s">
        <v>141</v>
      </c>
      <c r="N75" s="74" t="s">
        <v>39</v>
      </c>
      <c r="O75" s="74" t="s">
        <v>142</v>
      </c>
      <c r="P75" s="74" t="s">
        <v>143</v>
      </c>
      <c r="Q75" s="74" t="s">
        <v>144</v>
      </c>
      <c r="R75" s="74" t="s">
        <v>145</v>
      </c>
      <c r="S75" s="74" t="s">
        <v>146</v>
      </c>
      <c r="T75" s="75" t="s">
        <v>147</v>
      </c>
    </row>
    <row r="76" spans="2:65" s="1" customFormat="1" ht="29.25" customHeight="1">
      <c r="B76" s="41"/>
      <c r="C76" s="142" t="s">
        <v>132</v>
      </c>
      <c r="J76" s="143">
        <f>BK76</f>
        <v>0</v>
      </c>
      <c r="L76" s="41"/>
      <c r="M76" s="76"/>
      <c r="N76" s="68"/>
      <c r="O76" s="68"/>
      <c r="P76" s="144">
        <f>P77</f>
        <v>0</v>
      </c>
      <c r="Q76" s="68"/>
      <c r="R76" s="144">
        <f>R77</f>
        <v>0</v>
      </c>
      <c r="S76" s="68"/>
      <c r="T76" s="145">
        <f>T77</f>
        <v>0</v>
      </c>
      <c r="AT76" s="24" t="s">
        <v>68</v>
      </c>
      <c r="AU76" s="24" t="s">
        <v>133</v>
      </c>
      <c r="BK76" s="146">
        <f>BK77</f>
        <v>0</v>
      </c>
    </row>
    <row r="77" spans="2:65" s="1" customFormat="1" ht="22.5" customHeight="1">
      <c r="B77" s="147"/>
      <c r="C77" s="148" t="s">
        <v>77</v>
      </c>
      <c r="D77" s="148" t="s">
        <v>148</v>
      </c>
      <c r="E77" s="149" t="s">
        <v>77</v>
      </c>
      <c r="F77" s="150" t="s">
        <v>1171</v>
      </c>
      <c r="G77" s="151" t="s">
        <v>157</v>
      </c>
      <c r="H77" s="152">
        <v>1</v>
      </c>
      <c r="I77" s="153"/>
      <c r="J77" s="154">
        <f>ROUND(I77*H77,2)</f>
        <v>0</v>
      </c>
      <c r="K77" s="150" t="s">
        <v>5</v>
      </c>
      <c r="L77" s="41"/>
      <c r="M77" s="155" t="s">
        <v>5</v>
      </c>
      <c r="N77" s="221" t="s">
        <v>40</v>
      </c>
      <c r="O77" s="222"/>
      <c r="P77" s="223">
        <f>O77*H77</f>
        <v>0</v>
      </c>
      <c r="Q77" s="223">
        <v>0</v>
      </c>
      <c r="R77" s="223">
        <f>Q77*H77</f>
        <v>0</v>
      </c>
      <c r="S77" s="223">
        <v>0</v>
      </c>
      <c r="T77" s="224">
        <f>S77*H77</f>
        <v>0</v>
      </c>
      <c r="AR77" s="24" t="s">
        <v>86</v>
      </c>
      <c r="AT77" s="24" t="s">
        <v>148</v>
      </c>
      <c r="AU77" s="24" t="s">
        <v>69</v>
      </c>
      <c r="AY77" s="24" t="s">
        <v>152</v>
      </c>
      <c r="BE77" s="159">
        <f>IF(N77="základní",J77,0)</f>
        <v>0</v>
      </c>
      <c r="BF77" s="159">
        <f>IF(N77="snížená",J77,0)</f>
        <v>0</v>
      </c>
      <c r="BG77" s="159">
        <f>IF(N77="zákl. přenesená",J77,0)</f>
        <v>0</v>
      </c>
      <c r="BH77" s="159">
        <f>IF(N77="sníž. přenesená",J77,0)</f>
        <v>0</v>
      </c>
      <c r="BI77" s="159">
        <f>IF(N77="nulová",J77,0)</f>
        <v>0</v>
      </c>
      <c r="BJ77" s="24" t="s">
        <v>77</v>
      </c>
      <c r="BK77" s="159">
        <f>ROUND(I77*H77,2)</f>
        <v>0</v>
      </c>
      <c r="BL77" s="24" t="s">
        <v>86</v>
      </c>
      <c r="BM77" s="24" t="s">
        <v>1172</v>
      </c>
    </row>
    <row r="78" spans="2:65" s="1" customFormat="1" ht="6.9" customHeight="1">
      <c r="B78" s="56"/>
      <c r="C78" s="57"/>
      <c r="D78" s="57"/>
      <c r="E78" s="57"/>
      <c r="F78" s="57"/>
      <c r="G78" s="57"/>
      <c r="H78" s="57"/>
      <c r="I78" s="127"/>
      <c r="J78" s="57"/>
      <c r="K78" s="57"/>
      <c r="L78" s="41"/>
    </row>
  </sheetData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1"/>
  <sheetViews>
    <sheetView showGridLines="0" workbookViewId="0">
      <pane ySplit="1" topLeftCell="A2" activePane="bottomLeft" state="frozen"/>
      <selection pane="bottomLeft" activeCell="E9" sqref="E9:H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118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1173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ROUND(J79,2)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ROUND(SUM(BE79:BE140), 2)</f>
        <v>0</v>
      </c>
      <c r="G30" s="42"/>
      <c r="H30" s="42"/>
      <c r="I30" s="119">
        <v>0.21</v>
      </c>
      <c r="J30" s="118">
        <f>ROUND(ROUND((SUM(BE79:BE140)),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ROUND(SUM(BF79:BF140), 2)</f>
        <v>0</v>
      </c>
      <c r="G31" s="42"/>
      <c r="H31" s="42"/>
      <c r="I31" s="119">
        <v>0.15</v>
      </c>
      <c r="J31" s="118">
        <f>ROUND(ROUND((SUM(BF79:BF140)),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ROUND(SUM(BG79:BG140),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ROUND(SUM(BH79:BH140),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ROUND(SUM(BI79:BI140),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10b - SO 801a  Vegetační úpravy-je součástí jiné stavby-nebude naceňováno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J79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J80</f>
        <v>0</v>
      </c>
      <c r="K57" s="199"/>
    </row>
    <row r="58" spans="2:47" s="12" customFormat="1" ht="19.95" customHeight="1">
      <c r="B58" s="200"/>
      <c r="C58" s="201"/>
      <c r="D58" s="202" t="s">
        <v>1174</v>
      </c>
      <c r="E58" s="203"/>
      <c r="F58" s="203"/>
      <c r="G58" s="203"/>
      <c r="H58" s="203"/>
      <c r="I58" s="204"/>
      <c r="J58" s="205">
        <f>J81</f>
        <v>0</v>
      </c>
      <c r="K58" s="206"/>
    </row>
    <row r="59" spans="2:47" s="12" customFormat="1" ht="19.95" customHeight="1">
      <c r="B59" s="200"/>
      <c r="C59" s="201"/>
      <c r="D59" s="202" t="s">
        <v>1175</v>
      </c>
      <c r="E59" s="203"/>
      <c r="F59" s="203"/>
      <c r="G59" s="203"/>
      <c r="H59" s="203"/>
      <c r="I59" s="204"/>
      <c r="J59" s="205">
        <f>J120</f>
        <v>0</v>
      </c>
      <c r="K59" s="206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06"/>
      <c r="J60" s="42"/>
      <c r="K60" s="45"/>
    </row>
    <row r="61" spans="2:47" s="1" customFormat="1" ht="6.9" customHeight="1">
      <c r="B61" s="56"/>
      <c r="C61" s="57"/>
      <c r="D61" s="57"/>
      <c r="E61" s="57"/>
      <c r="F61" s="57"/>
      <c r="G61" s="57"/>
      <c r="H61" s="57"/>
      <c r="I61" s="127"/>
      <c r="J61" s="57"/>
      <c r="K61" s="58"/>
    </row>
    <row r="65" spans="2:63" s="1" customFormat="1" ht="6.9" customHeight="1">
      <c r="B65" s="59"/>
      <c r="C65" s="60"/>
      <c r="D65" s="60"/>
      <c r="E65" s="60"/>
      <c r="F65" s="60"/>
      <c r="G65" s="60"/>
      <c r="H65" s="60"/>
      <c r="I65" s="128"/>
      <c r="J65" s="60"/>
      <c r="K65" s="60"/>
      <c r="L65" s="41"/>
    </row>
    <row r="66" spans="2:63" s="1" customFormat="1" ht="36.9" customHeight="1">
      <c r="B66" s="41"/>
      <c r="C66" s="61" t="s">
        <v>134</v>
      </c>
      <c r="L66" s="41"/>
    </row>
    <row r="67" spans="2:63" s="1" customFormat="1" ht="6.9" customHeight="1">
      <c r="B67" s="41"/>
      <c r="L67" s="41"/>
    </row>
    <row r="68" spans="2:63" s="1" customFormat="1" ht="14.4" customHeight="1">
      <c r="B68" s="41"/>
      <c r="C68" s="63" t="s">
        <v>18</v>
      </c>
      <c r="L68" s="41"/>
    </row>
    <row r="69" spans="2:63" s="1" customFormat="1" ht="22.5" customHeight="1">
      <c r="B69" s="41"/>
      <c r="E69" s="364" t="str">
        <f>E7</f>
        <v>Cyklostezka Nová Ves -Vodárna-I.etapa</v>
      </c>
      <c r="F69" s="365"/>
      <c r="G69" s="365"/>
      <c r="H69" s="365"/>
      <c r="L69" s="41"/>
    </row>
    <row r="70" spans="2:63" s="1" customFormat="1" ht="14.4" customHeight="1">
      <c r="B70" s="41"/>
      <c r="C70" s="63" t="s">
        <v>127</v>
      </c>
      <c r="L70" s="41"/>
    </row>
    <row r="71" spans="2:63" s="1" customFormat="1" ht="23.25" customHeight="1">
      <c r="B71" s="41"/>
      <c r="E71" s="345" t="str">
        <f>E9</f>
        <v>10b - SO 801a  Vegetační úpravy-je součástí jiné stavby-nebude naceňováno</v>
      </c>
      <c r="F71" s="366"/>
      <c r="G71" s="366"/>
      <c r="H71" s="366"/>
      <c r="L71" s="41"/>
    </row>
    <row r="72" spans="2:63" s="1" customFormat="1" ht="6.9" customHeight="1">
      <c r="B72" s="41"/>
      <c r="L72" s="41"/>
    </row>
    <row r="73" spans="2:63" s="1" customFormat="1" ht="18" customHeight="1">
      <c r="B73" s="41"/>
      <c r="C73" s="63" t="s">
        <v>22</v>
      </c>
      <c r="F73" s="135" t="str">
        <f>F12</f>
        <v xml:space="preserve"> </v>
      </c>
      <c r="I73" s="136" t="s">
        <v>24</v>
      </c>
      <c r="J73" s="67" t="str">
        <f>IF(J12="","",J12)</f>
        <v>19.06.2017</v>
      </c>
      <c r="L73" s="41"/>
    </row>
    <row r="74" spans="2:63" s="1" customFormat="1" ht="6.9" customHeight="1">
      <c r="B74" s="41"/>
      <c r="L74" s="41"/>
    </row>
    <row r="75" spans="2:63" s="1" customFormat="1" ht="13.2">
      <c r="B75" s="41"/>
      <c r="C75" s="63" t="s">
        <v>26</v>
      </c>
      <c r="F75" s="135" t="str">
        <f>E15</f>
        <v>Statutární město Ostrava</v>
      </c>
      <c r="I75" s="136" t="s">
        <v>31</v>
      </c>
      <c r="J75" s="135" t="str">
        <f>E21</f>
        <v>HaskoningDHV Czech Republic</v>
      </c>
      <c r="L75" s="41"/>
    </row>
    <row r="76" spans="2:63" s="1" customFormat="1" ht="14.4" customHeight="1">
      <c r="B76" s="41"/>
      <c r="C76" s="63" t="s">
        <v>30</v>
      </c>
      <c r="F76" s="135" t="str">
        <f>IF(E18="","",E18)</f>
        <v>Ing.Ondrej Bojko</v>
      </c>
      <c r="L76" s="41"/>
    </row>
    <row r="77" spans="2:63" s="1" customFormat="1" ht="10.35" customHeight="1">
      <c r="B77" s="41"/>
      <c r="L77" s="41"/>
    </row>
    <row r="78" spans="2:63" s="7" customFormat="1" ht="29.25" customHeight="1">
      <c r="B78" s="137"/>
      <c r="C78" s="138" t="s">
        <v>135</v>
      </c>
      <c r="D78" s="139" t="s">
        <v>54</v>
      </c>
      <c r="E78" s="139" t="s">
        <v>50</v>
      </c>
      <c r="F78" s="139" t="s">
        <v>136</v>
      </c>
      <c r="G78" s="139" t="s">
        <v>137</v>
      </c>
      <c r="H78" s="139" t="s">
        <v>138</v>
      </c>
      <c r="I78" s="140" t="s">
        <v>139</v>
      </c>
      <c r="J78" s="139" t="s">
        <v>131</v>
      </c>
      <c r="K78" s="141" t="s">
        <v>140</v>
      </c>
      <c r="L78" s="137"/>
      <c r="M78" s="73" t="s">
        <v>141</v>
      </c>
      <c r="N78" s="74" t="s">
        <v>39</v>
      </c>
      <c r="O78" s="74" t="s">
        <v>142</v>
      </c>
      <c r="P78" s="74" t="s">
        <v>143</v>
      </c>
      <c r="Q78" s="74" t="s">
        <v>144</v>
      </c>
      <c r="R78" s="74" t="s">
        <v>145</v>
      </c>
      <c r="S78" s="74" t="s">
        <v>146</v>
      </c>
      <c r="T78" s="75" t="s">
        <v>147</v>
      </c>
    </row>
    <row r="79" spans="2:63" s="1" customFormat="1" ht="29.25" customHeight="1">
      <c r="B79" s="41"/>
      <c r="C79" s="77" t="s">
        <v>132</v>
      </c>
      <c r="J79" s="143">
        <f>BK79</f>
        <v>0</v>
      </c>
      <c r="L79" s="41"/>
      <c r="M79" s="76"/>
      <c r="N79" s="68"/>
      <c r="O79" s="68"/>
      <c r="P79" s="144">
        <f>P80</f>
        <v>0</v>
      </c>
      <c r="Q79" s="68"/>
      <c r="R79" s="144">
        <f>R80</f>
        <v>3.801758</v>
      </c>
      <c r="S79" s="68"/>
      <c r="T79" s="145">
        <f>T80</f>
        <v>0</v>
      </c>
      <c r="AT79" s="24" t="s">
        <v>68</v>
      </c>
      <c r="AU79" s="24" t="s">
        <v>133</v>
      </c>
      <c r="BK79" s="146">
        <f>BK80</f>
        <v>0</v>
      </c>
    </row>
    <row r="80" spans="2:63" s="13" customFormat="1" ht="37.35" customHeight="1">
      <c r="B80" s="207"/>
      <c r="D80" s="208" t="s">
        <v>68</v>
      </c>
      <c r="E80" s="209" t="s">
        <v>211</v>
      </c>
      <c r="F80" s="209" t="s">
        <v>212</v>
      </c>
      <c r="I80" s="210"/>
      <c r="J80" s="211">
        <f>BK80</f>
        <v>0</v>
      </c>
      <c r="L80" s="207"/>
      <c r="M80" s="212"/>
      <c r="N80" s="213"/>
      <c r="O80" s="213"/>
      <c r="P80" s="214">
        <f>P81+P120</f>
        <v>0</v>
      </c>
      <c r="Q80" s="213"/>
      <c r="R80" s="214">
        <f>R81+R120</f>
        <v>3.801758</v>
      </c>
      <c r="S80" s="213"/>
      <c r="T80" s="215">
        <f>T81+T120</f>
        <v>0</v>
      </c>
      <c r="AR80" s="208" t="s">
        <v>77</v>
      </c>
      <c r="AT80" s="216" t="s">
        <v>68</v>
      </c>
      <c r="AU80" s="216" t="s">
        <v>69</v>
      </c>
      <c r="AY80" s="208" t="s">
        <v>152</v>
      </c>
      <c r="BK80" s="217">
        <f>BK81+BK120</f>
        <v>0</v>
      </c>
    </row>
    <row r="81" spans="2:65" s="13" customFormat="1" ht="19.95" customHeight="1">
      <c r="B81" s="207"/>
      <c r="D81" s="218" t="s">
        <v>68</v>
      </c>
      <c r="E81" s="219" t="s">
        <v>74</v>
      </c>
      <c r="F81" s="219" t="s">
        <v>1176</v>
      </c>
      <c r="I81" s="210"/>
      <c r="J81" s="220">
        <f>BK81</f>
        <v>0</v>
      </c>
      <c r="L81" s="207"/>
      <c r="M81" s="212"/>
      <c r="N81" s="213"/>
      <c r="O81" s="213"/>
      <c r="P81" s="214">
        <f>SUM(P82:P119)</f>
        <v>0</v>
      </c>
      <c r="Q81" s="213"/>
      <c r="R81" s="214">
        <f>SUM(R82:R119)</f>
        <v>3.7245379999999999</v>
      </c>
      <c r="S81" s="213"/>
      <c r="T81" s="215">
        <f>SUM(T82:T119)</f>
        <v>0</v>
      </c>
      <c r="AR81" s="208" t="s">
        <v>77</v>
      </c>
      <c r="AT81" s="216" t="s">
        <v>68</v>
      </c>
      <c r="AU81" s="216" t="s">
        <v>77</v>
      </c>
      <c r="AY81" s="208" t="s">
        <v>152</v>
      </c>
      <c r="BK81" s="217">
        <f>SUM(BK82:BK119)</f>
        <v>0</v>
      </c>
    </row>
    <row r="82" spans="2:65" s="1" customFormat="1" ht="22.5" customHeight="1">
      <c r="B82" s="147"/>
      <c r="C82" s="148" t="s">
        <v>77</v>
      </c>
      <c r="D82" s="148" t="s">
        <v>148</v>
      </c>
      <c r="E82" s="149" t="s">
        <v>1177</v>
      </c>
      <c r="F82" s="150" t="s">
        <v>1178</v>
      </c>
      <c r="G82" s="151" t="s">
        <v>216</v>
      </c>
      <c r="H82" s="152">
        <v>15</v>
      </c>
      <c r="I82" s="153"/>
      <c r="J82" s="154">
        <f>ROUND(I82*H82,2)</f>
        <v>0</v>
      </c>
      <c r="K82" s="150" t="s">
        <v>1561</v>
      </c>
      <c r="L82" s="41"/>
      <c r="M82" s="155" t="s">
        <v>5</v>
      </c>
      <c r="N82" s="156" t="s">
        <v>40</v>
      </c>
      <c r="O82" s="42"/>
      <c r="P82" s="157">
        <f>O82*H82</f>
        <v>0</v>
      </c>
      <c r="Q82" s="157">
        <v>0</v>
      </c>
      <c r="R82" s="157">
        <f>Q82*H82</f>
        <v>0</v>
      </c>
      <c r="S82" s="157">
        <v>0</v>
      </c>
      <c r="T82" s="158">
        <f>S82*H82</f>
        <v>0</v>
      </c>
      <c r="AR82" s="24" t="s">
        <v>86</v>
      </c>
      <c r="AT82" s="24" t="s">
        <v>148</v>
      </c>
      <c r="AU82" s="24" t="s">
        <v>79</v>
      </c>
      <c r="AY82" s="24" t="s">
        <v>152</v>
      </c>
      <c r="BE82" s="159">
        <f>IF(N82="základní",J82,0)</f>
        <v>0</v>
      </c>
      <c r="BF82" s="159">
        <f>IF(N82="snížená",J82,0)</f>
        <v>0</v>
      </c>
      <c r="BG82" s="159">
        <f>IF(N82="zákl. přenesená",J82,0)</f>
        <v>0</v>
      </c>
      <c r="BH82" s="159">
        <f>IF(N82="sníž. přenesená",J82,0)</f>
        <v>0</v>
      </c>
      <c r="BI82" s="159">
        <f>IF(N82="nulová",J82,0)</f>
        <v>0</v>
      </c>
      <c r="BJ82" s="24" t="s">
        <v>77</v>
      </c>
      <c r="BK82" s="159">
        <f>ROUND(I82*H82,2)</f>
        <v>0</v>
      </c>
      <c r="BL82" s="24" t="s">
        <v>86</v>
      </c>
      <c r="BM82" s="24" t="s">
        <v>1179</v>
      </c>
    </row>
    <row r="83" spans="2:65" s="1" customFormat="1" ht="44.25" customHeight="1">
      <c r="B83" s="147"/>
      <c r="C83" s="148" t="s">
        <v>79</v>
      </c>
      <c r="D83" s="148" t="s">
        <v>148</v>
      </c>
      <c r="E83" s="149" t="s">
        <v>478</v>
      </c>
      <c r="F83" s="150" t="s">
        <v>479</v>
      </c>
      <c r="G83" s="151" t="s">
        <v>344</v>
      </c>
      <c r="H83" s="152">
        <v>9.75</v>
      </c>
      <c r="I83" s="153"/>
      <c r="J83" s="154">
        <f>ROUND(I83*H83,2)</f>
        <v>0</v>
      </c>
      <c r="K83" s="150" t="s">
        <v>1561</v>
      </c>
      <c r="L83" s="41"/>
      <c r="M83" s="155" t="s">
        <v>5</v>
      </c>
      <c r="N83" s="156" t="s">
        <v>40</v>
      </c>
      <c r="O83" s="42"/>
      <c r="P83" s="157">
        <f>O83*H83</f>
        <v>0</v>
      </c>
      <c r="Q83" s="157">
        <v>0</v>
      </c>
      <c r="R83" s="157">
        <f>Q83*H83</f>
        <v>0</v>
      </c>
      <c r="S83" s="157">
        <v>0</v>
      </c>
      <c r="T83" s="158">
        <f>S83*H83</f>
        <v>0</v>
      </c>
      <c r="AR83" s="24" t="s">
        <v>86</v>
      </c>
      <c r="AT83" s="24" t="s">
        <v>148</v>
      </c>
      <c r="AU83" s="24" t="s">
        <v>79</v>
      </c>
      <c r="AY83" s="24" t="s">
        <v>152</v>
      </c>
      <c r="BE83" s="159">
        <f>IF(N83="základní",J83,0)</f>
        <v>0</v>
      </c>
      <c r="BF83" s="159">
        <f>IF(N83="snížená",J83,0)</f>
        <v>0</v>
      </c>
      <c r="BG83" s="159">
        <f>IF(N83="zákl. přenesená",J83,0)</f>
        <v>0</v>
      </c>
      <c r="BH83" s="159">
        <f>IF(N83="sníž. přenesená",J83,0)</f>
        <v>0</v>
      </c>
      <c r="BI83" s="159">
        <f>IF(N83="nulová",J83,0)</f>
        <v>0</v>
      </c>
      <c r="BJ83" s="24" t="s">
        <v>77</v>
      </c>
      <c r="BK83" s="159">
        <f>ROUND(I83*H83,2)</f>
        <v>0</v>
      </c>
      <c r="BL83" s="24" t="s">
        <v>86</v>
      </c>
      <c r="BM83" s="24" t="s">
        <v>1180</v>
      </c>
    </row>
    <row r="84" spans="2:65" s="1" customFormat="1" ht="44.25" customHeight="1">
      <c r="B84" s="147"/>
      <c r="C84" s="148" t="s">
        <v>83</v>
      </c>
      <c r="D84" s="148" t="s">
        <v>148</v>
      </c>
      <c r="E84" s="149" t="s">
        <v>1181</v>
      </c>
      <c r="F84" s="150" t="s">
        <v>1182</v>
      </c>
      <c r="G84" s="151" t="s">
        <v>344</v>
      </c>
      <c r="H84" s="152">
        <v>97.5</v>
      </c>
      <c r="I84" s="153"/>
      <c r="J84" s="154">
        <f>ROUND(I84*H84,2)</f>
        <v>0</v>
      </c>
      <c r="K84" s="150" t="s">
        <v>1561</v>
      </c>
      <c r="L84" s="41"/>
      <c r="M84" s="155" t="s">
        <v>5</v>
      </c>
      <c r="N84" s="156" t="s">
        <v>40</v>
      </c>
      <c r="O84" s="42"/>
      <c r="P84" s="157">
        <f>O84*H84</f>
        <v>0</v>
      </c>
      <c r="Q84" s="157">
        <v>0</v>
      </c>
      <c r="R84" s="157">
        <f>Q84*H84</f>
        <v>0</v>
      </c>
      <c r="S84" s="157">
        <v>0</v>
      </c>
      <c r="T84" s="158">
        <f>S84*H84</f>
        <v>0</v>
      </c>
      <c r="AR84" s="24" t="s">
        <v>86</v>
      </c>
      <c r="AT84" s="24" t="s">
        <v>148</v>
      </c>
      <c r="AU84" s="24" t="s">
        <v>79</v>
      </c>
      <c r="AY84" s="24" t="s">
        <v>152</v>
      </c>
      <c r="BE84" s="159">
        <f>IF(N84="základní",J84,0)</f>
        <v>0</v>
      </c>
      <c r="BF84" s="159">
        <f>IF(N84="snížená",J84,0)</f>
        <v>0</v>
      </c>
      <c r="BG84" s="159">
        <f>IF(N84="zákl. přenesená",J84,0)</f>
        <v>0</v>
      </c>
      <c r="BH84" s="159">
        <f>IF(N84="sníž. přenesená",J84,0)</f>
        <v>0</v>
      </c>
      <c r="BI84" s="159">
        <f>IF(N84="nulová",J84,0)</f>
        <v>0</v>
      </c>
      <c r="BJ84" s="24" t="s">
        <v>77</v>
      </c>
      <c r="BK84" s="159">
        <f>ROUND(I84*H84,2)</f>
        <v>0</v>
      </c>
      <c r="BL84" s="24" t="s">
        <v>86</v>
      </c>
      <c r="BM84" s="24" t="s">
        <v>1183</v>
      </c>
    </row>
    <row r="85" spans="2:65" s="9" customFormat="1">
      <c r="B85" s="169"/>
      <c r="D85" s="161" t="s">
        <v>159</v>
      </c>
      <c r="E85" s="170" t="s">
        <v>5</v>
      </c>
      <c r="F85" s="171" t="s">
        <v>1184</v>
      </c>
      <c r="H85" s="172">
        <v>97.5</v>
      </c>
      <c r="I85" s="173"/>
      <c r="L85" s="169"/>
      <c r="M85" s="174"/>
      <c r="N85" s="175"/>
      <c r="O85" s="175"/>
      <c r="P85" s="175"/>
      <c r="Q85" s="175"/>
      <c r="R85" s="175"/>
      <c r="S85" s="175"/>
      <c r="T85" s="176"/>
      <c r="AT85" s="170" t="s">
        <v>159</v>
      </c>
      <c r="AU85" s="170" t="s">
        <v>79</v>
      </c>
      <c r="AV85" s="9" t="s">
        <v>79</v>
      </c>
      <c r="AW85" s="9" t="s">
        <v>33</v>
      </c>
      <c r="AX85" s="9" t="s">
        <v>69</v>
      </c>
      <c r="AY85" s="170" t="s">
        <v>152</v>
      </c>
    </row>
    <row r="86" spans="2:65" s="10" customFormat="1">
      <c r="B86" s="177"/>
      <c r="D86" s="178" t="s">
        <v>159</v>
      </c>
      <c r="E86" s="179" t="s">
        <v>5</v>
      </c>
      <c r="F86" s="180" t="s">
        <v>161</v>
      </c>
      <c r="H86" s="181">
        <v>97.5</v>
      </c>
      <c r="I86" s="182"/>
      <c r="L86" s="177"/>
      <c r="M86" s="183"/>
      <c r="N86" s="184"/>
      <c r="O86" s="184"/>
      <c r="P86" s="184"/>
      <c r="Q86" s="184"/>
      <c r="R86" s="184"/>
      <c r="S86" s="184"/>
      <c r="T86" s="185"/>
      <c r="AT86" s="186" t="s">
        <v>159</v>
      </c>
      <c r="AU86" s="186" t="s">
        <v>79</v>
      </c>
      <c r="AV86" s="10" t="s">
        <v>86</v>
      </c>
      <c r="AW86" s="10" t="s">
        <v>33</v>
      </c>
      <c r="AX86" s="10" t="s">
        <v>77</v>
      </c>
      <c r="AY86" s="186" t="s">
        <v>152</v>
      </c>
    </row>
    <row r="87" spans="2:65" s="1" customFormat="1" ht="31.5" customHeight="1">
      <c r="B87" s="147"/>
      <c r="C87" s="148" t="s">
        <v>86</v>
      </c>
      <c r="D87" s="148" t="s">
        <v>148</v>
      </c>
      <c r="E87" s="149" t="s">
        <v>1185</v>
      </c>
      <c r="F87" s="150" t="s">
        <v>1186</v>
      </c>
      <c r="G87" s="151" t="s">
        <v>344</v>
      </c>
      <c r="H87" s="152">
        <v>9.75</v>
      </c>
      <c r="I87" s="153"/>
      <c r="J87" s="154">
        <f t="shared" ref="J87:J97" si="0">ROUND(I87*H87,2)</f>
        <v>0</v>
      </c>
      <c r="K87" s="150" t="s">
        <v>1561</v>
      </c>
      <c r="L87" s="41"/>
      <c r="M87" s="155" t="s">
        <v>5</v>
      </c>
      <c r="N87" s="156" t="s">
        <v>40</v>
      </c>
      <c r="O87" s="42"/>
      <c r="P87" s="157">
        <f t="shared" ref="P87:P97" si="1">O87*H87</f>
        <v>0</v>
      </c>
      <c r="Q87" s="157">
        <v>0</v>
      </c>
      <c r="R87" s="157">
        <f t="shared" ref="R87:R97" si="2">Q87*H87</f>
        <v>0</v>
      </c>
      <c r="S87" s="157">
        <v>0</v>
      </c>
      <c r="T87" s="158">
        <f t="shared" ref="T87:T97" si="3">S87*H87</f>
        <v>0</v>
      </c>
      <c r="AR87" s="24" t="s">
        <v>86</v>
      </c>
      <c r="AT87" s="24" t="s">
        <v>148</v>
      </c>
      <c r="AU87" s="24" t="s">
        <v>79</v>
      </c>
      <c r="AY87" s="24" t="s">
        <v>152</v>
      </c>
      <c r="BE87" s="159">
        <f t="shared" ref="BE87:BE97" si="4">IF(N87="základní",J87,0)</f>
        <v>0</v>
      </c>
      <c r="BF87" s="159">
        <f t="shared" ref="BF87:BF97" si="5">IF(N87="snížená",J87,0)</f>
        <v>0</v>
      </c>
      <c r="BG87" s="159">
        <f t="shared" ref="BG87:BG97" si="6">IF(N87="zákl. přenesená",J87,0)</f>
        <v>0</v>
      </c>
      <c r="BH87" s="159">
        <f t="shared" ref="BH87:BH97" si="7">IF(N87="sníž. přenesená",J87,0)</f>
        <v>0</v>
      </c>
      <c r="BI87" s="159">
        <f t="shared" ref="BI87:BI97" si="8">IF(N87="nulová",J87,0)</f>
        <v>0</v>
      </c>
      <c r="BJ87" s="24" t="s">
        <v>77</v>
      </c>
      <c r="BK87" s="159">
        <f t="shared" ref="BK87:BK97" si="9">ROUND(I87*H87,2)</f>
        <v>0</v>
      </c>
      <c r="BL87" s="24" t="s">
        <v>86</v>
      </c>
      <c r="BM87" s="24" t="s">
        <v>1187</v>
      </c>
    </row>
    <row r="88" spans="2:65" s="1" customFormat="1" ht="31.5" customHeight="1">
      <c r="B88" s="147"/>
      <c r="C88" s="148" t="s">
        <v>89</v>
      </c>
      <c r="D88" s="148" t="s">
        <v>148</v>
      </c>
      <c r="E88" s="149" t="s">
        <v>1188</v>
      </c>
      <c r="F88" s="150" t="s">
        <v>1189</v>
      </c>
      <c r="G88" s="151" t="s">
        <v>150</v>
      </c>
      <c r="H88" s="152">
        <v>15</v>
      </c>
      <c r="I88" s="153"/>
      <c r="J88" s="154">
        <f t="shared" si="0"/>
        <v>0</v>
      </c>
      <c r="K88" s="150" t="s">
        <v>1561</v>
      </c>
      <c r="L88" s="41"/>
      <c r="M88" s="155" t="s">
        <v>5</v>
      </c>
      <c r="N88" s="156" t="s">
        <v>40</v>
      </c>
      <c r="O88" s="42"/>
      <c r="P88" s="157">
        <f t="shared" si="1"/>
        <v>0</v>
      </c>
      <c r="Q88" s="157">
        <v>0</v>
      </c>
      <c r="R88" s="157">
        <f t="shared" si="2"/>
        <v>0</v>
      </c>
      <c r="S88" s="157">
        <v>0</v>
      </c>
      <c r="T88" s="158">
        <f t="shared" si="3"/>
        <v>0</v>
      </c>
      <c r="AR88" s="24" t="s">
        <v>86</v>
      </c>
      <c r="AT88" s="24" t="s">
        <v>148</v>
      </c>
      <c r="AU88" s="24" t="s">
        <v>79</v>
      </c>
      <c r="AY88" s="24" t="s">
        <v>152</v>
      </c>
      <c r="BE88" s="159">
        <f t="shared" si="4"/>
        <v>0</v>
      </c>
      <c r="BF88" s="159">
        <f t="shared" si="5"/>
        <v>0</v>
      </c>
      <c r="BG88" s="159">
        <f t="shared" si="6"/>
        <v>0</v>
      </c>
      <c r="BH88" s="159">
        <f t="shared" si="7"/>
        <v>0</v>
      </c>
      <c r="BI88" s="159">
        <f t="shared" si="8"/>
        <v>0</v>
      </c>
      <c r="BJ88" s="24" t="s">
        <v>77</v>
      </c>
      <c r="BK88" s="159">
        <f t="shared" si="9"/>
        <v>0</v>
      </c>
      <c r="BL88" s="24" t="s">
        <v>86</v>
      </c>
      <c r="BM88" s="24" t="s">
        <v>1190</v>
      </c>
    </row>
    <row r="89" spans="2:65" s="1" customFormat="1" ht="31.5" customHeight="1">
      <c r="B89" s="147"/>
      <c r="C89" s="148" t="s">
        <v>92</v>
      </c>
      <c r="D89" s="148" t="s">
        <v>148</v>
      </c>
      <c r="E89" s="149" t="s">
        <v>1191</v>
      </c>
      <c r="F89" s="150" t="s">
        <v>1192</v>
      </c>
      <c r="G89" s="151" t="s">
        <v>150</v>
      </c>
      <c r="H89" s="152">
        <v>15</v>
      </c>
      <c r="I89" s="153"/>
      <c r="J89" s="154">
        <f t="shared" si="0"/>
        <v>0</v>
      </c>
      <c r="K89" s="150" t="s">
        <v>1561</v>
      </c>
      <c r="L89" s="41"/>
      <c r="M89" s="155" t="s">
        <v>5</v>
      </c>
      <c r="N89" s="156" t="s">
        <v>40</v>
      </c>
      <c r="O89" s="42"/>
      <c r="P89" s="157">
        <f t="shared" si="1"/>
        <v>0</v>
      </c>
      <c r="Q89" s="157">
        <v>0</v>
      </c>
      <c r="R89" s="157">
        <f t="shared" si="2"/>
        <v>0</v>
      </c>
      <c r="S89" s="157">
        <v>0</v>
      </c>
      <c r="T89" s="158">
        <f t="shared" si="3"/>
        <v>0</v>
      </c>
      <c r="AR89" s="24" t="s">
        <v>86</v>
      </c>
      <c r="AT89" s="24" t="s">
        <v>148</v>
      </c>
      <c r="AU89" s="24" t="s">
        <v>79</v>
      </c>
      <c r="AY89" s="24" t="s">
        <v>152</v>
      </c>
      <c r="BE89" s="159">
        <f t="shared" si="4"/>
        <v>0</v>
      </c>
      <c r="BF89" s="159">
        <f t="shared" si="5"/>
        <v>0</v>
      </c>
      <c r="BG89" s="159">
        <f t="shared" si="6"/>
        <v>0</v>
      </c>
      <c r="BH89" s="159">
        <f t="shared" si="7"/>
        <v>0</v>
      </c>
      <c r="BI89" s="159">
        <f t="shared" si="8"/>
        <v>0</v>
      </c>
      <c r="BJ89" s="24" t="s">
        <v>77</v>
      </c>
      <c r="BK89" s="159">
        <f t="shared" si="9"/>
        <v>0</v>
      </c>
      <c r="BL89" s="24" t="s">
        <v>86</v>
      </c>
      <c r="BM89" s="24" t="s">
        <v>1193</v>
      </c>
    </row>
    <row r="90" spans="2:65" s="1" customFormat="1" ht="22.5" customHeight="1">
      <c r="B90" s="147"/>
      <c r="C90" s="148" t="s">
        <v>95</v>
      </c>
      <c r="D90" s="148" t="s">
        <v>148</v>
      </c>
      <c r="E90" s="149" t="s">
        <v>1194</v>
      </c>
      <c r="F90" s="150" t="s">
        <v>1195</v>
      </c>
      <c r="G90" s="151" t="s">
        <v>257</v>
      </c>
      <c r="H90" s="152">
        <v>15</v>
      </c>
      <c r="I90" s="153"/>
      <c r="J90" s="154">
        <f t="shared" si="0"/>
        <v>0</v>
      </c>
      <c r="K90" s="150" t="s">
        <v>1561</v>
      </c>
      <c r="L90" s="41"/>
      <c r="M90" s="155" t="s">
        <v>5</v>
      </c>
      <c r="N90" s="156" t="s">
        <v>40</v>
      </c>
      <c r="O90" s="42"/>
      <c r="P90" s="157">
        <f t="shared" si="1"/>
        <v>0</v>
      </c>
      <c r="Q90" s="157">
        <v>6.0000000000000002E-5</v>
      </c>
      <c r="R90" s="157">
        <f t="shared" si="2"/>
        <v>8.9999999999999998E-4</v>
      </c>
      <c r="S90" s="157">
        <v>0</v>
      </c>
      <c r="T90" s="158">
        <f t="shared" si="3"/>
        <v>0</v>
      </c>
      <c r="AR90" s="24" t="s">
        <v>86</v>
      </c>
      <c r="AT90" s="24" t="s">
        <v>148</v>
      </c>
      <c r="AU90" s="24" t="s">
        <v>79</v>
      </c>
      <c r="AY90" s="24" t="s">
        <v>152</v>
      </c>
      <c r="BE90" s="159">
        <f t="shared" si="4"/>
        <v>0</v>
      </c>
      <c r="BF90" s="159">
        <f t="shared" si="5"/>
        <v>0</v>
      </c>
      <c r="BG90" s="159">
        <f t="shared" si="6"/>
        <v>0</v>
      </c>
      <c r="BH90" s="159">
        <f t="shared" si="7"/>
        <v>0</v>
      </c>
      <c r="BI90" s="159">
        <f t="shared" si="8"/>
        <v>0</v>
      </c>
      <c r="BJ90" s="24" t="s">
        <v>77</v>
      </c>
      <c r="BK90" s="159">
        <f t="shared" si="9"/>
        <v>0</v>
      </c>
      <c r="BL90" s="24" t="s">
        <v>86</v>
      </c>
      <c r="BM90" s="24" t="s">
        <v>1196</v>
      </c>
    </row>
    <row r="91" spans="2:65" s="1" customFormat="1" ht="31.5" customHeight="1">
      <c r="B91" s="147"/>
      <c r="C91" s="148" t="s">
        <v>98</v>
      </c>
      <c r="D91" s="148" t="s">
        <v>148</v>
      </c>
      <c r="E91" s="149" t="s">
        <v>1197</v>
      </c>
      <c r="F91" s="150" t="s">
        <v>1198</v>
      </c>
      <c r="G91" s="151" t="s">
        <v>257</v>
      </c>
      <c r="H91" s="152">
        <v>15</v>
      </c>
      <c r="I91" s="153"/>
      <c r="J91" s="154">
        <f t="shared" si="0"/>
        <v>0</v>
      </c>
      <c r="K91" s="150" t="s">
        <v>1561</v>
      </c>
      <c r="L91" s="41"/>
      <c r="M91" s="155" t="s">
        <v>5</v>
      </c>
      <c r="N91" s="156" t="s">
        <v>40</v>
      </c>
      <c r="O91" s="42"/>
      <c r="P91" s="157">
        <f t="shared" si="1"/>
        <v>0</v>
      </c>
      <c r="Q91" s="157">
        <v>0</v>
      </c>
      <c r="R91" s="157">
        <f t="shared" si="2"/>
        <v>0</v>
      </c>
      <c r="S91" s="157">
        <v>0</v>
      </c>
      <c r="T91" s="158">
        <f t="shared" si="3"/>
        <v>0</v>
      </c>
      <c r="AR91" s="24" t="s">
        <v>86</v>
      </c>
      <c r="AT91" s="24" t="s">
        <v>148</v>
      </c>
      <c r="AU91" s="24" t="s">
        <v>79</v>
      </c>
      <c r="AY91" s="24" t="s">
        <v>152</v>
      </c>
      <c r="BE91" s="159">
        <f t="shared" si="4"/>
        <v>0</v>
      </c>
      <c r="BF91" s="159">
        <f t="shared" si="5"/>
        <v>0</v>
      </c>
      <c r="BG91" s="159">
        <f t="shared" si="6"/>
        <v>0</v>
      </c>
      <c r="BH91" s="159">
        <f t="shared" si="7"/>
        <v>0</v>
      </c>
      <c r="BI91" s="159">
        <f t="shared" si="8"/>
        <v>0</v>
      </c>
      <c r="BJ91" s="24" t="s">
        <v>77</v>
      </c>
      <c r="BK91" s="159">
        <f t="shared" si="9"/>
        <v>0</v>
      </c>
      <c r="BL91" s="24" t="s">
        <v>86</v>
      </c>
      <c r="BM91" s="24" t="s">
        <v>1199</v>
      </c>
    </row>
    <row r="92" spans="2:65" s="1" customFormat="1" ht="31.5" customHeight="1">
      <c r="B92" s="147"/>
      <c r="C92" s="148" t="s">
        <v>107</v>
      </c>
      <c r="D92" s="148" t="s">
        <v>148</v>
      </c>
      <c r="E92" s="149" t="s">
        <v>1200</v>
      </c>
      <c r="F92" s="150" t="s">
        <v>1201</v>
      </c>
      <c r="G92" s="151" t="s">
        <v>216</v>
      </c>
      <c r="H92" s="152">
        <v>15</v>
      </c>
      <c r="I92" s="153"/>
      <c r="J92" s="154">
        <f t="shared" si="0"/>
        <v>0</v>
      </c>
      <c r="K92" s="150" t="s">
        <v>1561</v>
      </c>
      <c r="L92" s="41"/>
      <c r="M92" s="155" t="s">
        <v>5</v>
      </c>
      <c r="N92" s="156" t="s">
        <v>40</v>
      </c>
      <c r="O92" s="42"/>
      <c r="P92" s="157">
        <f t="shared" si="1"/>
        <v>0</v>
      </c>
      <c r="Q92" s="157">
        <v>6.8999999999999997E-4</v>
      </c>
      <c r="R92" s="157">
        <f t="shared" si="2"/>
        <v>1.035E-2</v>
      </c>
      <c r="S92" s="157">
        <v>0</v>
      </c>
      <c r="T92" s="158">
        <f t="shared" si="3"/>
        <v>0</v>
      </c>
      <c r="AR92" s="24" t="s">
        <v>86</v>
      </c>
      <c r="AT92" s="24" t="s">
        <v>148</v>
      </c>
      <c r="AU92" s="24" t="s">
        <v>79</v>
      </c>
      <c r="AY92" s="24" t="s">
        <v>152</v>
      </c>
      <c r="BE92" s="159">
        <f t="shared" si="4"/>
        <v>0</v>
      </c>
      <c r="BF92" s="159">
        <f t="shared" si="5"/>
        <v>0</v>
      </c>
      <c r="BG92" s="159">
        <f t="shared" si="6"/>
        <v>0</v>
      </c>
      <c r="BH92" s="159">
        <f t="shared" si="7"/>
        <v>0</v>
      </c>
      <c r="BI92" s="159">
        <f t="shared" si="8"/>
        <v>0</v>
      </c>
      <c r="BJ92" s="24" t="s">
        <v>77</v>
      </c>
      <c r="BK92" s="159">
        <f t="shared" si="9"/>
        <v>0</v>
      </c>
      <c r="BL92" s="24" t="s">
        <v>86</v>
      </c>
      <c r="BM92" s="24" t="s">
        <v>1202</v>
      </c>
    </row>
    <row r="93" spans="2:65" s="1" customFormat="1" ht="31.5" customHeight="1">
      <c r="B93" s="147"/>
      <c r="C93" s="148" t="s">
        <v>110</v>
      </c>
      <c r="D93" s="148" t="s">
        <v>148</v>
      </c>
      <c r="E93" s="149" t="s">
        <v>1203</v>
      </c>
      <c r="F93" s="150" t="s">
        <v>1204</v>
      </c>
      <c r="G93" s="151" t="s">
        <v>216</v>
      </c>
      <c r="H93" s="152">
        <v>15</v>
      </c>
      <c r="I93" s="153"/>
      <c r="J93" s="154">
        <f t="shared" si="0"/>
        <v>0</v>
      </c>
      <c r="K93" s="150" t="s">
        <v>1561</v>
      </c>
      <c r="L93" s="41"/>
      <c r="M93" s="155" t="s">
        <v>5</v>
      </c>
      <c r="N93" s="156" t="s">
        <v>40</v>
      </c>
      <c r="O93" s="42"/>
      <c r="P93" s="157">
        <f t="shared" si="1"/>
        <v>0</v>
      </c>
      <c r="Q93" s="157">
        <v>0</v>
      </c>
      <c r="R93" s="157">
        <f t="shared" si="2"/>
        <v>0</v>
      </c>
      <c r="S93" s="157">
        <v>0</v>
      </c>
      <c r="T93" s="158">
        <f t="shared" si="3"/>
        <v>0</v>
      </c>
      <c r="AR93" s="24" t="s">
        <v>86</v>
      </c>
      <c r="AT93" s="24" t="s">
        <v>148</v>
      </c>
      <c r="AU93" s="24" t="s">
        <v>79</v>
      </c>
      <c r="AY93" s="24" t="s">
        <v>152</v>
      </c>
      <c r="BE93" s="159">
        <f t="shared" si="4"/>
        <v>0</v>
      </c>
      <c r="BF93" s="159">
        <f t="shared" si="5"/>
        <v>0</v>
      </c>
      <c r="BG93" s="159">
        <f t="shared" si="6"/>
        <v>0</v>
      </c>
      <c r="BH93" s="159">
        <f t="shared" si="7"/>
        <v>0</v>
      </c>
      <c r="BI93" s="159">
        <f t="shared" si="8"/>
        <v>0</v>
      </c>
      <c r="BJ93" s="24" t="s">
        <v>77</v>
      </c>
      <c r="BK93" s="159">
        <f t="shared" si="9"/>
        <v>0</v>
      </c>
      <c r="BL93" s="24" t="s">
        <v>86</v>
      </c>
      <c r="BM93" s="24" t="s">
        <v>1205</v>
      </c>
    </row>
    <row r="94" spans="2:65" s="1" customFormat="1" ht="31.5" customHeight="1">
      <c r="B94" s="147"/>
      <c r="C94" s="148" t="s">
        <v>199</v>
      </c>
      <c r="D94" s="148" t="s">
        <v>148</v>
      </c>
      <c r="E94" s="149" t="s">
        <v>1206</v>
      </c>
      <c r="F94" s="150" t="s">
        <v>1207</v>
      </c>
      <c r="G94" s="151" t="s">
        <v>226</v>
      </c>
      <c r="H94" s="152">
        <v>1E-3</v>
      </c>
      <c r="I94" s="153"/>
      <c r="J94" s="154">
        <f t="shared" si="0"/>
        <v>0</v>
      </c>
      <c r="K94" s="150" t="s">
        <v>1561</v>
      </c>
      <c r="L94" s="41"/>
      <c r="M94" s="155" t="s">
        <v>5</v>
      </c>
      <c r="N94" s="156" t="s">
        <v>40</v>
      </c>
      <c r="O94" s="42"/>
      <c r="P94" s="157">
        <f t="shared" si="1"/>
        <v>0</v>
      </c>
      <c r="Q94" s="157">
        <v>0</v>
      </c>
      <c r="R94" s="157">
        <f t="shared" si="2"/>
        <v>0</v>
      </c>
      <c r="S94" s="157">
        <v>0</v>
      </c>
      <c r="T94" s="158">
        <f t="shared" si="3"/>
        <v>0</v>
      </c>
      <c r="AR94" s="24" t="s">
        <v>86</v>
      </c>
      <c r="AT94" s="24" t="s">
        <v>148</v>
      </c>
      <c r="AU94" s="24" t="s">
        <v>79</v>
      </c>
      <c r="AY94" s="24" t="s">
        <v>152</v>
      </c>
      <c r="BE94" s="159">
        <f t="shared" si="4"/>
        <v>0</v>
      </c>
      <c r="BF94" s="159">
        <f t="shared" si="5"/>
        <v>0</v>
      </c>
      <c r="BG94" s="159">
        <f t="shared" si="6"/>
        <v>0</v>
      </c>
      <c r="BH94" s="159">
        <f t="shared" si="7"/>
        <v>0</v>
      </c>
      <c r="BI94" s="159">
        <f t="shared" si="8"/>
        <v>0</v>
      </c>
      <c r="BJ94" s="24" t="s">
        <v>77</v>
      </c>
      <c r="BK94" s="159">
        <f t="shared" si="9"/>
        <v>0</v>
      </c>
      <c r="BL94" s="24" t="s">
        <v>86</v>
      </c>
      <c r="BM94" s="24" t="s">
        <v>1208</v>
      </c>
    </row>
    <row r="95" spans="2:65" s="1" customFormat="1" ht="22.5" customHeight="1">
      <c r="B95" s="147"/>
      <c r="C95" s="148" t="s">
        <v>202</v>
      </c>
      <c r="D95" s="148" t="s">
        <v>148</v>
      </c>
      <c r="E95" s="149" t="s">
        <v>1209</v>
      </c>
      <c r="F95" s="150" t="s">
        <v>1210</v>
      </c>
      <c r="G95" s="151" t="s">
        <v>344</v>
      </c>
      <c r="H95" s="152">
        <v>3</v>
      </c>
      <c r="I95" s="153"/>
      <c r="J95" s="154">
        <f t="shared" si="0"/>
        <v>0</v>
      </c>
      <c r="K95" s="150" t="s">
        <v>1561</v>
      </c>
      <c r="L95" s="41"/>
      <c r="M95" s="155" t="s">
        <v>5</v>
      </c>
      <c r="N95" s="156" t="s">
        <v>40</v>
      </c>
      <c r="O95" s="42"/>
      <c r="P95" s="157">
        <f t="shared" si="1"/>
        <v>0</v>
      </c>
      <c r="Q95" s="157">
        <v>0</v>
      </c>
      <c r="R95" s="157">
        <f t="shared" si="2"/>
        <v>0</v>
      </c>
      <c r="S95" s="157">
        <v>0</v>
      </c>
      <c r="T95" s="158">
        <f t="shared" si="3"/>
        <v>0</v>
      </c>
      <c r="AR95" s="24" t="s">
        <v>86</v>
      </c>
      <c r="AT95" s="24" t="s">
        <v>148</v>
      </c>
      <c r="AU95" s="24" t="s">
        <v>79</v>
      </c>
      <c r="AY95" s="24" t="s">
        <v>152</v>
      </c>
      <c r="BE95" s="159">
        <f t="shared" si="4"/>
        <v>0</v>
      </c>
      <c r="BF95" s="159">
        <f t="shared" si="5"/>
        <v>0</v>
      </c>
      <c r="BG95" s="159">
        <f t="shared" si="6"/>
        <v>0</v>
      </c>
      <c r="BH95" s="159">
        <f t="shared" si="7"/>
        <v>0</v>
      </c>
      <c r="BI95" s="159">
        <f t="shared" si="8"/>
        <v>0</v>
      </c>
      <c r="BJ95" s="24" t="s">
        <v>77</v>
      </c>
      <c r="BK95" s="159">
        <f t="shared" si="9"/>
        <v>0</v>
      </c>
      <c r="BL95" s="24" t="s">
        <v>86</v>
      </c>
      <c r="BM95" s="24" t="s">
        <v>1211</v>
      </c>
    </row>
    <row r="96" spans="2:65" s="1" customFormat="1" ht="22.5" customHeight="1">
      <c r="B96" s="147"/>
      <c r="C96" s="148" t="s">
        <v>300</v>
      </c>
      <c r="D96" s="148" t="s">
        <v>148</v>
      </c>
      <c r="E96" s="149" t="s">
        <v>1212</v>
      </c>
      <c r="F96" s="150" t="s">
        <v>1213</v>
      </c>
      <c r="G96" s="151" t="s">
        <v>344</v>
      </c>
      <c r="H96" s="152">
        <v>3</v>
      </c>
      <c r="I96" s="153"/>
      <c r="J96" s="154">
        <f t="shared" si="0"/>
        <v>0</v>
      </c>
      <c r="K96" s="150" t="s">
        <v>1561</v>
      </c>
      <c r="L96" s="41"/>
      <c r="M96" s="155" t="s">
        <v>5</v>
      </c>
      <c r="N96" s="156" t="s">
        <v>40</v>
      </c>
      <c r="O96" s="42"/>
      <c r="P96" s="157">
        <f t="shared" si="1"/>
        <v>0</v>
      </c>
      <c r="Q96" s="157">
        <v>0</v>
      </c>
      <c r="R96" s="157">
        <f t="shared" si="2"/>
        <v>0</v>
      </c>
      <c r="S96" s="157">
        <v>0</v>
      </c>
      <c r="T96" s="158">
        <f t="shared" si="3"/>
        <v>0</v>
      </c>
      <c r="AR96" s="24" t="s">
        <v>86</v>
      </c>
      <c r="AT96" s="24" t="s">
        <v>148</v>
      </c>
      <c r="AU96" s="24" t="s">
        <v>79</v>
      </c>
      <c r="AY96" s="24" t="s">
        <v>152</v>
      </c>
      <c r="BE96" s="159">
        <f t="shared" si="4"/>
        <v>0</v>
      </c>
      <c r="BF96" s="159">
        <f t="shared" si="5"/>
        <v>0</v>
      </c>
      <c r="BG96" s="159">
        <f t="shared" si="6"/>
        <v>0</v>
      </c>
      <c r="BH96" s="159">
        <f t="shared" si="7"/>
        <v>0</v>
      </c>
      <c r="BI96" s="159">
        <f t="shared" si="8"/>
        <v>0</v>
      </c>
      <c r="BJ96" s="24" t="s">
        <v>77</v>
      </c>
      <c r="BK96" s="159">
        <f t="shared" si="9"/>
        <v>0</v>
      </c>
      <c r="BL96" s="24" t="s">
        <v>86</v>
      </c>
      <c r="BM96" s="24" t="s">
        <v>1214</v>
      </c>
    </row>
    <row r="97" spans="2:65" s="1" customFormat="1" ht="22.5" customHeight="1">
      <c r="B97" s="147"/>
      <c r="C97" s="148" t="s">
        <v>308</v>
      </c>
      <c r="D97" s="148" t="s">
        <v>148</v>
      </c>
      <c r="E97" s="149" t="s">
        <v>1215</v>
      </c>
      <c r="F97" s="150" t="s">
        <v>1216</v>
      </c>
      <c r="G97" s="151" t="s">
        <v>344</v>
      </c>
      <c r="H97" s="152">
        <v>15</v>
      </c>
      <c r="I97" s="153"/>
      <c r="J97" s="154">
        <f t="shared" si="0"/>
        <v>0</v>
      </c>
      <c r="K97" s="150" t="s">
        <v>1561</v>
      </c>
      <c r="L97" s="41"/>
      <c r="M97" s="155" t="s">
        <v>5</v>
      </c>
      <c r="N97" s="156" t="s">
        <v>40</v>
      </c>
      <c r="O97" s="42"/>
      <c r="P97" s="157">
        <f t="shared" si="1"/>
        <v>0</v>
      </c>
      <c r="Q97" s="157">
        <v>0</v>
      </c>
      <c r="R97" s="157">
        <f t="shared" si="2"/>
        <v>0</v>
      </c>
      <c r="S97" s="157">
        <v>0</v>
      </c>
      <c r="T97" s="158">
        <f t="shared" si="3"/>
        <v>0</v>
      </c>
      <c r="AR97" s="24" t="s">
        <v>86</v>
      </c>
      <c r="AT97" s="24" t="s">
        <v>148</v>
      </c>
      <c r="AU97" s="24" t="s">
        <v>79</v>
      </c>
      <c r="AY97" s="24" t="s">
        <v>152</v>
      </c>
      <c r="BE97" s="159">
        <f t="shared" si="4"/>
        <v>0</v>
      </c>
      <c r="BF97" s="159">
        <f t="shared" si="5"/>
        <v>0</v>
      </c>
      <c r="BG97" s="159">
        <f t="shared" si="6"/>
        <v>0</v>
      </c>
      <c r="BH97" s="159">
        <f t="shared" si="7"/>
        <v>0</v>
      </c>
      <c r="BI97" s="159">
        <f t="shared" si="8"/>
        <v>0</v>
      </c>
      <c r="BJ97" s="24" t="s">
        <v>77</v>
      </c>
      <c r="BK97" s="159">
        <f t="shared" si="9"/>
        <v>0</v>
      </c>
      <c r="BL97" s="24" t="s">
        <v>86</v>
      </c>
      <c r="BM97" s="24" t="s">
        <v>1217</v>
      </c>
    </row>
    <row r="98" spans="2:65" s="9" customFormat="1">
      <c r="B98" s="169"/>
      <c r="D98" s="161" t="s">
        <v>159</v>
      </c>
      <c r="E98" s="170" t="s">
        <v>5</v>
      </c>
      <c r="F98" s="171" t="s">
        <v>1218</v>
      </c>
      <c r="H98" s="172">
        <v>15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159</v>
      </c>
      <c r="AU98" s="170" t="s">
        <v>79</v>
      </c>
      <c r="AV98" s="9" t="s">
        <v>79</v>
      </c>
      <c r="AW98" s="9" t="s">
        <v>33</v>
      </c>
      <c r="AX98" s="9" t="s">
        <v>69</v>
      </c>
      <c r="AY98" s="170" t="s">
        <v>152</v>
      </c>
    </row>
    <row r="99" spans="2:65" s="10" customFormat="1">
      <c r="B99" s="177"/>
      <c r="D99" s="178" t="s">
        <v>159</v>
      </c>
      <c r="E99" s="179" t="s">
        <v>5</v>
      </c>
      <c r="F99" s="180" t="s">
        <v>161</v>
      </c>
      <c r="H99" s="181">
        <v>15</v>
      </c>
      <c r="I99" s="182"/>
      <c r="L99" s="177"/>
      <c r="M99" s="183"/>
      <c r="N99" s="184"/>
      <c r="O99" s="184"/>
      <c r="P99" s="184"/>
      <c r="Q99" s="184"/>
      <c r="R99" s="184"/>
      <c r="S99" s="184"/>
      <c r="T99" s="185"/>
      <c r="AT99" s="186" t="s">
        <v>159</v>
      </c>
      <c r="AU99" s="186" t="s">
        <v>79</v>
      </c>
      <c r="AV99" s="10" t="s">
        <v>86</v>
      </c>
      <c r="AW99" s="10" t="s">
        <v>33</v>
      </c>
      <c r="AX99" s="10" t="s">
        <v>77</v>
      </c>
      <c r="AY99" s="186" t="s">
        <v>152</v>
      </c>
    </row>
    <row r="100" spans="2:65" s="1" customFormat="1" ht="22.5" customHeight="1">
      <c r="B100" s="147"/>
      <c r="C100" s="225" t="s">
        <v>11</v>
      </c>
      <c r="D100" s="225" t="s">
        <v>484</v>
      </c>
      <c r="E100" s="226" t="s">
        <v>1219</v>
      </c>
      <c r="F100" s="227" t="s">
        <v>1220</v>
      </c>
      <c r="G100" s="228" t="s">
        <v>150</v>
      </c>
      <c r="H100" s="229">
        <v>15.45</v>
      </c>
      <c r="I100" s="230"/>
      <c r="J100" s="231">
        <f>ROUND(I100*H100,2)</f>
        <v>0</v>
      </c>
      <c r="K100" s="227" t="s">
        <v>1561</v>
      </c>
      <c r="L100" s="232"/>
      <c r="M100" s="233" t="s">
        <v>5</v>
      </c>
      <c r="N100" s="234" t="s">
        <v>40</v>
      </c>
      <c r="O100" s="42"/>
      <c r="P100" s="157">
        <f>O100*H100</f>
        <v>0</v>
      </c>
      <c r="Q100" s="157">
        <v>0.22</v>
      </c>
      <c r="R100" s="157">
        <f>Q100*H100</f>
        <v>3.399</v>
      </c>
      <c r="S100" s="157">
        <v>0</v>
      </c>
      <c r="T100" s="158">
        <f>S100*H100</f>
        <v>0</v>
      </c>
      <c r="AR100" s="24" t="s">
        <v>98</v>
      </c>
      <c r="AT100" s="24" t="s">
        <v>484</v>
      </c>
      <c r="AU100" s="24" t="s">
        <v>79</v>
      </c>
      <c r="AY100" s="24" t="s">
        <v>152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4" t="s">
        <v>77</v>
      </c>
      <c r="BK100" s="159">
        <f>ROUND(I100*H100,2)</f>
        <v>0</v>
      </c>
      <c r="BL100" s="24" t="s">
        <v>86</v>
      </c>
      <c r="BM100" s="24" t="s">
        <v>1221</v>
      </c>
    </row>
    <row r="101" spans="2:65" s="9" customFormat="1">
      <c r="B101" s="169"/>
      <c r="D101" s="161" t="s">
        <v>159</v>
      </c>
      <c r="E101" s="170" t="s">
        <v>5</v>
      </c>
      <c r="F101" s="171" t="s">
        <v>1222</v>
      </c>
      <c r="H101" s="172">
        <v>15.45</v>
      </c>
      <c r="I101" s="173"/>
      <c r="L101" s="169"/>
      <c r="M101" s="174"/>
      <c r="N101" s="175"/>
      <c r="O101" s="175"/>
      <c r="P101" s="175"/>
      <c r="Q101" s="175"/>
      <c r="R101" s="175"/>
      <c r="S101" s="175"/>
      <c r="T101" s="176"/>
      <c r="AT101" s="170" t="s">
        <v>159</v>
      </c>
      <c r="AU101" s="170" t="s">
        <v>79</v>
      </c>
      <c r="AV101" s="9" t="s">
        <v>79</v>
      </c>
      <c r="AW101" s="9" t="s">
        <v>33</v>
      </c>
      <c r="AX101" s="9" t="s">
        <v>69</v>
      </c>
      <c r="AY101" s="170" t="s">
        <v>152</v>
      </c>
    </row>
    <row r="102" spans="2:65" s="10" customFormat="1">
      <c r="B102" s="177"/>
      <c r="D102" s="178" t="s">
        <v>159</v>
      </c>
      <c r="E102" s="179" t="s">
        <v>5</v>
      </c>
      <c r="F102" s="180" t="s">
        <v>161</v>
      </c>
      <c r="H102" s="181">
        <v>15.45</v>
      </c>
      <c r="I102" s="182"/>
      <c r="L102" s="177"/>
      <c r="M102" s="183"/>
      <c r="N102" s="184"/>
      <c r="O102" s="184"/>
      <c r="P102" s="184"/>
      <c r="Q102" s="184"/>
      <c r="R102" s="184"/>
      <c r="S102" s="184"/>
      <c r="T102" s="185"/>
      <c r="AT102" s="186" t="s">
        <v>159</v>
      </c>
      <c r="AU102" s="186" t="s">
        <v>79</v>
      </c>
      <c r="AV102" s="10" t="s">
        <v>86</v>
      </c>
      <c r="AW102" s="10" t="s">
        <v>33</v>
      </c>
      <c r="AX102" s="10" t="s">
        <v>77</v>
      </c>
      <c r="AY102" s="186" t="s">
        <v>152</v>
      </c>
    </row>
    <row r="103" spans="2:65" s="1" customFormat="1" ht="22.5" customHeight="1">
      <c r="B103" s="147"/>
      <c r="C103" s="225" t="s">
        <v>317</v>
      </c>
      <c r="D103" s="225" t="s">
        <v>484</v>
      </c>
      <c r="E103" s="226" t="s">
        <v>1223</v>
      </c>
      <c r="F103" s="227" t="s">
        <v>1224</v>
      </c>
      <c r="G103" s="228" t="s">
        <v>5</v>
      </c>
      <c r="H103" s="229">
        <v>2.3180000000000001</v>
      </c>
      <c r="I103" s="230"/>
      <c r="J103" s="231">
        <f>ROUND(I103*H103,2)</f>
        <v>0</v>
      </c>
      <c r="K103" s="227" t="s">
        <v>1561</v>
      </c>
      <c r="L103" s="232"/>
      <c r="M103" s="233" t="s">
        <v>5</v>
      </c>
      <c r="N103" s="234" t="s">
        <v>40</v>
      </c>
      <c r="O103" s="42"/>
      <c r="P103" s="157">
        <f>O103*H103</f>
        <v>0</v>
      </c>
      <c r="Q103" s="157">
        <v>0</v>
      </c>
      <c r="R103" s="157">
        <f>Q103*H103</f>
        <v>0</v>
      </c>
      <c r="S103" s="157">
        <v>0</v>
      </c>
      <c r="T103" s="158">
        <f>S103*H103</f>
        <v>0</v>
      </c>
      <c r="AR103" s="24" t="s">
        <v>98</v>
      </c>
      <c r="AT103" s="24" t="s">
        <v>484</v>
      </c>
      <c r="AU103" s="24" t="s">
        <v>79</v>
      </c>
      <c r="AY103" s="24" t="s">
        <v>152</v>
      </c>
      <c r="BE103" s="159">
        <f>IF(N103="základní",J103,0)</f>
        <v>0</v>
      </c>
      <c r="BF103" s="159">
        <f>IF(N103="snížená",J103,0)</f>
        <v>0</v>
      </c>
      <c r="BG103" s="159">
        <f>IF(N103="zákl. přenesená",J103,0)</f>
        <v>0</v>
      </c>
      <c r="BH103" s="159">
        <f>IF(N103="sníž. přenesená",J103,0)</f>
        <v>0</v>
      </c>
      <c r="BI103" s="159">
        <f>IF(N103="nulová",J103,0)</f>
        <v>0</v>
      </c>
      <c r="BJ103" s="24" t="s">
        <v>77</v>
      </c>
      <c r="BK103" s="159">
        <f>ROUND(I103*H103,2)</f>
        <v>0</v>
      </c>
      <c r="BL103" s="24" t="s">
        <v>86</v>
      </c>
      <c r="BM103" s="24" t="s">
        <v>1225</v>
      </c>
    </row>
    <row r="104" spans="2:65" s="9" customFormat="1">
      <c r="B104" s="169"/>
      <c r="D104" s="161" t="s">
        <v>159</v>
      </c>
      <c r="E104" s="170" t="s">
        <v>5</v>
      </c>
      <c r="F104" s="171" t="s">
        <v>1226</v>
      </c>
      <c r="H104" s="172">
        <v>2.3180000000000001</v>
      </c>
      <c r="I104" s="173"/>
      <c r="L104" s="169"/>
      <c r="M104" s="174"/>
      <c r="N104" s="175"/>
      <c r="O104" s="175"/>
      <c r="P104" s="175"/>
      <c r="Q104" s="175"/>
      <c r="R104" s="175"/>
      <c r="S104" s="175"/>
      <c r="T104" s="176"/>
      <c r="AT104" s="170" t="s">
        <v>159</v>
      </c>
      <c r="AU104" s="170" t="s">
        <v>79</v>
      </c>
      <c r="AV104" s="9" t="s">
        <v>79</v>
      </c>
      <c r="AW104" s="9" t="s">
        <v>33</v>
      </c>
      <c r="AX104" s="9" t="s">
        <v>69</v>
      </c>
      <c r="AY104" s="170" t="s">
        <v>152</v>
      </c>
    </row>
    <row r="105" spans="2:65" s="10" customFormat="1">
      <c r="B105" s="177"/>
      <c r="D105" s="178" t="s">
        <v>159</v>
      </c>
      <c r="E105" s="179" t="s">
        <v>5</v>
      </c>
      <c r="F105" s="180" t="s">
        <v>161</v>
      </c>
      <c r="H105" s="181">
        <v>2.3180000000000001</v>
      </c>
      <c r="I105" s="182"/>
      <c r="L105" s="177"/>
      <c r="M105" s="183"/>
      <c r="N105" s="184"/>
      <c r="O105" s="184"/>
      <c r="P105" s="184"/>
      <c r="Q105" s="184"/>
      <c r="R105" s="184"/>
      <c r="S105" s="184"/>
      <c r="T105" s="185"/>
      <c r="AT105" s="186" t="s">
        <v>159</v>
      </c>
      <c r="AU105" s="186" t="s">
        <v>79</v>
      </c>
      <c r="AV105" s="10" t="s">
        <v>86</v>
      </c>
      <c r="AW105" s="10" t="s">
        <v>33</v>
      </c>
      <c r="AX105" s="10" t="s">
        <v>77</v>
      </c>
      <c r="AY105" s="186" t="s">
        <v>152</v>
      </c>
    </row>
    <row r="106" spans="2:65" s="1" customFormat="1" ht="22.5" customHeight="1">
      <c r="B106" s="147"/>
      <c r="C106" s="225" t="s">
        <v>260</v>
      </c>
      <c r="D106" s="225" t="s">
        <v>484</v>
      </c>
      <c r="E106" s="226" t="s">
        <v>1227</v>
      </c>
      <c r="F106" s="227" t="s">
        <v>1228</v>
      </c>
      <c r="G106" s="228" t="s">
        <v>150</v>
      </c>
      <c r="H106" s="229">
        <v>123.6</v>
      </c>
      <c r="I106" s="230"/>
      <c r="J106" s="231">
        <f>ROUND(I106*H106,2)</f>
        <v>0</v>
      </c>
      <c r="K106" s="227" t="s">
        <v>1561</v>
      </c>
      <c r="L106" s="232"/>
      <c r="M106" s="233" t="s">
        <v>5</v>
      </c>
      <c r="N106" s="234" t="s">
        <v>40</v>
      </c>
      <c r="O106" s="42"/>
      <c r="P106" s="157">
        <f>O106*H106</f>
        <v>0</v>
      </c>
      <c r="Q106" s="157">
        <v>0</v>
      </c>
      <c r="R106" s="157">
        <f>Q106*H106</f>
        <v>0</v>
      </c>
      <c r="S106" s="157">
        <v>0</v>
      </c>
      <c r="T106" s="158">
        <f>S106*H106</f>
        <v>0</v>
      </c>
      <c r="AR106" s="24" t="s">
        <v>98</v>
      </c>
      <c r="AT106" s="24" t="s">
        <v>484</v>
      </c>
      <c r="AU106" s="24" t="s">
        <v>79</v>
      </c>
      <c r="AY106" s="24" t="s">
        <v>152</v>
      </c>
      <c r="BE106" s="159">
        <f>IF(N106="základní",J106,0)</f>
        <v>0</v>
      </c>
      <c r="BF106" s="159">
        <f>IF(N106="snížená",J106,0)</f>
        <v>0</v>
      </c>
      <c r="BG106" s="159">
        <f>IF(N106="zákl. přenesená",J106,0)</f>
        <v>0</v>
      </c>
      <c r="BH106" s="159">
        <f>IF(N106="sníž. přenesená",J106,0)</f>
        <v>0</v>
      </c>
      <c r="BI106" s="159">
        <f>IF(N106="nulová",J106,0)</f>
        <v>0</v>
      </c>
      <c r="BJ106" s="24" t="s">
        <v>77</v>
      </c>
      <c r="BK106" s="159">
        <f>ROUND(I106*H106,2)</f>
        <v>0</v>
      </c>
      <c r="BL106" s="24" t="s">
        <v>86</v>
      </c>
      <c r="BM106" s="24" t="s">
        <v>1229</v>
      </c>
    </row>
    <row r="107" spans="2:65" s="9" customFormat="1">
      <c r="B107" s="169"/>
      <c r="D107" s="161" t="s">
        <v>159</v>
      </c>
      <c r="E107" s="170" t="s">
        <v>5</v>
      </c>
      <c r="F107" s="171" t="s">
        <v>1230</v>
      </c>
      <c r="H107" s="172">
        <v>123.6</v>
      </c>
      <c r="I107" s="173"/>
      <c r="L107" s="169"/>
      <c r="M107" s="174"/>
      <c r="N107" s="175"/>
      <c r="O107" s="175"/>
      <c r="P107" s="175"/>
      <c r="Q107" s="175"/>
      <c r="R107" s="175"/>
      <c r="S107" s="175"/>
      <c r="T107" s="176"/>
      <c r="AT107" s="170" t="s">
        <v>159</v>
      </c>
      <c r="AU107" s="170" t="s">
        <v>79</v>
      </c>
      <c r="AV107" s="9" t="s">
        <v>79</v>
      </c>
      <c r="AW107" s="9" t="s">
        <v>33</v>
      </c>
      <c r="AX107" s="9" t="s">
        <v>69</v>
      </c>
      <c r="AY107" s="170" t="s">
        <v>152</v>
      </c>
    </row>
    <row r="108" spans="2:65" s="10" customFormat="1">
      <c r="B108" s="177"/>
      <c r="D108" s="178" t="s">
        <v>159</v>
      </c>
      <c r="E108" s="179" t="s">
        <v>5</v>
      </c>
      <c r="F108" s="180" t="s">
        <v>161</v>
      </c>
      <c r="H108" s="181">
        <v>123.6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86" t="s">
        <v>159</v>
      </c>
      <c r="AU108" s="186" t="s">
        <v>79</v>
      </c>
      <c r="AV108" s="10" t="s">
        <v>86</v>
      </c>
      <c r="AW108" s="10" t="s">
        <v>33</v>
      </c>
      <c r="AX108" s="10" t="s">
        <v>77</v>
      </c>
      <c r="AY108" s="186" t="s">
        <v>152</v>
      </c>
    </row>
    <row r="109" spans="2:65" s="1" customFormat="1" ht="22.5" customHeight="1">
      <c r="B109" s="147"/>
      <c r="C109" s="225" t="s">
        <v>325</v>
      </c>
      <c r="D109" s="225" t="s">
        <v>484</v>
      </c>
      <c r="E109" s="226" t="s">
        <v>1231</v>
      </c>
      <c r="F109" s="227" t="s">
        <v>1232</v>
      </c>
      <c r="G109" s="228" t="s">
        <v>920</v>
      </c>
      <c r="H109" s="229">
        <v>11.587999999999999</v>
      </c>
      <c r="I109" s="230"/>
      <c r="J109" s="231">
        <f>ROUND(I109*H109,2)</f>
        <v>0</v>
      </c>
      <c r="K109" s="227" t="s">
        <v>1561</v>
      </c>
      <c r="L109" s="232"/>
      <c r="M109" s="233" t="s">
        <v>5</v>
      </c>
      <c r="N109" s="234" t="s">
        <v>40</v>
      </c>
      <c r="O109" s="42"/>
      <c r="P109" s="157">
        <f>O109*H109</f>
        <v>0</v>
      </c>
      <c r="Q109" s="157">
        <v>1E-3</v>
      </c>
      <c r="R109" s="157">
        <f>Q109*H109</f>
        <v>1.1587999999999999E-2</v>
      </c>
      <c r="S109" s="157">
        <v>0</v>
      </c>
      <c r="T109" s="158">
        <f>S109*H109</f>
        <v>0</v>
      </c>
      <c r="AR109" s="24" t="s">
        <v>98</v>
      </c>
      <c r="AT109" s="24" t="s">
        <v>484</v>
      </c>
      <c r="AU109" s="24" t="s">
        <v>79</v>
      </c>
      <c r="AY109" s="24" t="s">
        <v>152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4" t="s">
        <v>77</v>
      </c>
      <c r="BK109" s="159">
        <f>ROUND(I109*H109,2)</f>
        <v>0</v>
      </c>
      <c r="BL109" s="24" t="s">
        <v>86</v>
      </c>
      <c r="BM109" s="24" t="s">
        <v>1233</v>
      </c>
    </row>
    <row r="110" spans="2:65" s="9" customFormat="1">
      <c r="B110" s="169"/>
      <c r="D110" s="161" t="s">
        <v>159</v>
      </c>
      <c r="E110" s="170" t="s">
        <v>5</v>
      </c>
      <c r="F110" s="171" t="s">
        <v>1234</v>
      </c>
      <c r="H110" s="172">
        <v>11.587999999999999</v>
      </c>
      <c r="I110" s="173"/>
      <c r="L110" s="169"/>
      <c r="M110" s="174"/>
      <c r="N110" s="175"/>
      <c r="O110" s="175"/>
      <c r="P110" s="175"/>
      <c r="Q110" s="175"/>
      <c r="R110" s="175"/>
      <c r="S110" s="175"/>
      <c r="T110" s="176"/>
      <c r="AT110" s="170" t="s">
        <v>159</v>
      </c>
      <c r="AU110" s="170" t="s">
        <v>79</v>
      </c>
      <c r="AV110" s="9" t="s">
        <v>79</v>
      </c>
      <c r="AW110" s="9" t="s">
        <v>33</v>
      </c>
      <c r="AX110" s="9" t="s">
        <v>69</v>
      </c>
      <c r="AY110" s="170" t="s">
        <v>152</v>
      </c>
    </row>
    <row r="111" spans="2:65" s="10" customFormat="1">
      <c r="B111" s="177"/>
      <c r="D111" s="178" t="s">
        <v>159</v>
      </c>
      <c r="E111" s="179" t="s">
        <v>5</v>
      </c>
      <c r="F111" s="180" t="s">
        <v>161</v>
      </c>
      <c r="H111" s="181">
        <v>11.587999999999999</v>
      </c>
      <c r="I111" s="182"/>
      <c r="L111" s="177"/>
      <c r="M111" s="183"/>
      <c r="N111" s="184"/>
      <c r="O111" s="184"/>
      <c r="P111" s="184"/>
      <c r="Q111" s="184"/>
      <c r="R111" s="184"/>
      <c r="S111" s="184"/>
      <c r="T111" s="185"/>
      <c r="AT111" s="186" t="s">
        <v>159</v>
      </c>
      <c r="AU111" s="186" t="s">
        <v>79</v>
      </c>
      <c r="AV111" s="10" t="s">
        <v>86</v>
      </c>
      <c r="AW111" s="10" t="s">
        <v>33</v>
      </c>
      <c r="AX111" s="10" t="s">
        <v>77</v>
      </c>
      <c r="AY111" s="186" t="s">
        <v>152</v>
      </c>
    </row>
    <row r="112" spans="2:65" s="1" customFormat="1" ht="22.5" customHeight="1">
      <c r="B112" s="147"/>
      <c r="C112" s="225" t="s">
        <v>331</v>
      </c>
      <c r="D112" s="225" t="s">
        <v>484</v>
      </c>
      <c r="E112" s="226" t="s">
        <v>1235</v>
      </c>
      <c r="F112" s="227" t="s">
        <v>1236</v>
      </c>
      <c r="G112" s="228" t="s">
        <v>150</v>
      </c>
      <c r="H112" s="229">
        <v>45.45</v>
      </c>
      <c r="I112" s="230"/>
      <c r="J112" s="231">
        <f>ROUND(I112*H112,2)</f>
        <v>0</v>
      </c>
      <c r="K112" s="227" t="s">
        <v>1561</v>
      </c>
      <c r="L112" s="232"/>
      <c r="M112" s="233" t="s">
        <v>5</v>
      </c>
      <c r="N112" s="234" t="s">
        <v>40</v>
      </c>
      <c r="O112" s="42"/>
      <c r="P112" s="157">
        <f>O112*H112</f>
        <v>0</v>
      </c>
      <c r="Q112" s="157">
        <v>6.0000000000000001E-3</v>
      </c>
      <c r="R112" s="157">
        <f>Q112*H112</f>
        <v>0.2727</v>
      </c>
      <c r="S112" s="157">
        <v>0</v>
      </c>
      <c r="T112" s="158">
        <f>S112*H112</f>
        <v>0</v>
      </c>
      <c r="AR112" s="24" t="s">
        <v>98</v>
      </c>
      <c r="AT112" s="24" t="s">
        <v>484</v>
      </c>
      <c r="AU112" s="24" t="s">
        <v>79</v>
      </c>
      <c r="AY112" s="24" t="s">
        <v>152</v>
      </c>
      <c r="BE112" s="159">
        <f>IF(N112="základní",J112,0)</f>
        <v>0</v>
      </c>
      <c r="BF112" s="159">
        <f>IF(N112="snížená",J112,0)</f>
        <v>0</v>
      </c>
      <c r="BG112" s="159">
        <f>IF(N112="zákl. přenesená",J112,0)</f>
        <v>0</v>
      </c>
      <c r="BH112" s="159">
        <f>IF(N112="sníž. přenesená",J112,0)</f>
        <v>0</v>
      </c>
      <c r="BI112" s="159">
        <f>IF(N112="nulová",J112,0)</f>
        <v>0</v>
      </c>
      <c r="BJ112" s="24" t="s">
        <v>77</v>
      </c>
      <c r="BK112" s="159">
        <f>ROUND(I112*H112,2)</f>
        <v>0</v>
      </c>
      <c r="BL112" s="24" t="s">
        <v>86</v>
      </c>
      <c r="BM112" s="24" t="s">
        <v>1237</v>
      </c>
    </row>
    <row r="113" spans="2:65" s="9" customFormat="1">
      <c r="B113" s="169"/>
      <c r="D113" s="161" t="s">
        <v>159</v>
      </c>
      <c r="E113" s="170" t="s">
        <v>5</v>
      </c>
      <c r="F113" s="171" t="s">
        <v>1238</v>
      </c>
      <c r="H113" s="172">
        <v>45.45</v>
      </c>
      <c r="I113" s="173"/>
      <c r="L113" s="169"/>
      <c r="M113" s="174"/>
      <c r="N113" s="175"/>
      <c r="O113" s="175"/>
      <c r="P113" s="175"/>
      <c r="Q113" s="175"/>
      <c r="R113" s="175"/>
      <c r="S113" s="175"/>
      <c r="T113" s="176"/>
      <c r="AT113" s="170" t="s">
        <v>159</v>
      </c>
      <c r="AU113" s="170" t="s">
        <v>79</v>
      </c>
      <c r="AV113" s="9" t="s">
        <v>79</v>
      </c>
      <c r="AW113" s="9" t="s">
        <v>33</v>
      </c>
      <c r="AX113" s="9" t="s">
        <v>69</v>
      </c>
      <c r="AY113" s="170" t="s">
        <v>152</v>
      </c>
    </row>
    <row r="114" spans="2:65" s="10" customFormat="1">
      <c r="B114" s="177"/>
      <c r="D114" s="178" t="s">
        <v>159</v>
      </c>
      <c r="E114" s="179" t="s">
        <v>5</v>
      </c>
      <c r="F114" s="180" t="s">
        <v>161</v>
      </c>
      <c r="H114" s="181">
        <v>45.45</v>
      </c>
      <c r="I114" s="182"/>
      <c r="L114" s="177"/>
      <c r="M114" s="183"/>
      <c r="N114" s="184"/>
      <c r="O114" s="184"/>
      <c r="P114" s="184"/>
      <c r="Q114" s="184"/>
      <c r="R114" s="184"/>
      <c r="S114" s="184"/>
      <c r="T114" s="185"/>
      <c r="AT114" s="186" t="s">
        <v>159</v>
      </c>
      <c r="AU114" s="186" t="s">
        <v>79</v>
      </c>
      <c r="AV114" s="10" t="s">
        <v>86</v>
      </c>
      <c r="AW114" s="10" t="s">
        <v>33</v>
      </c>
      <c r="AX114" s="10" t="s">
        <v>77</v>
      </c>
      <c r="AY114" s="186" t="s">
        <v>152</v>
      </c>
    </row>
    <row r="115" spans="2:65" s="1" customFormat="1" ht="22.5" customHeight="1">
      <c r="B115" s="147"/>
      <c r="C115" s="225" t="s">
        <v>198</v>
      </c>
      <c r="D115" s="225" t="s">
        <v>484</v>
      </c>
      <c r="E115" s="226" t="s">
        <v>1239</v>
      </c>
      <c r="F115" s="227" t="s">
        <v>1240</v>
      </c>
      <c r="G115" s="228" t="s">
        <v>150</v>
      </c>
      <c r="H115" s="229">
        <v>15</v>
      </c>
      <c r="I115" s="230"/>
      <c r="J115" s="231">
        <f>ROUND(I115*H115,2)</f>
        <v>0</v>
      </c>
      <c r="K115" s="227" t="s">
        <v>1561</v>
      </c>
      <c r="L115" s="232"/>
      <c r="M115" s="233" t="s">
        <v>5</v>
      </c>
      <c r="N115" s="234" t="s">
        <v>40</v>
      </c>
      <c r="O115" s="42"/>
      <c r="P115" s="157">
        <f>O115*H115</f>
        <v>0</v>
      </c>
      <c r="Q115" s="157">
        <v>5.0000000000000001E-4</v>
      </c>
      <c r="R115" s="157">
        <f>Q115*H115</f>
        <v>7.4999999999999997E-3</v>
      </c>
      <c r="S115" s="157">
        <v>0</v>
      </c>
      <c r="T115" s="158">
        <f>S115*H115</f>
        <v>0</v>
      </c>
      <c r="AR115" s="24" t="s">
        <v>98</v>
      </c>
      <c r="AT115" s="24" t="s">
        <v>484</v>
      </c>
      <c r="AU115" s="24" t="s">
        <v>79</v>
      </c>
      <c r="AY115" s="24" t="s">
        <v>152</v>
      </c>
      <c r="BE115" s="159">
        <f>IF(N115="základní",J115,0)</f>
        <v>0</v>
      </c>
      <c r="BF115" s="159">
        <f>IF(N115="snížená",J115,0)</f>
        <v>0</v>
      </c>
      <c r="BG115" s="159">
        <f>IF(N115="zákl. přenesená",J115,0)</f>
        <v>0</v>
      </c>
      <c r="BH115" s="159">
        <f>IF(N115="sníž. přenesená",J115,0)</f>
        <v>0</v>
      </c>
      <c r="BI115" s="159">
        <f>IF(N115="nulová",J115,0)</f>
        <v>0</v>
      </c>
      <c r="BJ115" s="24" t="s">
        <v>77</v>
      </c>
      <c r="BK115" s="159">
        <f>ROUND(I115*H115,2)</f>
        <v>0</v>
      </c>
      <c r="BL115" s="24" t="s">
        <v>86</v>
      </c>
      <c r="BM115" s="24" t="s">
        <v>1241</v>
      </c>
    </row>
    <row r="116" spans="2:65" s="1" customFormat="1" ht="22.5" customHeight="1">
      <c r="B116" s="147"/>
      <c r="C116" s="225" t="s">
        <v>10</v>
      </c>
      <c r="D116" s="225" t="s">
        <v>484</v>
      </c>
      <c r="E116" s="226" t="s">
        <v>1242</v>
      </c>
      <c r="F116" s="227" t="s">
        <v>1243</v>
      </c>
      <c r="G116" s="228" t="s">
        <v>216</v>
      </c>
      <c r="H116" s="229">
        <v>15</v>
      </c>
      <c r="I116" s="230"/>
      <c r="J116" s="231">
        <f>ROUND(I116*H116,2)</f>
        <v>0</v>
      </c>
      <c r="K116" s="227" t="s">
        <v>1561</v>
      </c>
      <c r="L116" s="232"/>
      <c r="M116" s="233" t="s">
        <v>5</v>
      </c>
      <c r="N116" s="234" t="s">
        <v>40</v>
      </c>
      <c r="O116" s="42"/>
      <c r="P116" s="157">
        <f>O116*H116</f>
        <v>0</v>
      </c>
      <c r="Q116" s="157">
        <v>5.0000000000000001E-4</v>
      </c>
      <c r="R116" s="157">
        <f>Q116*H116</f>
        <v>7.4999999999999997E-3</v>
      </c>
      <c r="S116" s="157">
        <v>0</v>
      </c>
      <c r="T116" s="158">
        <f>S116*H116</f>
        <v>0</v>
      </c>
      <c r="AR116" s="24" t="s">
        <v>98</v>
      </c>
      <c r="AT116" s="24" t="s">
        <v>484</v>
      </c>
      <c r="AU116" s="24" t="s">
        <v>79</v>
      </c>
      <c r="AY116" s="24" t="s">
        <v>152</v>
      </c>
      <c r="BE116" s="159">
        <f>IF(N116="základní",J116,0)</f>
        <v>0</v>
      </c>
      <c r="BF116" s="159">
        <f>IF(N116="snížená",J116,0)</f>
        <v>0</v>
      </c>
      <c r="BG116" s="159">
        <f>IF(N116="zákl. přenesená",J116,0)</f>
        <v>0</v>
      </c>
      <c r="BH116" s="159">
        <f>IF(N116="sníž. přenesená",J116,0)</f>
        <v>0</v>
      </c>
      <c r="BI116" s="159">
        <f>IF(N116="nulová",J116,0)</f>
        <v>0</v>
      </c>
      <c r="BJ116" s="24" t="s">
        <v>77</v>
      </c>
      <c r="BK116" s="159">
        <f>ROUND(I116*H116,2)</f>
        <v>0</v>
      </c>
      <c r="BL116" s="24" t="s">
        <v>86</v>
      </c>
      <c r="BM116" s="24" t="s">
        <v>1244</v>
      </c>
    </row>
    <row r="117" spans="2:65" s="1" customFormat="1" ht="22.5" customHeight="1">
      <c r="B117" s="147"/>
      <c r="C117" s="225" t="s">
        <v>348</v>
      </c>
      <c r="D117" s="225" t="s">
        <v>484</v>
      </c>
      <c r="E117" s="226" t="s">
        <v>1245</v>
      </c>
      <c r="F117" s="227" t="s">
        <v>1246</v>
      </c>
      <c r="G117" s="228" t="s">
        <v>150</v>
      </c>
      <c r="H117" s="229">
        <v>15</v>
      </c>
      <c r="I117" s="230"/>
      <c r="J117" s="231">
        <f>ROUND(I117*H117,2)</f>
        <v>0</v>
      </c>
      <c r="K117" s="227" t="s">
        <v>1561</v>
      </c>
      <c r="L117" s="232"/>
      <c r="M117" s="233" t="s">
        <v>5</v>
      </c>
      <c r="N117" s="234" t="s">
        <v>40</v>
      </c>
      <c r="O117" s="42"/>
      <c r="P117" s="157">
        <f>O117*H117</f>
        <v>0</v>
      </c>
      <c r="Q117" s="157">
        <v>1E-3</v>
      </c>
      <c r="R117" s="157">
        <f>Q117*H117</f>
        <v>1.4999999999999999E-2</v>
      </c>
      <c r="S117" s="157">
        <v>0</v>
      </c>
      <c r="T117" s="158">
        <f>S117*H117</f>
        <v>0</v>
      </c>
      <c r="AR117" s="24" t="s">
        <v>98</v>
      </c>
      <c r="AT117" s="24" t="s">
        <v>484</v>
      </c>
      <c r="AU117" s="24" t="s">
        <v>79</v>
      </c>
      <c r="AY117" s="24" t="s">
        <v>152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24" t="s">
        <v>77</v>
      </c>
      <c r="BK117" s="159">
        <f>ROUND(I117*H117,2)</f>
        <v>0</v>
      </c>
      <c r="BL117" s="24" t="s">
        <v>86</v>
      </c>
      <c r="BM117" s="24" t="s">
        <v>1247</v>
      </c>
    </row>
    <row r="118" spans="2:65" s="1" customFormat="1" ht="22.5" customHeight="1">
      <c r="B118" s="147"/>
      <c r="C118" s="225" t="s">
        <v>352</v>
      </c>
      <c r="D118" s="225" t="s">
        <v>484</v>
      </c>
      <c r="E118" s="226" t="s">
        <v>1248</v>
      </c>
      <c r="F118" s="227" t="s">
        <v>1249</v>
      </c>
      <c r="G118" s="228" t="s">
        <v>344</v>
      </c>
      <c r="H118" s="229">
        <v>7.5</v>
      </c>
      <c r="I118" s="230"/>
      <c r="J118" s="231">
        <f>ROUND(I118*H118,2)</f>
        <v>0</v>
      </c>
      <c r="K118" s="227" t="s">
        <v>1561</v>
      </c>
      <c r="L118" s="232"/>
      <c r="M118" s="233" t="s">
        <v>5</v>
      </c>
      <c r="N118" s="234" t="s">
        <v>40</v>
      </c>
      <c r="O118" s="42"/>
      <c r="P118" s="157">
        <f>O118*H118</f>
        <v>0</v>
      </c>
      <c r="Q118" s="157">
        <v>0</v>
      </c>
      <c r="R118" s="157">
        <f>Q118*H118</f>
        <v>0</v>
      </c>
      <c r="S118" s="157">
        <v>0</v>
      </c>
      <c r="T118" s="158">
        <f>S118*H118</f>
        <v>0</v>
      </c>
      <c r="AR118" s="24" t="s">
        <v>98</v>
      </c>
      <c r="AT118" s="24" t="s">
        <v>484</v>
      </c>
      <c r="AU118" s="24" t="s">
        <v>79</v>
      </c>
      <c r="AY118" s="24" t="s">
        <v>152</v>
      </c>
      <c r="BE118" s="159">
        <f>IF(N118="základní",J118,0)</f>
        <v>0</v>
      </c>
      <c r="BF118" s="159">
        <f>IF(N118="snížená",J118,0)</f>
        <v>0</v>
      </c>
      <c r="BG118" s="159">
        <f>IF(N118="zákl. přenesená",J118,0)</f>
        <v>0</v>
      </c>
      <c r="BH118" s="159">
        <f>IF(N118="sníž. přenesená",J118,0)</f>
        <v>0</v>
      </c>
      <c r="BI118" s="159">
        <f>IF(N118="nulová",J118,0)</f>
        <v>0</v>
      </c>
      <c r="BJ118" s="24" t="s">
        <v>77</v>
      </c>
      <c r="BK118" s="159">
        <f>ROUND(I118*H118,2)</f>
        <v>0</v>
      </c>
      <c r="BL118" s="24" t="s">
        <v>86</v>
      </c>
      <c r="BM118" s="24" t="s">
        <v>1250</v>
      </c>
    </row>
    <row r="119" spans="2:65" s="1" customFormat="1" ht="31.5" customHeight="1">
      <c r="B119" s="147"/>
      <c r="C119" s="148" t="s">
        <v>356</v>
      </c>
      <c r="D119" s="148" t="s">
        <v>148</v>
      </c>
      <c r="E119" s="149" t="s">
        <v>1251</v>
      </c>
      <c r="F119" s="150" t="s">
        <v>1252</v>
      </c>
      <c r="G119" s="151" t="s">
        <v>226</v>
      </c>
      <c r="H119" s="152">
        <v>3.802</v>
      </c>
      <c r="I119" s="153"/>
      <c r="J119" s="154">
        <f>ROUND(I119*H119,2)</f>
        <v>0</v>
      </c>
      <c r="K119" s="150" t="s">
        <v>1561</v>
      </c>
      <c r="L119" s="41"/>
      <c r="M119" s="155" t="s">
        <v>5</v>
      </c>
      <c r="N119" s="156" t="s">
        <v>40</v>
      </c>
      <c r="O119" s="42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AR119" s="24" t="s">
        <v>86</v>
      </c>
      <c r="AT119" s="24" t="s">
        <v>148</v>
      </c>
      <c r="AU119" s="24" t="s">
        <v>79</v>
      </c>
      <c r="AY119" s="24" t="s">
        <v>152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24" t="s">
        <v>77</v>
      </c>
      <c r="BK119" s="159">
        <f>ROUND(I119*H119,2)</f>
        <v>0</v>
      </c>
      <c r="BL119" s="24" t="s">
        <v>86</v>
      </c>
      <c r="BM119" s="24" t="s">
        <v>1253</v>
      </c>
    </row>
    <row r="120" spans="2:65" s="13" customFormat="1" ht="29.85" customHeight="1">
      <c r="B120" s="207"/>
      <c r="D120" s="218" t="s">
        <v>68</v>
      </c>
      <c r="E120" s="219" t="s">
        <v>1254</v>
      </c>
      <c r="F120" s="219" t="s">
        <v>1255</v>
      </c>
      <c r="I120" s="210"/>
      <c r="J120" s="220">
        <f>BK120</f>
        <v>0</v>
      </c>
      <c r="L120" s="207"/>
      <c r="M120" s="212"/>
      <c r="N120" s="213"/>
      <c r="O120" s="213"/>
      <c r="P120" s="214">
        <f>SUM(P121:P140)</f>
        <v>0</v>
      </c>
      <c r="Q120" s="213"/>
      <c r="R120" s="214">
        <f>SUM(R121:R140)</f>
        <v>7.7219999999999997E-2</v>
      </c>
      <c r="S120" s="213"/>
      <c r="T120" s="215">
        <f>SUM(T121:T140)</f>
        <v>0</v>
      </c>
      <c r="AR120" s="208" t="s">
        <v>77</v>
      </c>
      <c r="AT120" s="216" t="s">
        <v>68</v>
      </c>
      <c r="AU120" s="216" t="s">
        <v>77</v>
      </c>
      <c r="AY120" s="208" t="s">
        <v>152</v>
      </c>
      <c r="BK120" s="217">
        <f>SUM(BK121:BK140)</f>
        <v>0</v>
      </c>
    </row>
    <row r="121" spans="2:65" s="1" customFormat="1" ht="22.5" customHeight="1">
      <c r="B121" s="147"/>
      <c r="C121" s="148" t="s">
        <v>360</v>
      </c>
      <c r="D121" s="148" t="s">
        <v>148</v>
      </c>
      <c r="E121" s="149" t="s">
        <v>1194</v>
      </c>
      <c r="F121" s="150" t="s">
        <v>1195</v>
      </c>
      <c r="G121" s="151" t="s">
        <v>257</v>
      </c>
      <c r="H121" s="152">
        <v>4</v>
      </c>
      <c r="I121" s="153"/>
      <c r="J121" s="154">
        <f t="shared" ref="J121:J129" si="10">ROUND(I121*H121,2)</f>
        <v>0</v>
      </c>
      <c r="K121" s="150" t="s">
        <v>1561</v>
      </c>
      <c r="L121" s="41"/>
      <c r="M121" s="155" t="s">
        <v>5</v>
      </c>
      <c r="N121" s="156" t="s">
        <v>40</v>
      </c>
      <c r="O121" s="42"/>
      <c r="P121" s="157">
        <f t="shared" ref="P121:P129" si="11">O121*H121</f>
        <v>0</v>
      </c>
      <c r="Q121" s="157">
        <v>6.0000000000000002E-5</v>
      </c>
      <c r="R121" s="157">
        <f t="shared" ref="R121:R129" si="12">Q121*H121</f>
        <v>2.4000000000000001E-4</v>
      </c>
      <c r="S121" s="157">
        <v>0</v>
      </c>
      <c r="T121" s="158">
        <f t="shared" ref="T121:T129" si="13">S121*H121</f>
        <v>0</v>
      </c>
      <c r="AR121" s="24" t="s">
        <v>86</v>
      </c>
      <c r="AT121" s="24" t="s">
        <v>148</v>
      </c>
      <c r="AU121" s="24" t="s">
        <v>79</v>
      </c>
      <c r="AY121" s="24" t="s">
        <v>152</v>
      </c>
      <c r="BE121" s="159">
        <f t="shared" ref="BE121:BE129" si="14">IF(N121="základní",J121,0)</f>
        <v>0</v>
      </c>
      <c r="BF121" s="159">
        <f t="shared" ref="BF121:BF129" si="15">IF(N121="snížená",J121,0)</f>
        <v>0</v>
      </c>
      <c r="BG121" s="159">
        <f t="shared" ref="BG121:BG129" si="16">IF(N121="zákl. přenesená",J121,0)</f>
        <v>0</v>
      </c>
      <c r="BH121" s="159">
        <f t="shared" ref="BH121:BH129" si="17">IF(N121="sníž. přenesená",J121,0)</f>
        <v>0</v>
      </c>
      <c r="BI121" s="159">
        <f t="shared" ref="BI121:BI129" si="18">IF(N121="nulová",J121,0)</f>
        <v>0</v>
      </c>
      <c r="BJ121" s="24" t="s">
        <v>77</v>
      </c>
      <c r="BK121" s="159">
        <f t="shared" ref="BK121:BK129" si="19">ROUND(I121*H121,2)</f>
        <v>0</v>
      </c>
      <c r="BL121" s="24" t="s">
        <v>86</v>
      </c>
      <c r="BM121" s="24" t="s">
        <v>1256</v>
      </c>
    </row>
    <row r="122" spans="2:65" s="1" customFormat="1" ht="22.5" customHeight="1">
      <c r="B122" s="147"/>
      <c r="C122" s="148" t="s">
        <v>364</v>
      </c>
      <c r="D122" s="148" t="s">
        <v>148</v>
      </c>
      <c r="E122" s="149" t="s">
        <v>1257</v>
      </c>
      <c r="F122" s="150" t="s">
        <v>1258</v>
      </c>
      <c r="G122" s="151" t="s">
        <v>257</v>
      </c>
      <c r="H122" s="152">
        <v>75</v>
      </c>
      <c r="I122" s="153"/>
      <c r="J122" s="154">
        <f t="shared" si="10"/>
        <v>0</v>
      </c>
      <c r="K122" s="150" t="s">
        <v>1561</v>
      </c>
      <c r="L122" s="41"/>
      <c r="M122" s="155" t="s">
        <v>5</v>
      </c>
      <c r="N122" s="156" t="s">
        <v>40</v>
      </c>
      <c r="O122" s="42"/>
      <c r="P122" s="157">
        <f t="shared" si="11"/>
        <v>0</v>
      </c>
      <c r="Q122" s="157">
        <v>0</v>
      </c>
      <c r="R122" s="157">
        <f t="shared" si="12"/>
        <v>0</v>
      </c>
      <c r="S122" s="157">
        <v>0</v>
      </c>
      <c r="T122" s="158">
        <f t="shared" si="13"/>
        <v>0</v>
      </c>
      <c r="AR122" s="24" t="s">
        <v>86</v>
      </c>
      <c r="AT122" s="24" t="s">
        <v>148</v>
      </c>
      <c r="AU122" s="24" t="s">
        <v>79</v>
      </c>
      <c r="AY122" s="24" t="s">
        <v>152</v>
      </c>
      <c r="BE122" s="159">
        <f t="shared" si="14"/>
        <v>0</v>
      </c>
      <c r="BF122" s="159">
        <f t="shared" si="15"/>
        <v>0</v>
      </c>
      <c r="BG122" s="159">
        <f t="shared" si="16"/>
        <v>0</v>
      </c>
      <c r="BH122" s="159">
        <f t="shared" si="17"/>
        <v>0</v>
      </c>
      <c r="BI122" s="159">
        <f t="shared" si="18"/>
        <v>0</v>
      </c>
      <c r="BJ122" s="24" t="s">
        <v>77</v>
      </c>
      <c r="BK122" s="159">
        <f t="shared" si="19"/>
        <v>0</v>
      </c>
      <c r="BL122" s="24" t="s">
        <v>86</v>
      </c>
      <c r="BM122" s="24" t="s">
        <v>1259</v>
      </c>
    </row>
    <row r="123" spans="2:65" s="1" customFormat="1" ht="31.5" customHeight="1">
      <c r="B123" s="147"/>
      <c r="C123" s="148" t="s">
        <v>368</v>
      </c>
      <c r="D123" s="148" t="s">
        <v>148</v>
      </c>
      <c r="E123" s="149" t="s">
        <v>1260</v>
      </c>
      <c r="F123" s="150" t="s">
        <v>1261</v>
      </c>
      <c r="G123" s="151" t="s">
        <v>257</v>
      </c>
      <c r="H123" s="152">
        <v>45</v>
      </c>
      <c r="I123" s="153"/>
      <c r="J123" s="154">
        <f t="shared" si="10"/>
        <v>0</v>
      </c>
      <c r="K123" s="150" t="s">
        <v>1561</v>
      </c>
      <c r="L123" s="41"/>
      <c r="M123" s="155" t="s">
        <v>5</v>
      </c>
      <c r="N123" s="156" t="s">
        <v>40</v>
      </c>
      <c r="O123" s="42"/>
      <c r="P123" s="157">
        <f t="shared" si="11"/>
        <v>0</v>
      </c>
      <c r="Q123" s="157">
        <v>0</v>
      </c>
      <c r="R123" s="157">
        <f t="shared" si="12"/>
        <v>0</v>
      </c>
      <c r="S123" s="157">
        <v>0</v>
      </c>
      <c r="T123" s="158">
        <f t="shared" si="13"/>
        <v>0</v>
      </c>
      <c r="AR123" s="24" t="s">
        <v>86</v>
      </c>
      <c r="AT123" s="24" t="s">
        <v>148</v>
      </c>
      <c r="AU123" s="24" t="s">
        <v>79</v>
      </c>
      <c r="AY123" s="24" t="s">
        <v>152</v>
      </c>
      <c r="BE123" s="159">
        <f t="shared" si="14"/>
        <v>0</v>
      </c>
      <c r="BF123" s="159">
        <f t="shared" si="15"/>
        <v>0</v>
      </c>
      <c r="BG123" s="159">
        <f t="shared" si="16"/>
        <v>0</v>
      </c>
      <c r="BH123" s="159">
        <f t="shared" si="17"/>
        <v>0</v>
      </c>
      <c r="BI123" s="159">
        <f t="shared" si="18"/>
        <v>0</v>
      </c>
      <c r="BJ123" s="24" t="s">
        <v>77</v>
      </c>
      <c r="BK123" s="159">
        <f t="shared" si="19"/>
        <v>0</v>
      </c>
      <c r="BL123" s="24" t="s">
        <v>86</v>
      </c>
      <c r="BM123" s="24" t="s">
        <v>1262</v>
      </c>
    </row>
    <row r="124" spans="2:65" s="1" customFormat="1" ht="22.5" customHeight="1">
      <c r="B124" s="147"/>
      <c r="C124" s="148" t="s">
        <v>372</v>
      </c>
      <c r="D124" s="148" t="s">
        <v>148</v>
      </c>
      <c r="E124" s="149" t="s">
        <v>1263</v>
      </c>
      <c r="F124" s="150" t="s">
        <v>1264</v>
      </c>
      <c r="G124" s="151" t="s">
        <v>257</v>
      </c>
      <c r="H124" s="152">
        <v>8</v>
      </c>
      <c r="I124" s="153"/>
      <c r="J124" s="154">
        <f t="shared" si="10"/>
        <v>0</v>
      </c>
      <c r="K124" s="150" t="s">
        <v>1561</v>
      </c>
      <c r="L124" s="41"/>
      <c r="M124" s="155" t="s">
        <v>5</v>
      </c>
      <c r="N124" s="156" t="s">
        <v>40</v>
      </c>
      <c r="O124" s="42"/>
      <c r="P124" s="157">
        <f t="shared" si="11"/>
        <v>0</v>
      </c>
      <c r="Q124" s="157">
        <v>2.0000000000000002E-5</v>
      </c>
      <c r="R124" s="157">
        <f t="shared" si="12"/>
        <v>1.6000000000000001E-4</v>
      </c>
      <c r="S124" s="157">
        <v>0</v>
      </c>
      <c r="T124" s="158">
        <f t="shared" si="13"/>
        <v>0</v>
      </c>
      <c r="AR124" s="24" t="s">
        <v>86</v>
      </c>
      <c r="AT124" s="24" t="s">
        <v>148</v>
      </c>
      <c r="AU124" s="24" t="s">
        <v>79</v>
      </c>
      <c r="AY124" s="24" t="s">
        <v>152</v>
      </c>
      <c r="BE124" s="159">
        <f t="shared" si="14"/>
        <v>0</v>
      </c>
      <c r="BF124" s="159">
        <f t="shared" si="15"/>
        <v>0</v>
      </c>
      <c r="BG124" s="159">
        <f t="shared" si="16"/>
        <v>0</v>
      </c>
      <c r="BH124" s="159">
        <f t="shared" si="17"/>
        <v>0</v>
      </c>
      <c r="BI124" s="159">
        <f t="shared" si="18"/>
        <v>0</v>
      </c>
      <c r="BJ124" s="24" t="s">
        <v>77</v>
      </c>
      <c r="BK124" s="159">
        <f t="shared" si="19"/>
        <v>0</v>
      </c>
      <c r="BL124" s="24" t="s">
        <v>86</v>
      </c>
      <c r="BM124" s="24" t="s">
        <v>1265</v>
      </c>
    </row>
    <row r="125" spans="2:65" s="1" customFormat="1" ht="31.5" customHeight="1">
      <c r="B125" s="147"/>
      <c r="C125" s="148" t="s">
        <v>376</v>
      </c>
      <c r="D125" s="148" t="s">
        <v>148</v>
      </c>
      <c r="E125" s="149" t="s">
        <v>1206</v>
      </c>
      <c r="F125" s="150" t="s">
        <v>1207</v>
      </c>
      <c r="G125" s="151" t="s">
        <v>226</v>
      </c>
      <c r="H125" s="152">
        <v>2E-3</v>
      </c>
      <c r="I125" s="153"/>
      <c r="J125" s="154">
        <f t="shared" si="10"/>
        <v>0</v>
      </c>
      <c r="K125" s="150" t="s">
        <v>1561</v>
      </c>
      <c r="L125" s="41"/>
      <c r="M125" s="155" t="s">
        <v>5</v>
      </c>
      <c r="N125" s="156" t="s">
        <v>40</v>
      </c>
      <c r="O125" s="42"/>
      <c r="P125" s="157">
        <f t="shared" si="11"/>
        <v>0</v>
      </c>
      <c r="Q125" s="157">
        <v>0</v>
      </c>
      <c r="R125" s="157">
        <f t="shared" si="12"/>
        <v>0</v>
      </c>
      <c r="S125" s="157">
        <v>0</v>
      </c>
      <c r="T125" s="158">
        <f t="shared" si="13"/>
        <v>0</v>
      </c>
      <c r="AR125" s="24" t="s">
        <v>86</v>
      </c>
      <c r="AT125" s="24" t="s">
        <v>148</v>
      </c>
      <c r="AU125" s="24" t="s">
        <v>79</v>
      </c>
      <c r="AY125" s="24" t="s">
        <v>152</v>
      </c>
      <c r="BE125" s="159">
        <f t="shared" si="14"/>
        <v>0</v>
      </c>
      <c r="BF125" s="159">
        <f t="shared" si="15"/>
        <v>0</v>
      </c>
      <c r="BG125" s="159">
        <f t="shared" si="16"/>
        <v>0</v>
      </c>
      <c r="BH125" s="159">
        <f t="shared" si="17"/>
        <v>0</v>
      </c>
      <c r="BI125" s="159">
        <f t="shared" si="18"/>
        <v>0</v>
      </c>
      <c r="BJ125" s="24" t="s">
        <v>77</v>
      </c>
      <c r="BK125" s="159">
        <f t="shared" si="19"/>
        <v>0</v>
      </c>
      <c r="BL125" s="24" t="s">
        <v>86</v>
      </c>
      <c r="BM125" s="24" t="s">
        <v>1266</v>
      </c>
    </row>
    <row r="126" spans="2:65" s="1" customFormat="1" ht="22.5" customHeight="1">
      <c r="B126" s="147"/>
      <c r="C126" s="148" t="s">
        <v>380</v>
      </c>
      <c r="D126" s="148" t="s">
        <v>148</v>
      </c>
      <c r="E126" s="149" t="s">
        <v>1209</v>
      </c>
      <c r="F126" s="150" t="s">
        <v>1210</v>
      </c>
      <c r="G126" s="151" t="s">
        <v>344</v>
      </c>
      <c r="H126" s="152">
        <v>15</v>
      </c>
      <c r="I126" s="153"/>
      <c r="J126" s="154">
        <f t="shared" si="10"/>
        <v>0</v>
      </c>
      <c r="K126" s="150" t="s">
        <v>1561</v>
      </c>
      <c r="L126" s="41"/>
      <c r="M126" s="155" t="s">
        <v>5</v>
      </c>
      <c r="N126" s="156" t="s">
        <v>40</v>
      </c>
      <c r="O126" s="42"/>
      <c r="P126" s="157">
        <f t="shared" si="11"/>
        <v>0</v>
      </c>
      <c r="Q126" s="157">
        <v>0</v>
      </c>
      <c r="R126" s="157">
        <f t="shared" si="12"/>
        <v>0</v>
      </c>
      <c r="S126" s="157">
        <v>0</v>
      </c>
      <c r="T126" s="158">
        <f t="shared" si="13"/>
        <v>0</v>
      </c>
      <c r="AR126" s="24" t="s">
        <v>86</v>
      </c>
      <c r="AT126" s="24" t="s">
        <v>148</v>
      </c>
      <c r="AU126" s="24" t="s">
        <v>79</v>
      </c>
      <c r="AY126" s="24" t="s">
        <v>152</v>
      </c>
      <c r="BE126" s="159">
        <f t="shared" si="14"/>
        <v>0</v>
      </c>
      <c r="BF126" s="159">
        <f t="shared" si="15"/>
        <v>0</v>
      </c>
      <c r="BG126" s="159">
        <f t="shared" si="16"/>
        <v>0</v>
      </c>
      <c r="BH126" s="159">
        <f t="shared" si="17"/>
        <v>0</v>
      </c>
      <c r="BI126" s="159">
        <f t="shared" si="18"/>
        <v>0</v>
      </c>
      <c r="BJ126" s="24" t="s">
        <v>77</v>
      </c>
      <c r="BK126" s="159">
        <f t="shared" si="19"/>
        <v>0</v>
      </c>
      <c r="BL126" s="24" t="s">
        <v>86</v>
      </c>
      <c r="BM126" s="24" t="s">
        <v>1267</v>
      </c>
    </row>
    <row r="127" spans="2:65" s="1" customFormat="1" ht="22.5" customHeight="1">
      <c r="B127" s="147"/>
      <c r="C127" s="148" t="s">
        <v>384</v>
      </c>
      <c r="D127" s="148" t="s">
        <v>148</v>
      </c>
      <c r="E127" s="149" t="s">
        <v>1268</v>
      </c>
      <c r="F127" s="150" t="s">
        <v>1269</v>
      </c>
      <c r="G127" s="151" t="s">
        <v>216</v>
      </c>
      <c r="H127" s="152">
        <v>75</v>
      </c>
      <c r="I127" s="153"/>
      <c r="J127" s="154">
        <f t="shared" si="10"/>
        <v>0</v>
      </c>
      <c r="K127" s="150" t="s">
        <v>1561</v>
      </c>
      <c r="L127" s="41"/>
      <c r="M127" s="155" t="s">
        <v>5</v>
      </c>
      <c r="N127" s="156" t="s">
        <v>40</v>
      </c>
      <c r="O127" s="42"/>
      <c r="P127" s="157">
        <f t="shared" si="11"/>
        <v>0</v>
      </c>
      <c r="Q127" s="157">
        <v>0</v>
      </c>
      <c r="R127" s="157">
        <f t="shared" si="12"/>
        <v>0</v>
      </c>
      <c r="S127" s="157">
        <v>0</v>
      </c>
      <c r="T127" s="158">
        <f t="shared" si="13"/>
        <v>0</v>
      </c>
      <c r="AR127" s="24" t="s">
        <v>86</v>
      </c>
      <c r="AT127" s="24" t="s">
        <v>148</v>
      </c>
      <c r="AU127" s="24" t="s">
        <v>79</v>
      </c>
      <c r="AY127" s="24" t="s">
        <v>152</v>
      </c>
      <c r="BE127" s="159">
        <f t="shared" si="14"/>
        <v>0</v>
      </c>
      <c r="BF127" s="159">
        <f t="shared" si="15"/>
        <v>0</v>
      </c>
      <c r="BG127" s="159">
        <f t="shared" si="16"/>
        <v>0</v>
      </c>
      <c r="BH127" s="159">
        <f t="shared" si="17"/>
        <v>0</v>
      </c>
      <c r="BI127" s="159">
        <f t="shared" si="18"/>
        <v>0</v>
      </c>
      <c r="BJ127" s="24" t="s">
        <v>77</v>
      </c>
      <c r="BK127" s="159">
        <f t="shared" si="19"/>
        <v>0</v>
      </c>
      <c r="BL127" s="24" t="s">
        <v>86</v>
      </c>
      <c r="BM127" s="24" t="s">
        <v>1270</v>
      </c>
    </row>
    <row r="128" spans="2:65" s="1" customFormat="1" ht="22.5" customHeight="1">
      <c r="B128" s="147"/>
      <c r="C128" s="148" t="s">
        <v>388</v>
      </c>
      <c r="D128" s="148" t="s">
        <v>148</v>
      </c>
      <c r="E128" s="149" t="s">
        <v>1212</v>
      </c>
      <c r="F128" s="150" t="s">
        <v>1213</v>
      </c>
      <c r="G128" s="151" t="s">
        <v>344</v>
      </c>
      <c r="H128" s="152">
        <v>15</v>
      </c>
      <c r="I128" s="153"/>
      <c r="J128" s="154">
        <f t="shared" si="10"/>
        <v>0</v>
      </c>
      <c r="K128" s="150" t="s">
        <v>1561</v>
      </c>
      <c r="L128" s="41"/>
      <c r="M128" s="155" t="s">
        <v>5</v>
      </c>
      <c r="N128" s="156" t="s">
        <v>40</v>
      </c>
      <c r="O128" s="42"/>
      <c r="P128" s="157">
        <f t="shared" si="11"/>
        <v>0</v>
      </c>
      <c r="Q128" s="157">
        <v>0</v>
      </c>
      <c r="R128" s="157">
        <f t="shared" si="12"/>
        <v>0</v>
      </c>
      <c r="S128" s="157">
        <v>0</v>
      </c>
      <c r="T128" s="158">
        <f t="shared" si="13"/>
        <v>0</v>
      </c>
      <c r="AR128" s="24" t="s">
        <v>86</v>
      </c>
      <c r="AT128" s="24" t="s">
        <v>148</v>
      </c>
      <c r="AU128" s="24" t="s">
        <v>79</v>
      </c>
      <c r="AY128" s="24" t="s">
        <v>152</v>
      </c>
      <c r="BE128" s="159">
        <f t="shared" si="14"/>
        <v>0</v>
      </c>
      <c r="BF128" s="159">
        <f t="shared" si="15"/>
        <v>0</v>
      </c>
      <c r="BG128" s="159">
        <f t="shared" si="16"/>
        <v>0</v>
      </c>
      <c r="BH128" s="159">
        <f t="shared" si="17"/>
        <v>0</v>
      </c>
      <c r="BI128" s="159">
        <f t="shared" si="18"/>
        <v>0</v>
      </c>
      <c r="BJ128" s="24" t="s">
        <v>77</v>
      </c>
      <c r="BK128" s="159">
        <f t="shared" si="19"/>
        <v>0</v>
      </c>
      <c r="BL128" s="24" t="s">
        <v>86</v>
      </c>
      <c r="BM128" s="24" t="s">
        <v>1271</v>
      </c>
    </row>
    <row r="129" spans="2:65" s="1" customFormat="1" ht="22.5" customHeight="1">
      <c r="B129" s="147"/>
      <c r="C129" s="148" t="s">
        <v>392</v>
      </c>
      <c r="D129" s="148" t="s">
        <v>148</v>
      </c>
      <c r="E129" s="149" t="s">
        <v>1215</v>
      </c>
      <c r="F129" s="150" t="s">
        <v>1216</v>
      </c>
      <c r="G129" s="151" t="s">
        <v>344</v>
      </c>
      <c r="H129" s="152">
        <v>75</v>
      </c>
      <c r="I129" s="153"/>
      <c r="J129" s="154">
        <f t="shared" si="10"/>
        <v>0</v>
      </c>
      <c r="K129" s="150" t="s">
        <v>1561</v>
      </c>
      <c r="L129" s="41"/>
      <c r="M129" s="155" t="s">
        <v>5</v>
      </c>
      <c r="N129" s="156" t="s">
        <v>40</v>
      </c>
      <c r="O129" s="42"/>
      <c r="P129" s="157">
        <f t="shared" si="11"/>
        <v>0</v>
      </c>
      <c r="Q129" s="157">
        <v>0</v>
      </c>
      <c r="R129" s="157">
        <f t="shared" si="12"/>
        <v>0</v>
      </c>
      <c r="S129" s="157">
        <v>0</v>
      </c>
      <c r="T129" s="158">
        <f t="shared" si="13"/>
        <v>0</v>
      </c>
      <c r="AR129" s="24" t="s">
        <v>86</v>
      </c>
      <c r="AT129" s="24" t="s">
        <v>148</v>
      </c>
      <c r="AU129" s="24" t="s">
        <v>79</v>
      </c>
      <c r="AY129" s="24" t="s">
        <v>152</v>
      </c>
      <c r="BE129" s="159">
        <f t="shared" si="14"/>
        <v>0</v>
      </c>
      <c r="BF129" s="159">
        <f t="shared" si="15"/>
        <v>0</v>
      </c>
      <c r="BG129" s="159">
        <f t="shared" si="16"/>
        <v>0</v>
      </c>
      <c r="BH129" s="159">
        <f t="shared" si="17"/>
        <v>0</v>
      </c>
      <c r="BI129" s="159">
        <f t="shared" si="18"/>
        <v>0</v>
      </c>
      <c r="BJ129" s="24" t="s">
        <v>77</v>
      </c>
      <c r="BK129" s="159">
        <f t="shared" si="19"/>
        <v>0</v>
      </c>
      <c r="BL129" s="24" t="s">
        <v>86</v>
      </c>
      <c r="BM129" s="24" t="s">
        <v>1272</v>
      </c>
    </row>
    <row r="130" spans="2:65" s="9" customFormat="1">
      <c r="B130" s="169"/>
      <c r="D130" s="161" t="s">
        <v>159</v>
      </c>
      <c r="E130" s="170" t="s">
        <v>5</v>
      </c>
      <c r="F130" s="171" t="s">
        <v>1273</v>
      </c>
      <c r="H130" s="172">
        <v>75</v>
      </c>
      <c r="I130" s="173"/>
      <c r="L130" s="169"/>
      <c r="M130" s="174"/>
      <c r="N130" s="175"/>
      <c r="O130" s="175"/>
      <c r="P130" s="175"/>
      <c r="Q130" s="175"/>
      <c r="R130" s="175"/>
      <c r="S130" s="175"/>
      <c r="T130" s="176"/>
      <c r="AT130" s="170" t="s">
        <v>159</v>
      </c>
      <c r="AU130" s="170" t="s">
        <v>79</v>
      </c>
      <c r="AV130" s="9" t="s">
        <v>79</v>
      </c>
      <c r="AW130" s="9" t="s">
        <v>33</v>
      </c>
      <c r="AX130" s="9" t="s">
        <v>69</v>
      </c>
      <c r="AY130" s="170" t="s">
        <v>152</v>
      </c>
    </row>
    <row r="131" spans="2:65" s="10" customFormat="1">
      <c r="B131" s="177"/>
      <c r="D131" s="178" t="s">
        <v>159</v>
      </c>
      <c r="E131" s="179" t="s">
        <v>5</v>
      </c>
      <c r="F131" s="180" t="s">
        <v>161</v>
      </c>
      <c r="H131" s="181">
        <v>75</v>
      </c>
      <c r="I131" s="182"/>
      <c r="L131" s="177"/>
      <c r="M131" s="183"/>
      <c r="N131" s="184"/>
      <c r="O131" s="184"/>
      <c r="P131" s="184"/>
      <c r="Q131" s="184"/>
      <c r="R131" s="184"/>
      <c r="S131" s="184"/>
      <c r="T131" s="185"/>
      <c r="AT131" s="186" t="s">
        <v>159</v>
      </c>
      <c r="AU131" s="186" t="s">
        <v>79</v>
      </c>
      <c r="AV131" s="10" t="s">
        <v>86</v>
      </c>
      <c r="AW131" s="10" t="s">
        <v>33</v>
      </c>
      <c r="AX131" s="10" t="s">
        <v>77</v>
      </c>
      <c r="AY131" s="186" t="s">
        <v>152</v>
      </c>
    </row>
    <row r="132" spans="2:65" s="1" customFormat="1" ht="22.5" customHeight="1">
      <c r="B132" s="147"/>
      <c r="C132" s="148" t="s">
        <v>396</v>
      </c>
      <c r="D132" s="148" t="s">
        <v>148</v>
      </c>
      <c r="E132" s="149" t="s">
        <v>1274</v>
      </c>
      <c r="F132" s="150" t="s">
        <v>1275</v>
      </c>
      <c r="G132" s="151" t="s">
        <v>150</v>
      </c>
      <c r="H132" s="152">
        <v>75</v>
      </c>
      <c r="I132" s="153"/>
      <c r="J132" s="154">
        <f>ROUND(I132*H132,2)</f>
        <v>0</v>
      </c>
      <c r="K132" s="150" t="s">
        <v>1561</v>
      </c>
      <c r="L132" s="41"/>
      <c r="M132" s="155" t="s">
        <v>5</v>
      </c>
      <c r="N132" s="156" t="s">
        <v>40</v>
      </c>
      <c r="O132" s="42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AR132" s="24" t="s">
        <v>86</v>
      </c>
      <c r="AT132" s="24" t="s">
        <v>148</v>
      </c>
      <c r="AU132" s="24" t="s">
        <v>79</v>
      </c>
      <c r="AY132" s="24" t="s">
        <v>152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24" t="s">
        <v>77</v>
      </c>
      <c r="BK132" s="159">
        <f>ROUND(I132*H132,2)</f>
        <v>0</v>
      </c>
      <c r="BL132" s="24" t="s">
        <v>86</v>
      </c>
      <c r="BM132" s="24" t="s">
        <v>1276</v>
      </c>
    </row>
    <row r="133" spans="2:65" s="1" customFormat="1" ht="22.5" customHeight="1">
      <c r="B133" s="147"/>
      <c r="C133" s="225" t="s">
        <v>400</v>
      </c>
      <c r="D133" s="225" t="s">
        <v>484</v>
      </c>
      <c r="E133" s="226" t="s">
        <v>1277</v>
      </c>
      <c r="F133" s="227" t="s">
        <v>1278</v>
      </c>
      <c r="G133" s="228" t="s">
        <v>1279</v>
      </c>
      <c r="H133" s="229">
        <v>2.1000000000000001E-2</v>
      </c>
      <c r="I133" s="230"/>
      <c r="J133" s="231">
        <f>ROUND(I133*H133,2)</f>
        <v>0</v>
      </c>
      <c r="K133" s="227" t="s">
        <v>1561</v>
      </c>
      <c r="L133" s="232"/>
      <c r="M133" s="233" t="s">
        <v>5</v>
      </c>
      <c r="N133" s="234" t="s">
        <v>40</v>
      </c>
      <c r="O133" s="42"/>
      <c r="P133" s="157">
        <f>O133*H133</f>
        <v>0</v>
      </c>
      <c r="Q133" s="157">
        <v>0.1</v>
      </c>
      <c r="R133" s="157">
        <f>Q133*H133</f>
        <v>2.1000000000000003E-3</v>
      </c>
      <c r="S133" s="157">
        <v>0</v>
      </c>
      <c r="T133" s="158">
        <f>S133*H133</f>
        <v>0</v>
      </c>
      <c r="AR133" s="24" t="s">
        <v>98</v>
      </c>
      <c r="AT133" s="24" t="s">
        <v>484</v>
      </c>
      <c r="AU133" s="24" t="s">
        <v>79</v>
      </c>
      <c r="AY133" s="24" t="s">
        <v>152</v>
      </c>
      <c r="BE133" s="159">
        <f>IF(N133="základní",J133,0)</f>
        <v>0</v>
      </c>
      <c r="BF133" s="159">
        <f>IF(N133="snížená",J133,0)</f>
        <v>0</v>
      </c>
      <c r="BG133" s="159">
        <f>IF(N133="zákl. přenesená",J133,0)</f>
        <v>0</v>
      </c>
      <c r="BH133" s="159">
        <f>IF(N133="sníž. přenesená",J133,0)</f>
        <v>0</v>
      </c>
      <c r="BI133" s="159">
        <f>IF(N133="nulová",J133,0)</f>
        <v>0</v>
      </c>
      <c r="BJ133" s="24" t="s">
        <v>77</v>
      </c>
      <c r="BK133" s="159">
        <f>ROUND(I133*H133,2)</f>
        <v>0</v>
      </c>
      <c r="BL133" s="24" t="s">
        <v>86</v>
      </c>
      <c r="BM133" s="24" t="s">
        <v>1280</v>
      </c>
    </row>
    <row r="134" spans="2:65" s="9" customFormat="1">
      <c r="B134" s="169"/>
      <c r="D134" s="161" t="s">
        <v>159</v>
      </c>
      <c r="E134" s="170" t="s">
        <v>5</v>
      </c>
      <c r="F134" s="171" t="s">
        <v>1281</v>
      </c>
      <c r="H134" s="172">
        <v>2.1000000000000001E-2</v>
      </c>
      <c r="I134" s="173"/>
      <c r="L134" s="169"/>
      <c r="M134" s="174"/>
      <c r="N134" s="175"/>
      <c r="O134" s="175"/>
      <c r="P134" s="175"/>
      <c r="Q134" s="175"/>
      <c r="R134" s="175"/>
      <c r="S134" s="175"/>
      <c r="T134" s="176"/>
      <c r="AT134" s="170" t="s">
        <v>159</v>
      </c>
      <c r="AU134" s="170" t="s">
        <v>79</v>
      </c>
      <c r="AV134" s="9" t="s">
        <v>79</v>
      </c>
      <c r="AW134" s="9" t="s">
        <v>33</v>
      </c>
      <c r="AX134" s="9" t="s">
        <v>69</v>
      </c>
      <c r="AY134" s="170" t="s">
        <v>152</v>
      </c>
    </row>
    <row r="135" spans="2:65" s="10" customFormat="1">
      <c r="B135" s="177"/>
      <c r="D135" s="178" t="s">
        <v>159</v>
      </c>
      <c r="E135" s="179" t="s">
        <v>5</v>
      </c>
      <c r="F135" s="180" t="s">
        <v>161</v>
      </c>
      <c r="H135" s="181">
        <v>2.1000000000000001E-2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86" t="s">
        <v>159</v>
      </c>
      <c r="AU135" s="186" t="s">
        <v>79</v>
      </c>
      <c r="AV135" s="10" t="s">
        <v>86</v>
      </c>
      <c r="AW135" s="10" t="s">
        <v>33</v>
      </c>
      <c r="AX135" s="10" t="s">
        <v>77</v>
      </c>
      <c r="AY135" s="186" t="s">
        <v>152</v>
      </c>
    </row>
    <row r="136" spans="2:65" s="1" customFormat="1" ht="22.5" customHeight="1">
      <c r="B136" s="147"/>
      <c r="C136" s="225" t="s">
        <v>404</v>
      </c>
      <c r="D136" s="225" t="s">
        <v>484</v>
      </c>
      <c r="E136" s="226" t="s">
        <v>1282</v>
      </c>
      <c r="F136" s="227" t="s">
        <v>1283</v>
      </c>
      <c r="G136" s="228" t="s">
        <v>150</v>
      </c>
      <c r="H136" s="229">
        <v>12.12</v>
      </c>
      <c r="I136" s="230"/>
      <c r="J136" s="231">
        <f>ROUND(I136*H136,2)</f>
        <v>0</v>
      </c>
      <c r="K136" s="227" t="s">
        <v>1561</v>
      </c>
      <c r="L136" s="232"/>
      <c r="M136" s="233" t="s">
        <v>5</v>
      </c>
      <c r="N136" s="234" t="s">
        <v>40</v>
      </c>
      <c r="O136" s="42"/>
      <c r="P136" s="157">
        <f>O136*H136</f>
        <v>0</v>
      </c>
      <c r="Q136" s="157">
        <v>6.0000000000000001E-3</v>
      </c>
      <c r="R136" s="157">
        <f>Q136*H136</f>
        <v>7.2719999999999993E-2</v>
      </c>
      <c r="S136" s="157">
        <v>0</v>
      </c>
      <c r="T136" s="158">
        <f>S136*H136</f>
        <v>0</v>
      </c>
      <c r="AR136" s="24" t="s">
        <v>98</v>
      </c>
      <c r="AT136" s="24" t="s">
        <v>484</v>
      </c>
      <c r="AU136" s="24" t="s">
        <v>79</v>
      </c>
      <c r="AY136" s="24" t="s">
        <v>152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24" t="s">
        <v>77</v>
      </c>
      <c r="BK136" s="159">
        <f>ROUND(I136*H136,2)</f>
        <v>0</v>
      </c>
      <c r="BL136" s="24" t="s">
        <v>86</v>
      </c>
      <c r="BM136" s="24" t="s">
        <v>1284</v>
      </c>
    </row>
    <row r="137" spans="2:65" s="9" customFormat="1">
      <c r="B137" s="169"/>
      <c r="D137" s="161" t="s">
        <v>159</v>
      </c>
      <c r="E137" s="170" t="s">
        <v>5</v>
      </c>
      <c r="F137" s="171" t="s">
        <v>1285</v>
      </c>
      <c r="H137" s="172">
        <v>12.12</v>
      </c>
      <c r="I137" s="173"/>
      <c r="L137" s="169"/>
      <c r="M137" s="174"/>
      <c r="N137" s="175"/>
      <c r="O137" s="175"/>
      <c r="P137" s="175"/>
      <c r="Q137" s="175"/>
      <c r="R137" s="175"/>
      <c r="S137" s="175"/>
      <c r="T137" s="176"/>
      <c r="AT137" s="170" t="s">
        <v>159</v>
      </c>
      <c r="AU137" s="170" t="s">
        <v>79</v>
      </c>
      <c r="AV137" s="9" t="s">
        <v>79</v>
      </c>
      <c r="AW137" s="9" t="s">
        <v>33</v>
      </c>
      <c r="AX137" s="9" t="s">
        <v>69</v>
      </c>
      <c r="AY137" s="170" t="s">
        <v>152</v>
      </c>
    </row>
    <row r="138" spans="2:65" s="10" customFormat="1">
      <c r="B138" s="177"/>
      <c r="D138" s="178" t="s">
        <v>159</v>
      </c>
      <c r="E138" s="179" t="s">
        <v>5</v>
      </c>
      <c r="F138" s="180" t="s">
        <v>161</v>
      </c>
      <c r="H138" s="181">
        <v>12.12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159</v>
      </c>
      <c r="AU138" s="186" t="s">
        <v>79</v>
      </c>
      <c r="AV138" s="10" t="s">
        <v>86</v>
      </c>
      <c r="AW138" s="10" t="s">
        <v>33</v>
      </c>
      <c r="AX138" s="10" t="s">
        <v>77</v>
      </c>
      <c r="AY138" s="186" t="s">
        <v>152</v>
      </c>
    </row>
    <row r="139" spans="2:65" s="1" customFormat="1" ht="22.5" customHeight="1">
      <c r="B139" s="147"/>
      <c r="C139" s="225" t="s">
        <v>410</v>
      </c>
      <c r="D139" s="225" t="s">
        <v>484</v>
      </c>
      <c r="E139" s="226" t="s">
        <v>1286</v>
      </c>
      <c r="F139" s="227" t="s">
        <v>1240</v>
      </c>
      <c r="G139" s="228" t="s">
        <v>150</v>
      </c>
      <c r="H139" s="229">
        <v>4</v>
      </c>
      <c r="I139" s="230"/>
      <c r="J139" s="231">
        <f>ROUND(I139*H139,2)</f>
        <v>0</v>
      </c>
      <c r="K139" s="227" t="s">
        <v>1561</v>
      </c>
      <c r="L139" s="232"/>
      <c r="M139" s="233" t="s">
        <v>5</v>
      </c>
      <c r="N139" s="234" t="s">
        <v>40</v>
      </c>
      <c r="O139" s="42"/>
      <c r="P139" s="157">
        <f>O139*H139</f>
        <v>0</v>
      </c>
      <c r="Q139" s="157">
        <v>5.0000000000000001E-4</v>
      </c>
      <c r="R139" s="157">
        <f>Q139*H139</f>
        <v>2E-3</v>
      </c>
      <c r="S139" s="157">
        <v>0</v>
      </c>
      <c r="T139" s="158">
        <f>S139*H139</f>
        <v>0</v>
      </c>
      <c r="AR139" s="24" t="s">
        <v>98</v>
      </c>
      <c r="AT139" s="24" t="s">
        <v>484</v>
      </c>
      <c r="AU139" s="24" t="s">
        <v>79</v>
      </c>
      <c r="AY139" s="24" t="s">
        <v>152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24" t="s">
        <v>77</v>
      </c>
      <c r="BK139" s="159">
        <f>ROUND(I139*H139,2)</f>
        <v>0</v>
      </c>
      <c r="BL139" s="24" t="s">
        <v>86</v>
      </c>
      <c r="BM139" s="24" t="s">
        <v>1287</v>
      </c>
    </row>
    <row r="140" spans="2:65" s="1" customFormat="1" ht="31.5" customHeight="1">
      <c r="B140" s="147"/>
      <c r="C140" s="148" t="s">
        <v>414</v>
      </c>
      <c r="D140" s="148" t="s">
        <v>148</v>
      </c>
      <c r="E140" s="149" t="s">
        <v>1251</v>
      </c>
      <c r="F140" s="150" t="s">
        <v>1252</v>
      </c>
      <c r="G140" s="151" t="s">
        <v>226</v>
      </c>
      <c r="H140" s="152">
        <v>7.6999999999999999E-2</v>
      </c>
      <c r="I140" s="153"/>
      <c r="J140" s="154">
        <f>ROUND(I140*H140,2)</f>
        <v>0</v>
      </c>
      <c r="K140" s="150" t="s">
        <v>1561</v>
      </c>
      <c r="L140" s="41"/>
      <c r="M140" s="155" t="s">
        <v>5</v>
      </c>
      <c r="N140" s="221" t="s">
        <v>40</v>
      </c>
      <c r="O140" s="222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4" t="s">
        <v>86</v>
      </c>
      <c r="AT140" s="24" t="s">
        <v>148</v>
      </c>
      <c r="AU140" s="24" t="s">
        <v>79</v>
      </c>
      <c r="AY140" s="24" t="s">
        <v>152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24" t="s">
        <v>77</v>
      </c>
      <c r="BK140" s="159">
        <f>ROUND(I140*H140,2)</f>
        <v>0</v>
      </c>
      <c r="BL140" s="24" t="s">
        <v>86</v>
      </c>
      <c r="BM140" s="24" t="s">
        <v>1288</v>
      </c>
    </row>
    <row r="141" spans="2:65" s="1" customFormat="1" ht="6.9" customHeight="1">
      <c r="B141" s="56"/>
      <c r="C141" s="57"/>
      <c r="D141" s="57"/>
      <c r="E141" s="57"/>
      <c r="F141" s="57"/>
      <c r="G141" s="57"/>
      <c r="H141" s="57"/>
      <c r="I141" s="127"/>
      <c r="J141" s="57"/>
      <c r="K141" s="57"/>
      <c r="L141" s="41"/>
    </row>
  </sheetData>
  <autoFilter ref="C78:K140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9"/>
  <sheetViews>
    <sheetView showGridLines="0" workbookViewId="0">
      <pane ySplit="1" topLeftCell="A2" activePane="bottomLeft" state="frozen"/>
      <selection pane="bottomLeft" activeCell="K118" sqref="K118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120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1563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ROUND(J78,2)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ROUND(SUM(BE78:BE118), 2)</f>
        <v>0</v>
      </c>
      <c r="G30" s="42"/>
      <c r="H30" s="42"/>
      <c r="I30" s="119">
        <v>0.21</v>
      </c>
      <c r="J30" s="118">
        <f>ROUND(ROUND((SUM(BE78:BE118)),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ROUND(SUM(BF78:BF118), 2)</f>
        <v>0</v>
      </c>
      <c r="G31" s="42"/>
      <c r="H31" s="42"/>
      <c r="I31" s="119">
        <v>0.15</v>
      </c>
      <c r="J31" s="118">
        <f>ROUND(ROUND((SUM(BF78:BF118)),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ROUND(SUM(BG78:BG118),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ROUND(SUM(BH78:BH118),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ROUND(SUM(BI78:BI118),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10c - SO 801b Vegetační úpravy-založení trávníku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J78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J79</f>
        <v>0</v>
      </c>
      <c r="K57" s="199"/>
    </row>
    <row r="58" spans="2:47" s="12" customFormat="1" ht="19.95" customHeight="1">
      <c r="B58" s="200"/>
      <c r="C58" s="201"/>
      <c r="D58" s="202" t="s">
        <v>1289</v>
      </c>
      <c r="E58" s="203"/>
      <c r="F58" s="203"/>
      <c r="G58" s="203"/>
      <c r="H58" s="203"/>
      <c r="I58" s="204"/>
      <c r="J58" s="205">
        <f>J80</f>
        <v>0</v>
      </c>
      <c r="K58" s="206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06"/>
      <c r="J59" s="42"/>
      <c r="K59" s="45"/>
    </row>
    <row r="60" spans="2:47" s="1" customFormat="1" ht="6.9" customHeight="1">
      <c r="B60" s="56"/>
      <c r="C60" s="57"/>
      <c r="D60" s="57"/>
      <c r="E60" s="57"/>
      <c r="F60" s="57"/>
      <c r="G60" s="57"/>
      <c r="H60" s="57"/>
      <c r="I60" s="127"/>
      <c r="J60" s="57"/>
      <c r="K60" s="58"/>
    </row>
    <row r="64" spans="2:47" s="1" customFormat="1" ht="6.9" customHeight="1">
      <c r="B64" s="59"/>
      <c r="C64" s="60"/>
      <c r="D64" s="60"/>
      <c r="E64" s="60"/>
      <c r="F64" s="60"/>
      <c r="G64" s="60"/>
      <c r="H64" s="60"/>
      <c r="I64" s="128"/>
      <c r="J64" s="60"/>
      <c r="K64" s="60"/>
      <c r="L64" s="41"/>
    </row>
    <row r="65" spans="2:63" s="1" customFormat="1" ht="36.9" customHeight="1">
      <c r="B65" s="41"/>
      <c r="C65" s="61" t="s">
        <v>134</v>
      </c>
      <c r="L65" s="41"/>
    </row>
    <row r="66" spans="2:63" s="1" customFormat="1" ht="6.9" customHeight="1">
      <c r="B66" s="41"/>
      <c r="L66" s="41"/>
    </row>
    <row r="67" spans="2:63" s="1" customFormat="1" ht="14.4" customHeight="1">
      <c r="B67" s="41"/>
      <c r="C67" s="63" t="s">
        <v>18</v>
      </c>
      <c r="L67" s="41"/>
    </row>
    <row r="68" spans="2:63" s="1" customFormat="1" ht="22.5" customHeight="1">
      <c r="B68" s="41"/>
      <c r="E68" s="364" t="str">
        <f>E7</f>
        <v>Cyklostezka Nová Ves -Vodárna-I.etapa</v>
      </c>
      <c r="F68" s="365"/>
      <c r="G68" s="365"/>
      <c r="H68" s="365"/>
      <c r="L68" s="41"/>
    </row>
    <row r="69" spans="2:63" s="1" customFormat="1" ht="14.4" customHeight="1">
      <c r="B69" s="41"/>
      <c r="C69" s="63" t="s">
        <v>127</v>
      </c>
      <c r="L69" s="41"/>
    </row>
    <row r="70" spans="2:63" s="1" customFormat="1" ht="31.2" customHeight="1">
      <c r="B70" s="41"/>
      <c r="E70" s="345" t="str">
        <f>E9</f>
        <v>10c - SO 801b Vegetační úpravy-založení trávníku</v>
      </c>
      <c r="F70" s="366"/>
      <c r="G70" s="366"/>
      <c r="H70" s="366"/>
      <c r="L70" s="41"/>
    </row>
    <row r="71" spans="2:63" s="1" customFormat="1" ht="16.8" customHeight="1">
      <c r="B71" s="41"/>
      <c r="L71" s="41"/>
    </row>
    <row r="72" spans="2:63" s="1" customFormat="1" ht="18" customHeight="1">
      <c r="B72" s="41"/>
      <c r="C72" s="63" t="s">
        <v>22</v>
      </c>
      <c r="F72" s="135" t="str">
        <f>F12</f>
        <v xml:space="preserve"> </v>
      </c>
      <c r="I72" s="136" t="s">
        <v>24</v>
      </c>
      <c r="J72" s="67" t="str">
        <f>IF(J12="","",J12)</f>
        <v>19.06.2017</v>
      </c>
      <c r="L72" s="41"/>
    </row>
    <row r="73" spans="2:63" s="1" customFormat="1" ht="6.9" customHeight="1">
      <c r="B73" s="41"/>
      <c r="L73" s="41"/>
    </row>
    <row r="74" spans="2:63" s="1" customFormat="1" ht="13.2">
      <c r="B74" s="41"/>
      <c r="C74" s="63" t="s">
        <v>26</v>
      </c>
      <c r="F74" s="135" t="str">
        <f>E15</f>
        <v>Statutární město Ostrava</v>
      </c>
      <c r="I74" s="136" t="s">
        <v>31</v>
      </c>
      <c r="J74" s="135" t="str">
        <f>E21</f>
        <v>HaskoningDHV Czech Republic</v>
      </c>
      <c r="L74" s="41"/>
    </row>
    <row r="75" spans="2:63" s="1" customFormat="1" ht="14.4" customHeight="1">
      <c r="B75" s="41"/>
      <c r="C75" s="63" t="s">
        <v>30</v>
      </c>
      <c r="F75" s="135" t="str">
        <f>IF(E18="","",E18)</f>
        <v>Ing.Ondrej Bojko</v>
      </c>
      <c r="L75" s="41"/>
    </row>
    <row r="76" spans="2:63" s="1" customFormat="1" ht="10.35" customHeight="1">
      <c r="B76" s="41"/>
      <c r="L76" s="41"/>
    </row>
    <row r="77" spans="2:63" s="7" customFormat="1" ht="29.25" customHeight="1">
      <c r="B77" s="137"/>
      <c r="C77" s="138" t="s">
        <v>135</v>
      </c>
      <c r="D77" s="139" t="s">
        <v>54</v>
      </c>
      <c r="E77" s="139" t="s">
        <v>50</v>
      </c>
      <c r="F77" s="139" t="s">
        <v>136</v>
      </c>
      <c r="G77" s="139" t="s">
        <v>137</v>
      </c>
      <c r="H77" s="139" t="s">
        <v>138</v>
      </c>
      <c r="I77" s="140" t="s">
        <v>139</v>
      </c>
      <c r="J77" s="139" t="s">
        <v>131</v>
      </c>
      <c r="K77" s="141" t="s">
        <v>140</v>
      </c>
      <c r="L77" s="137"/>
      <c r="M77" s="73" t="s">
        <v>141</v>
      </c>
      <c r="N77" s="74" t="s">
        <v>39</v>
      </c>
      <c r="O77" s="74" t="s">
        <v>142</v>
      </c>
      <c r="P77" s="74" t="s">
        <v>143</v>
      </c>
      <c r="Q77" s="74" t="s">
        <v>144</v>
      </c>
      <c r="R77" s="74" t="s">
        <v>145</v>
      </c>
      <c r="S77" s="74" t="s">
        <v>146</v>
      </c>
      <c r="T77" s="75" t="s">
        <v>147</v>
      </c>
    </row>
    <row r="78" spans="2:63" s="1" customFormat="1" ht="29.25" customHeight="1">
      <c r="B78" s="41"/>
      <c r="C78" s="77" t="s">
        <v>132</v>
      </c>
      <c r="J78" s="143">
        <f>BK78</f>
        <v>0</v>
      </c>
      <c r="L78" s="41"/>
      <c r="M78" s="76"/>
      <c r="N78" s="68"/>
      <c r="O78" s="68"/>
      <c r="P78" s="144">
        <f>P79</f>
        <v>0</v>
      </c>
      <c r="Q78" s="68"/>
      <c r="R78" s="144">
        <f>R79</f>
        <v>9.788100000000001E-2</v>
      </c>
      <c r="S78" s="68"/>
      <c r="T78" s="145">
        <f>T79</f>
        <v>0</v>
      </c>
      <c r="AT78" s="24" t="s">
        <v>68</v>
      </c>
      <c r="AU78" s="24" t="s">
        <v>133</v>
      </c>
      <c r="BK78" s="146">
        <f>BK79</f>
        <v>0</v>
      </c>
    </row>
    <row r="79" spans="2:63" s="13" customFormat="1" ht="37.35" customHeight="1">
      <c r="B79" s="207"/>
      <c r="D79" s="208" t="s">
        <v>68</v>
      </c>
      <c r="E79" s="209" t="s">
        <v>211</v>
      </c>
      <c r="F79" s="209" t="s">
        <v>212</v>
      </c>
      <c r="I79" s="210"/>
      <c r="J79" s="211">
        <f>BK79</f>
        <v>0</v>
      </c>
      <c r="L79" s="207"/>
      <c r="M79" s="212"/>
      <c r="N79" s="213"/>
      <c r="O79" s="213"/>
      <c r="P79" s="214">
        <f>P80</f>
        <v>0</v>
      </c>
      <c r="Q79" s="213"/>
      <c r="R79" s="214">
        <f>R80</f>
        <v>9.788100000000001E-2</v>
      </c>
      <c r="S79" s="213"/>
      <c r="T79" s="215">
        <f>T80</f>
        <v>0</v>
      </c>
      <c r="AR79" s="208" t="s">
        <v>77</v>
      </c>
      <c r="AT79" s="216" t="s">
        <v>68</v>
      </c>
      <c r="AU79" s="216" t="s">
        <v>69</v>
      </c>
      <c r="AY79" s="208" t="s">
        <v>152</v>
      </c>
      <c r="BK79" s="217">
        <f>BK80</f>
        <v>0</v>
      </c>
    </row>
    <row r="80" spans="2:63" s="13" customFormat="1" ht="19.95" customHeight="1">
      <c r="B80" s="207"/>
      <c r="D80" s="218" t="s">
        <v>68</v>
      </c>
      <c r="E80" s="219" t="s">
        <v>1290</v>
      </c>
      <c r="F80" s="219" t="s">
        <v>1291</v>
      </c>
      <c r="I80" s="210"/>
      <c r="J80" s="220">
        <f>BK80</f>
        <v>0</v>
      </c>
      <c r="L80" s="207"/>
      <c r="M80" s="212"/>
      <c r="N80" s="213"/>
      <c r="O80" s="213"/>
      <c r="P80" s="214">
        <f>SUM(P81:P118)</f>
        <v>0</v>
      </c>
      <c r="Q80" s="213"/>
      <c r="R80" s="214">
        <f>SUM(R81:R118)</f>
        <v>9.788100000000001E-2</v>
      </c>
      <c r="S80" s="213"/>
      <c r="T80" s="215">
        <f>SUM(T81:T118)</f>
        <v>0</v>
      </c>
      <c r="AR80" s="208" t="s">
        <v>77</v>
      </c>
      <c r="AT80" s="216" t="s">
        <v>68</v>
      </c>
      <c r="AU80" s="216" t="s">
        <v>77</v>
      </c>
      <c r="AY80" s="208" t="s">
        <v>152</v>
      </c>
      <c r="BK80" s="217">
        <f>SUM(BK81:BK118)</f>
        <v>0</v>
      </c>
    </row>
    <row r="81" spans="2:65" s="1" customFormat="1" ht="44.25" customHeight="1">
      <c r="B81" s="147"/>
      <c r="C81" s="148" t="s">
        <v>77</v>
      </c>
      <c r="D81" s="148" t="s">
        <v>148</v>
      </c>
      <c r="E81" s="149" t="s">
        <v>1292</v>
      </c>
      <c r="F81" s="150" t="s">
        <v>1293</v>
      </c>
      <c r="G81" s="151" t="s">
        <v>344</v>
      </c>
      <c r="H81" s="152">
        <v>85</v>
      </c>
      <c r="I81" s="153"/>
      <c r="J81" s="154">
        <f t="shared" ref="J81:J94" si="0">ROUND(I81*H81,2)</f>
        <v>0</v>
      </c>
      <c r="K81" s="150" t="s">
        <v>217</v>
      </c>
      <c r="L81" s="41"/>
      <c r="M81" s="155" t="s">
        <v>5</v>
      </c>
      <c r="N81" s="156" t="s">
        <v>40</v>
      </c>
      <c r="O81" s="42"/>
      <c r="P81" s="157">
        <f t="shared" ref="P81:P94" si="1">O81*H81</f>
        <v>0</v>
      </c>
      <c r="Q81" s="157">
        <v>0</v>
      </c>
      <c r="R81" s="157">
        <f t="shared" ref="R81:R94" si="2">Q81*H81</f>
        <v>0</v>
      </c>
      <c r="S81" s="157">
        <v>0</v>
      </c>
      <c r="T81" s="158">
        <f t="shared" ref="T81:T94" si="3">S81*H81</f>
        <v>0</v>
      </c>
      <c r="AR81" s="24" t="s">
        <v>86</v>
      </c>
      <c r="AT81" s="24" t="s">
        <v>148</v>
      </c>
      <c r="AU81" s="24" t="s">
        <v>79</v>
      </c>
      <c r="AY81" s="24" t="s">
        <v>152</v>
      </c>
      <c r="BE81" s="159">
        <f t="shared" ref="BE81:BE94" si="4">IF(N81="základní",J81,0)</f>
        <v>0</v>
      </c>
      <c r="BF81" s="159">
        <f t="shared" ref="BF81:BF94" si="5">IF(N81="snížená",J81,0)</f>
        <v>0</v>
      </c>
      <c r="BG81" s="159">
        <f t="shared" ref="BG81:BG94" si="6">IF(N81="zákl. přenesená",J81,0)</f>
        <v>0</v>
      </c>
      <c r="BH81" s="159">
        <f t="shared" ref="BH81:BH94" si="7">IF(N81="sníž. přenesená",J81,0)</f>
        <v>0</v>
      </c>
      <c r="BI81" s="159">
        <f t="shared" ref="BI81:BI94" si="8">IF(N81="nulová",J81,0)</f>
        <v>0</v>
      </c>
      <c r="BJ81" s="24" t="s">
        <v>77</v>
      </c>
      <c r="BK81" s="159">
        <f t="shared" ref="BK81:BK94" si="9">ROUND(I81*H81,2)</f>
        <v>0</v>
      </c>
      <c r="BL81" s="24" t="s">
        <v>86</v>
      </c>
      <c r="BM81" s="24" t="s">
        <v>1294</v>
      </c>
    </row>
    <row r="82" spans="2:65" s="1" customFormat="1" ht="44.25" customHeight="1">
      <c r="B82" s="147"/>
      <c r="C82" s="148" t="s">
        <v>79</v>
      </c>
      <c r="D82" s="148" t="s">
        <v>148</v>
      </c>
      <c r="E82" s="149" t="s">
        <v>478</v>
      </c>
      <c r="F82" s="150" t="s">
        <v>479</v>
      </c>
      <c r="G82" s="151" t="s">
        <v>344</v>
      </c>
      <c r="H82" s="152">
        <v>127.5</v>
      </c>
      <c r="I82" s="153"/>
      <c r="J82" s="154">
        <f t="shared" si="0"/>
        <v>0</v>
      </c>
      <c r="K82" s="150" t="s">
        <v>217</v>
      </c>
      <c r="L82" s="41"/>
      <c r="M82" s="155" t="s">
        <v>5</v>
      </c>
      <c r="N82" s="156" t="s">
        <v>40</v>
      </c>
      <c r="O82" s="42"/>
      <c r="P82" s="157">
        <f t="shared" si="1"/>
        <v>0</v>
      </c>
      <c r="Q82" s="157">
        <v>0</v>
      </c>
      <c r="R82" s="157">
        <f t="shared" si="2"/>
        <v>0</v>
      </c>
      <c r="S82" s="157">
        <v>0</v>
      </c>
      <c r="T82" s="158">
        <f t="shared" si="3"/>
        <v>0</v>
      </c>
      <c r="AR82" s="24" t="s">
        <v>86</v>
      </c>
      <c r="AT82" s="24" t="s">
        <v>148</v>
      </c>
      <c r="AU82" s="24" t="s">
        <v>79</v>
      </c>
      <c r="AY82" s="24" t="s">
        <v>152</v>
      </c>
      <c r="BE82" s="159">
        <f t="shared" si="4"/>
        <v>0</v>
      </c>
      <c r="BF82" s="159">
        <f t="shared" si="5"/>
        <v>0</v>
      </c>
      <c r="BG82" s="159">
        <f t="shared" si="6"/>
        <v>0</v>
      </c>
      <c r="BH82" s="159">
        <f t="shared" si="7"/>
        <v>0</v>
      </c>
      <c r="BI82" s="159">
        <f t="shared" si="8"/>
        <v>0</v>
      </c>
      <c r="BJ82" s="24" t="s">
        <v>77</v>
      </c>
      <c r="BK82" s="159">
        <f t="shared" si="9"/>
        <v>0</v>
      </c>
      <c r="BL82" s="24" t="s">
        <v>86</v>
      </c>
      <c r="BM82" s="24" t="s">
        <v>1295</v>
      </c>
    </row>
    <row r="83" spans="2:65" s="1" customFormat="1" ht="31.5" customHeight="1">
      <c r="B83" s="147"/>
      <c r="C83" s="148" t="s">
        <v>83</v>
      </c>
      <c r="D83" s="148" t="s">
        <v>148</v>
      </c>
      <c r="E83" s="149" t="s">
        <v>1185</v>
      </c>
      <c r="F83" s="150" t="s">
        <v>1186</v>
      </c>
      <c r="G83" s="151" t="s">
        <v>344</v>
      </c>
      <c r="H83" s="152">
        <v>212.5</v>
      </c>
      <c r="I83" s="153"/>
      <c r="J83" s="154">
        <f t="shared" si="0"/>
        <v>0</v>
      </c>
      <c r="K83" s="150" t="s">
        <v>217</v>
      </c>
      <c r="L83" s="41"/>
      <c r="M83" s="155" t="s">
        <v>5</v>
      </c>
      <c r="N83" s="156" t="s">
        <v>40</v>
      </c>
      <c r="O83" s="42"/>
      <c r="P83" s="157">
        <f t="shared" si="1"/>
        <v>0</v>
      </c>
      <c r="Q83" s="157">
        <v>0</v>
      </c>
      <c r="R83" s="157">
        <f t="shared" si="2"/>
        <v>0</v>
      </c>
      <c r="S83" s="157">
        <v>0</v>
      </c>
      <c r="T83" s="158">
        <f t="shared" si="3"/>
        <v>0</v>
      </c>
      <c r="AR83" s="24" t="s">
        <v>86</v>
      </c>
      <c r="AT83" s="24" t="s">
        <v>148</v>
      </c>
      <c r="AU83" s="24" t="s">
        <v>79</v>
      </c>
      <c r="AY83" s="24" t="s">
        <v>152</v>
      </c>
      <c r="BE83" s="159">
        <f t="shared" si="4"/>
        <v>0</v>
      </c>
      <c r="BF83" s="159">
        <f t="shared" si="5"/>
        <v>0</v>
      </c>
      <c r="BG83" s="159">
        <f t="shared" si="6"/>
        <v>0</v>
      </c>
      <c r="BH83" s="159">
        <f t="shared" si="7"/>
        <v>0</v>
      </c>
      <c r="BI83" s="159">
        <f t="shared" si="8"/>
        <v>0</v>
      </c>
      <c r="BJ83" s="24" t="s">
        <v>77</v>
      </c>
      <c r="BK83" s="159">
        <f t="shared" si="9"/>
        <v>0</v>
      </c>
      <c r="BL83" s="24" t="s">
        <v>86</v>
      </c>
      <c r="BM83" s="24" t="s">
        <v>1296</v>
      </c>
    </row>
    <row r="84" spans="2:65" s="1" customFormat="1" ht="44.25" customHeight="1">
      <c r="B84" s="147"/>
      <c r="C84" s="148" t="s">
        <v>86</v>
      </c>
      <c r="D84" s="148" t="s">
        <v>148</v>
      </c>
      <c r="E84" s="149" t="s">
        <v>1297</v>
      </c>
      <c r="F84" s="150" t="s">
        <v>1298</v>
      </c>
      <c r="G84" s="151" t="s">
        <v>216</v>
      </c>
      <c r="H84" s="152">
        <v>1700</v>
      </c>
      <c r="I84" s="153"/>
      <c r="J84" s="154">
        <f t="shared" si="0"/>
        <v>0</v>
      </c>
      <c r="K84" s="150" t="s">
        <v>217</v>
      </c>
      <c r="L84" s="41"/>
      <c r="M84" s="155" t="s">
        <v>5</v>
      </c>
      <c r="N84" s="156" t="s">
        <v>40</v>
      </c>
      <c r="O84" s="42"/>
      <c r="P84" s="157">
        <f t="shared" si="1"/>
        <v>0</v>
      </c>
      <c r="Q84" s="157">
        <v>0</v>
      </c>
      <c r="R84" s="157">
        <f t="shared" si="2"/>
        <v>0</v>
      </c>
      <c r="S84" s="157">
        <v>0</v>
      </c>
      <c r="T84" s="158">
        <f t="shared" si="3"/>
        <v>0</v>
      </c>
      <c r="AR84" s="24" t="s">
        <v>86</v>
      </c>
      <c r="AT84" s="24" t="s">
        <v>148</v>
      </c>
      <c r="AU84" s="24" t="s">
        <v>79</v>
      </c>
      <c r="AY84" s="24" t="s">
        <v>152</v>
      </c>
      <c r="BE84" s="159">
        <f t="shared" si="4"/>
        <v>0</v>
      </c>
      <c r="BF84" s="159">
        <f t="shared" si="5"/>
        <v>0</v>
      </c>
      <c r="BG84" s="159">
        <f t="shared" si="6"/>
        <v>0</v>
      </c>
      <c r="BH84" s="159">
        <f t="shared" si="7"/>
        <v>0</v>
      </c>
      <c r="BI84" s="159">
        <f t="shared" si="8"/>
        <v>0</v>
      </c>
      <c r="BJ84" s="24" t="s">
        <v>77</v>
      </c>
      <c r="BK84" s="159">
        <f t="shared" si="9"/>
        <v>0</v>
      </c>
      <c r="BL84" s="24" t="s">
        <v>86</v>
      </c>
      <c r="BM84" s="24" t="s">
        <v>1299</v>
      </c>
    </row>
    <row r="85" spans="2:65" s="1" customFormat="1" ht="31.5" customHeight="1">
      <c r="B85" s="147"/>
      <c r="C85" s="148" t="s">
        <v>89</v>
      </c>
      <c r="D85" s="148" t="s">
        <v>148</v>
      </c>
      <c r="E85" s="149" t="s">
        <v>1300</v>
      </c>
      <c r="F85" s="150" t="s">
        <v>1301</v>
      </c>
      <c r="G85" s="151" t="s">
        <v>216</v>
      </c>
      <c r="H85" s="152">
        <v>1700</v>
      </c>
      <c r="I85" s="153"/>
      <c r="J85" s="154">
        <f t="shared" si="0"/>
        <v>0</v>
      </c>
      <c r="K85" s="150" t="s">
        <v>217</v>
      </c>
      <c r="L85" s="41"/>
      <c r="M85" s="155" t="s">
        <v>5</v>
      </c>
      <c r="N85" s="156" t="s">
        <v>40</v>
      </c>
      <c r="O85" s="42"/>
      <c r="P85" s="157">
        <f t="shared" si="1"/>
        <v>0</v>
      </c>
      <c r="Q85" s="157">
        <v>0</v>
      </c>
      <c r="R85" s="157">
        <f t="shared" si="2"/>
        <v>0</v>
      </c>
      <c r="S85" s="157">
        <v>0</v>
      </c>
      <c r="T85" s="158">
        <f t="shared" si="3"/>
        <v>0</v>
      </c>
      <c r="AR85" s="24" t="s">
        <v>86</v>
      </c>
      <c r="AT85" s="24" t="s">
        <v>148</v>
      </c>
      <c r="AU85" s="24" t="s">
        <v>79</v>
      </c>
      <c r="AY85" s="24" t="s">
        <v>152</v>
      </c>
      <c r="BE85" s="159">
        <f t="shared" si="4"/>
        <v>0</v>
      </c>
      <c r="BF85" s="159">
        <f t="shared" si="5"/>
        <v>0</v>
      </c>
      <c r="BG85" s="159">
        <f t="shared" si="6"/>
        <v>0</v>
      </c>
      <c r="BH85" s="159">
        <f t="shared" si="7"/>
        <v>0</v>
      </c>
      <c r="BI85" s="159">
        <f t="shared" si="8"/>
        <v>0</v>
      </c>
      <c r="BJ85" s="24" t="s">
        <v>77</v>
      </c>
      <c r="BK85" s="159">
        <f t="shared" si="9"/>
        <v>0</v>
      </c>
      <c r="BL85" s="24" t="s">
        <v>86</v>
      </c>
      <c r="BM85" s="24" t="s">
        <v>1302</v>
      </c>
    </row>
    <row r="86" spans="2:65" s="1" customFormat="1" ht="31.5" customHeight="1">
      <c r="B86" s="147"/>
      <c r="C86" s="148" t="s">
        <v>92</v>
      </c>
      <c r="D86" s="148" t="s">
        <v>148</v>
      </c>
      <c r="E86" s="149" t="s">
        <v>1303</v>
      </c>
      <c r="F86" s="150" t="s">
        <v>1304</v>
      </c>
      <c r="G86" s="151" t="s">
        <v>216</v>
      </c>
      <c r="H86" s="152">
        <v>1700</v>
      </c>
      <c r="I86" s="153"/>
      <c r="J86" s="154">
        <f t="shared" si="0"/>
        <v>0</v>
      </c>
      <c r="K86" s="150" t="s">
        <v>217</v>
      </c>
      <c r="L86" s="41"/>
      <c r="M86" s="155" t="s">
        <v>5</v>
      </c>
      <c r="N86" s="156" t="s">
        <v>40</v>
      </c>
      <c r="O86" s="42"/>
      <c r="P86" s="157">
        <f t="shared" si="1"/>
        <v>0</v>
      </c>
      <c r="Q86" s="157">
        <v>0</v>
      </c>
      <c r="R86" s="157">
        <f t="shared" si="2"/>
        <v>0</v>
      </c>
      <c r="S86" s="157">
        <v>0</v>
      </c>
      <c r="T86" s="158">
        <f t="shared" si="3"/>
        <v>0</v>
      </c>
      <c r="AR86" s="24" t="s">
        <v>86</v>
      </c>
      <c r="AT86" s="24" t="s">
        <v>148</v>
      </c>
      <c r="AU86" s="24" t="s">
        <v>79</v>
      </c>
      <c r="AY86" s="24" t="s">
        <v>152</v>
      </c>
      <c r="BE86" s="159">
        <f t="shared" si="4"/>
        <v>0</v>
      </c>
      <c r="BF86" s="159">
        <f t="shared" si="5"/>
        <v>0</v>
      </c>
      <c r="BG86" s="159">
        <f t="shared" si="6"/>
        <v>0</v>
      </c>
      <c r="BH86" s="159">
        <f t="shared" si="7"/>
        <v>0</v>
      </c>
      <c r="BI86" s="159">
        <f t="shared" si="8"/>
        <v>0</v>
      </c>
      <c r="BJ86" s="24" t="s">
        <v>77</v>
      </c>
      <c r="BK86" s="159">
        <f t="shared" si="9"/>
        <v>0</v>
      </c>
      <c r="BL86" s="24" t="s">
        <v>86</v>
      </c>
      <c r="BM86" s="24" t="s">
        <v>1305</v>
      </c>
    </row>
    <row r="87" spans="2:65" s="1" customFormat="1" ht="31.5" customHeight="1">
      <c r="B87" s="147"/>
      <c r="C87" s="148" t="s">
        <v>95</v>
      </c>
      <c r="D87" s="148" t="s">
        <v>148</v>
      </c>
      <c r="E87" s="149" t="s">
        <v>1306</v>
      </c>
      <c r="F87" s="150" t="s">
        <v>1307</v>
      </c>
      <c r="G87" s="151" t="s">
        <v>216</v>
      </c>
      <c r="H87" s="152">
        <v>1700</v>
      </c>
      <c r="I87" s="153"/>
      <c r="J87" s="154">
        <f t="shared" si="0"/>
        <v>0</v>
      </c>
      <c r="K87" s="150" t="s">
        <v>217</v>
      </c>
      <c r="L87" s="41"/>
      <c r="M87" s="155" t="s">
        <v>5</v>
      </c>
      <c r="N87" s="156" t="s">
        <v>40</v>
      </c>
      <c r="O87" s="42"/>
      <c r="P87" s="157">
        <f t="shared" si="1"/>
        <v>0</v>
      </c>
      <c r="Q87" s="157">
        <v>0</v>
      </c>
      <c r="R87" s="157">
        <f t="shared" si="2"/>
        <v>0</v>
      </c>
      <c r="S87" s="157">
        <v>0</v>
      </c>
      <c r="T87" s="158">
        <f t="shared" si="3"/>
        <v>0</v>
      </c>
      <c r="AR87" s="24" t="s">
        <v>86</v>
      </c>
      <c r="AT87" s="24" t="s">
        <v>148</v>
      </c>
      <c r="AU87" s="24" t="s">
        <v>79</v>
      </c>
      <c r="AY87" s="24" t="s">
        <v>152</v>
      </c>
      <c r="BE87" s="159">
        <f t="shared" si="4"/>
        <v>0</v>
      </c>
      <c r="BF87" s="159">
        <f t="shared" si="5"/>
        <v>0</v>
      </c>
      <c r="BG87" s="159">
        <f t="shared" si="6"/>
        <v>0</v>
      </c>
      <c r="BH87" s="159">
        <f t="shared" si="7"/>
        <v>0</v>
      </c>
      <c r="BI87" s="159">
        <f t="shared" si="8"/>
        <v>0</v>
      </c>
      <c r="BJ87" s="24" t="s">
        <v>77</v>
      </c>
      <c r="BK87" s="159">
        <f t="shared" si="9"/>
        <v>0</v>
      </c>
      <c r="BL87" s="24" t="s">
        <v>86</v>
      </c>
      <c r="BM87" s="24" t="s">
        <v>1308</v>
      </c>
    </row>
    <row r="88" spans="2:65" s="1" customFormat="1" ht="31.5" customHeight="1">
      <c r="B88" s="147"/>
      <c r="C88" s="148" t="s">
        <v>98</v>
      </c>
      <c r="D88" s="148" t="s">
        <v>148</v>
      </c>
      <c r="E88" s="149" t="s">
        <v>1309</v>
      </c>
      <c r="F88" s="150" t="s">
        <v>1310</v>
      </c>
      <c r="G88" s="151" t="s">
        <v>216</v>
      </c>
      <c r="H88" s="152">
        <v>340</v>
      </c>
      <c r="I88" s="153"/>
      <c r="J88" s="154">
        <f t="shared" si="0"/>
        <v>0</v>
      </c>
      <c r="K88" s="150" t="s">
        <v>217</v>
      </c>
      <c r="L88" s="41"/>
      <c r="M88" s="155" t="s">
        <v>5</v>
      </c>
      <c r="N88" s="156" t="s">
        <v>40</v>
      </c>
      <c r="O88" s="42"/>
      <c r="P88" s="157">
        <f t="shared" si="1"/>
        <v>0</v>
      </c>
      <c r="Q88" s="157">
        <v>0</v>
      </c>
      <c r="R88" s="157">
        <f t="shared" si="2"/>
        <v>0</v>
      </c>
      <c r="S88" s="157">
        <v>0</v>
      </c>
      <c r="T88" s="158">
        <f t="shared" si="3"/>
        <v>0</v>
      </c>
      <c r="AR88" s="24" t="s">
        <v>86</v>
      </c>
      <c r="AT88" s="24" t="s">
        <v>148</v>
      </c>
      <c r="AU88" s="24" t="s">
        <v>79</v>
      </c>
      <c r="AY88" s="24" t="s">
        <v>152</v>
      </c>
      <c r="BE88" s="159">
        <f t="shared" si="4"/>
        <v>0</v>
      </c>
      <c r="BF88" s="159">
        <f t="shared" si="5"/>
        <v>0</v>
      </c>
      <c r="BG88" s="159">
        <f t="shared" si="6"/>
        <v>0</v>
      </c>
      <c r="BH88" s="159">
        <f t="shared" si="7"/>
        <v>0</v>
      </c>
      <c r="BI88" s="159">
        <f t="shared" si="8"/>
        <v>0</v>
      </c>
      <c r="BJ88" s="24" t="s">
        <v>77</v>
      </c>
      <c r="BK88" s="159">
        <f t="shared" si="9"/>
        <v>0</v>
      </c>
      <c r="BL88" s="24" t="s">
        <v>86</v>
      </c>
      <c r="BM88" s="24" t="s">
        <v>1311</v>
      </c>
    </row>
    <row r="89" spans="2:65" s="1" customFormat="1" ht="22.5" customHeight="1">
      <c r="B89" s="147"/>
      <c r="C89" s="148" t="s">
        <v>107</v>
      </c>
      <c r="D89" s="148" t="s">
        <v>148</v>
      </c>
      <c r="E89" s="149" t="s">
        <v>1312</v>
      </c>
      <c r="F89" s="150" t="s">
        <v>1313</v>
      </c>
      <c r="G89" s="151" t="s">
        <v>216</v>
      </c>
      <c r="H89" s="152">
        <v>1700</v>
      </c>
      <c r="I89" s="153"/>
      <c r="J89" s="154">
        <f t="shared" si="0"/>
        <v>0</v>
      </c>
      <c r="K89" s="150" t="s">
        <v>217</v>
      </c>
      <c r="L89" s="41"/>
      <c r="M89" s="155" t="s">
        <v>5</v>
      </c>
      <c r="N89" s="156" t="s">
        <v>40</v>
      </c>
      <c r="O89" s="42"/>
      <c r="P89" s="157">
        <f t="shared" si="1"/>
        <v>0</v>
      </c>
      <c r="Q89" s="157">
        <v>0</v>
      </c>
      <c r="R89" s="157">
        <f t="shared" si="2"/>
        <v>0</v>
      </c>
      <c r="S89" s="157">
        <v>0</v>
      </c>
      <c r="T89" s="158">
        <f t="shared" si="3"/>
        <v>0</v>
      </c>
      <c r="AR89" s="24" t="s">
        <v>86</v>
      </c>
      <c r="AT89" s="24" t="s">
        <v>148</v>
      </c>
      <c r="AU89" s="24" t="s">
        <v>79</v>
      </c>
      <c r="AY89" s="24" t="s">
        <v>152</v>
      </c>
      <c r="BE89" s="159">
        <f t="shared" si="4"/>
        <v>0</v>
      </c>
      <c r="BF89" s="159">
        <f t="shared" si="5"/>
        <v>0</v>
      </c>
      <c r="BG89" s="159">
        <f t="shared" si="6"/>
        <v>0</v>
      </c>
      <c r="BH89" s="159">
        <f t="shared" si="7"/>
        <v>0</v>
      </c>
      <c r="BI89" s="159">
        <f t="shared" si="8"/>
        <v>0</v>
      </c>
      <c r="BJ89" s="24" t="s">
        <v>77</v>
      </c>
      <c r="BK89" s="159">
        <f t="shared" si="9"/>
        <v>0</v>
      </c>
      <c r="BL89" s="24" t="s">
        <v>86</v>
      </c>
      <c r="BM89" s="24" t="s">
        <v>1314</v>
      </c>
    </row>
    <row r="90" spans="2:65" s="1" customFormat="1" ht="22.5" customHeight="1">
      <c r="B90" s="147"/>
      <c r="C90" s="148" t="s">
        <v>110</v>
      </c>
      <c r="D90" s="148" t="s">
        <v>148</v>
      </c>
      <c r="E90" s="149" t="s">
        <v>1315</v>
      </c>
      <c r="F90" s="150" t="s">
        <v>1316</v>
      </c>
      <c r="G90" s="151" t="s">
        <v>216</v>
      </c>
      <c r="H90" s="152">
        <v>1700</v>
      </c>
      <c r="I90" s="153"/>
      <c r="J90" s="154">
        <f t="shared" si="0"/>
        <v>0</v>
      </c>
      <c r="K90" s="150" t="s">
        <v>217</v>
      </c>
      <c r="L90" s="41"/>
      <c r="M90" s="155" t="s">
        <v>5</v>
      </c>
      <c r="N90" s="156" t="s">
        <v>40</v>
      </c>
      <c r="O90" s="42"/>
      <c r="P90" s="157">
        <f t="shared" si="1"/>
        <v>0</v>
      </c>
      <c r="Q90" s="157">
        <v>0</v>
      </c>
      <c r="R90" s="157">
        <f t="shared" si="2"/>
        <v>0</v>
      </c>
      <c r="S90" s="157">
        <v>0</v>
      </c>
      <c r="T90" s="158">
        <f t="shared" si="3"/>
        <v>0</v>
      </c>
      <c r="AR90" s="24" t="s">
        <v>86</v>
      </c>
      <c r="AT90" s="24" t="s">
        <v>148</v>
      </c>
      <c r="AU90" s="24" t="s">
        <v>79</v>
      </c>
      <c r="AY90" s="24" t="s">
        <v>152</v>
      </c>
      <c r="BE90" s="159">
        <f t="shared" si="4"/>
        <v>0</v>
      </c>
      <c r="BF90" s="159">
        <f t="shared" si="5"/>
        <v>0</v>
      </c>
      <c r="BG90" s="159">
        <f t="shared" si="6"/>
        <v>0</v>
      </c>
      <c r="BH90" s="159">
        <f t="shared" si="7"/>
        <v>0</v>
      </c>
      <c r="BI90" s="159">
        <f t="shared" si="8"/>
        <v>0</v>
      </c>
      <c r="BJ90" s="24" t="s">
        <v>77</v>
      </c>
      <c r="BK90" s="159">
        <f t="shared" si="9"/>
        <v>0</v>
      </c>
      <c r="BL90" s="24" t="s">
        <v>86</v>
      </c>
      <c r="BM90" s="24" t="s">
        <v>1317</v>
      </c>
    </row>
    <row r="91" spans="2:65" s="1" customFormat="1" ht="22.5" customHeight="1">
      <c r="B91" s="147"/>
      <c r="C91" s="148" t="s">
        <v>199</v>
      </c>
      <c r="D91" s="148" t="s">
        <v>148</v>
      </c>
      <c r="E91" s="149" t="s">
        <v>1318</v>
      </c>
      <c r="F91" s="150" t="s">
        <v>1319</v>
      </c>
      <c r="G91" s="151" t="s">
        <v>216</v>
      </c>
      <c r="H91" s="152">
        <v>1700</v>
      </c>
      <c r="I91" s="153"/>
      <c r="J91" s="154">
        <f t="shared" si="0"/>
        <v>0</v>
      </c>
      <c r="K91" s="150" t="s">
        <v>217</v>
      </c>
      <c r="L91" s="41"/>
      <c r="M91" s="155" t="s">
        <v>5</v>
      </c>
      <c r="N91" s="156" t="s">
        <v>40</v>
      </c>
      <c r="O91" s="42"/>
      <c r="P91" s="157">
        <f t="shared" si="1"/>
        <v>0</v>
      </c>
      <c r="Q91" s="157">
        <v>0</v>
      </c>
      <c r="R91" s="157">
        <f t="shared" si="2"/>
        <v>0</v>
      </c>
      <c r="S91" s="157">
        <v>0</v>
      </c>
      <c r="T91" s="158">
        <f t="shared" si="3"/>
        <v>0</v>
      </c>
      <c r="AR91" s="24" t="s">
        <v>86</v>
      </c>
      <c r="AT91" s="24" t="s">
        <v>148</v>
      </c>
      <c r="AU91" s="24" t="s">
        <v>79</v>
      </c>
      <c r="AY91" s="24" t="s">
        <v>152</v>
      </c>
      <c r="BE91" s="159">
        <f t="shared" si="4"/>
        <v>0</v>
      </c>
      <c r="BF91" s="159">
        <f t="shared" si="5"/>
        <v>0</v>
      </c>
      <c r="BG91" s="159">
        <f t="shared" si="6"/>
        <v>0</v>
      </c>
      <c r="BH91" s="159">
        <f t="shared" si="7"/>
        <v>0</v>
      </c>
      <c r="BI91" s="159">
        <f t="shared" si="8"/>
        <v>0</v>
      </c>
      <c r="BJ91" s="24" t="s">
        <v>77</v>
      </c>
      <c r="BK91" s="159">
        <f t="shared" si="9"/>
        <v>0</v>
      </c>
      <c r="BL91" s="24" t="s">
        <v>86</v>
      </c>
      <c r="BM91" s="24" t="s">
        <v>1320</v>
      </c>
    </row>
    <row r="92" spans="2:65" s="1" customFormat="1" ht="31.5" customHeight="1">
      <c r="B92" s="147"/>
      <c r="C92" s="148" t="s">
        <v>202</v>
      </c>
      <c r="D92" s="148" t="s">
        <v>148</v>
      </c>
      <c r="E92" s="149" t="s">
        <v>1321</v>
      </c>
      <c r="F92" s="150" t="s">
        <v>1322</v>
      </c>
      <c r="G92" s="151" t="s">
        <v>216</v>
      </c>
      <c r="H92" s="152">
        <v>1700</v>
      </c>
      <c r="I92" s="153"/>
      <c r="J92" s="154">
        <f t="shared" si="0"/>
        <v>0</v>
      </c>
      <c r="K92" s="150" t="s">
        <v>217</v>
      </c>
      <c r="L92" s="41"/>
      <c r="M92" s="155" t="s">
        <v>5</v>
      </c>
      <c r="N92" s="156" t="s">
        <v>40</v>
      </c>
      <c r="O92" s="42"/>
      <c r="P92" s="157">
        <f t="shared" si="1"/>
        <v>0</v>
      </c>
      <c r="Q92" s="157">
        <v>0</v>
      </c>
      <c r="R92" s="157">
        <f t="shared" si="2"/>
        <v>0</v>
      </c>
      <c r="S92" s="157">
        <v>0</v>
      </c>
      <c r="T92" s="158">
        <f t="shared" si="3"/>
        <v>0</v>
      </c>
      <c r="AR92" s="24" t="s">
        <v>86</v>
      </c>
      <c r="AT92" s="24" t="s">
        <v>148</v>
      </c>
      <c r="AU92" s="24" t="s">
        <v>79</v>
      </c>
      <c r="AY92" s="24" t="s">
        <v>152</v>
      </c>
      <c r="BE92" s="159">
        <f t="shared" si="4"/>
        <v>0</v>
      </c>
      <c r="BF92" s="159">
        <f t="shared" si="5"/>
        <v>0</v>
      </c>
      <c r="BG92" s="159">
        <f t="shared" si="6"/>
        <v>0</v>
      </c>
      <c r="BH92" s="159">
        <f t="shared" si="7"/>
        <v>0</v>
      </c>
      <c r="BI92" s="159">
        <f t="shared" si="8"/>
        <v>0</v>
      </c>
      <c r="BJ92" s="24" t="s">
        <v>77</v>
      </c>
      <c r="BK92" s="159">
        <f t="shared" si="9"/>
        <v>0</v>
      </c>
      <c r="BL92" s="24" t="s">
        <v>86</v>
      </c>
      <c r="BM92" s="24" t="s">
        <v>1323</v>
      </c>
    </row>
    <row r="93" spans="2:65" s="1" customFormat="1" ht="22.5" customHeight="1">
      <c r="B93" s="147"/>
      <c r="C93" s="148" t="s">
        <v>300</v>
      </c>
      <c r="D93" s="148" t="s">
        <v>148</v>
      </c>
      <c r="E93" s="149" t="s">
        <v>1324</v>
      </c>
      <c r="F93" s="150" t="s">
        <v>1325</v>
      </c>
      <c r="G93" s="151" t="s">
        <v>226</v>
      </c>
      <c r="H93" s="152">
        <v>5.0999999999999997E-2</v>
      </c>
      <c r="I93" s="153"/>
      <c r="J93" s="154">
        <f t="shared" si="0"/>
        <v>0</v>
      </c>
      <c r="K93" s="150" t="s">
        <v>217</v>
      </c>
      <c r="L93" s="41"/>
      <c r="M93" s="155" t="s">
        <v>5</v>
      </c>
      <c r="N93" s="156" t="s">
        <v>40</v>
      </c>
      <c r="O93" s="42"/>
      <c r="P93" s="157">
        <f t="shared" si="1"/>
        <v>0</v>
      </c>
      <c r="Q93" s="157">
        <v>0</v>
      </c>
      <c r="R93" s="157">
        <f t="shared" si="2"/>
        <v>0</v>
      </c>
      <c r="S93" s="157">
        <v>0</v>
      </c>
      <c r="T93" s="158">
        <f t="shared" si="3"/>
        <v>0</v>
      </c>
      <c r="AR93" s="24" t="s">
        <v>86</v>
      </c>
      <c r="AT93" s="24" t="s">
        <v>148</v>
      </c>
      <c r="AU93" s="24" t="s">
        <v>79</v>
      </c>
      <c r="AY93" s="24" t="s">
        <v>152</v>
      </c>
      <c r="BE93" s="159">
        <f t="shared" si="4"/>
        <v>0</v>
      </c>
      <c r="BF93" s="159">
        <f t="shared" si="5"/>
        <v>0</v>
      </c>
      <c r="BG93" s="159">
        <f t="shared" si="6"/>
        <v>0</v>
      </c>
      <c r="BH93" s="159">
        <f t="shared" si="7"/>
        <v>0</v>
      </c>
      <c r="BI93" s="159">
        <f t="shared" si="8"/>
        <v>0</v>
      </c>
      <c r="BJ93" s="24" t="s">
        <v>77</v>
      </c>
      <c r="BK93" s="159">
        <f t="shared" si="9"/>
        <v>0</v>
      </c>
      <c r="BL93" s="24" t="s">
        <v>86</v>
      </c>
      <c r="BM93" s="24" t="s">
        <v>1326</v>
      </c>
    </row>
    <row r="94" spans="2:65" s="1" customFormat="1" ht="22.5" customHeight="1">
      <c r="B94" s="147"/>
      <c r="C94" s="225" t="s">
        <v>308</v>
      </c>
      <c r="D94" s="225" t="s">
        <v>484</v>
      </c>
      <c r="E94" s="226" t="s">
        <v>1327</v>
      </c>
      <c r="F94" s="227" t="s">
        <v>1328</v>
      </c>
      <c r="G94" s="228" t="s">
        <v>1329</v>
      </c>
      <c r="H94" s="229">
        <v>1.4059999999999999</v>
      </c>
      <c r="I94" s="230"/>
      <c r="J94" s="231">
        <f t="shared" si="0"/>
        <v>0</v>
      </c>
      <c r="K94" s="227" t="s">
        <v>217</v>
      </c>
      <c r="L94" s="232"/>
      <c r="M94" s="233" t="s">
        <v>5</v>
      </c>
      <c r="N94" s="234" t="s">
        <v>40</v>
      </c>
      <c r="O94" s="42"/>
      <c r="P94" s="157">
        <f t="shared" si="1"/>
        <v>0</v>
      </c>
      <c r="Q94" s="157">
        <v>1E-3</v>
      </c>
      <c r="R94" s="157">
        <f t="shared" si="2"/>
        <v>1.4059999999999999E-3</v>
      </c>
      <c r="S94" s="157">
        <v>0</v>
      </c>
      <c r="T94" s="158">
        <f t="shared" si="3"/>
        <v>0</v>
      </c>
      <c r="AR94" s="24" t="s">
        <v>98</v>
      </c>
      <c r="AT94" s="24" t="s">
        <v>484</v>
      </c>
      <c r="AU94" s="24" t="s">
        <v>79</v>
      </c>
      <c r="AY94" s="24" t="s">
        <v>152</v>
      </c>
      <c r="BE94" s="159">
        <f t="shared" si="4"/>
        <v>0</v>
      </c>
      <c r="BF94" s="159">
        <f t="shared" si="5"/>
        <v>0</v>
      </c>
      <c r="BG94" s="159">
        <f t="shared" si="6"/>
        <v>0</v>
      </c>
      <c r="BH94" s="159">
        <f t="shared" si="7"/>
        <v>0</v>
      </c>
      <c r="BI94" s="159">
        <f t="shared" si="8"/>
        <v>0</v>
      </c>
      <c r="BJ94" s="24" t="s">
        <v>77</v>
      </c>
      <c r="BK94" s="159">
        <f t="shared" si="9"/>
        <v>0</v>
      </c>
      <c r="BL94" s="24" t="s">
        <v>86</v>
      </c>
      <c r="BM94" s="24" t="s">
        <v>1330</v>
      </c>
    </row>
    <row r="95" spans="2:65" s="9" customFormat="1">
      <c r="B95" s="169"/>
      <c r="D95" s="161" t="s">
        <v>159</v>
      </c>
      <c r="E95" s="170" t="s">
        <v>5</v>
      </c>
      <c r="F95" s="171" t="s">
        <v>1331</v>
      </c>
      <c r="H95" s="172">
        <v>1.4059999999999999</v>
      </c>
      <c r="I95" s="173"/>
      <c r="L95" s="169"/>
      <c r="M95" s="174"/>
      <c r="N95" s="175"/>
      <c r="O95" s="175"/>
      <c r="P95" s="175"/>
      <c r="Q95" s="175"/>
      <c r="R95" s="175"/>
      <c r="S95" s="175"/>
      <c r="T95" s="176"/>
      <c r="AT95" s="170" t="s">
        <v>159</v>
      </c>
      <c r="AU95" s="170" t="s">
        <v>79</v>
      </c>
      <c r="AV95" s="9" t="s">
        <v>79</v>
      </c>
      <c r="AW95" s="9" t="s">
        <v>33</v>
      </c>
      <c r="AX95" s="9" t="s">
        <v>69</v>
      </c>
      <c r="AY95" s="170" t="s">
        <v>152</v>
      </c>
    </row>
    <row r="96" spans="2:65" s="10" customFormat="1">
      <c r="B96" s="177"/>
      <c r="D96" s="178" t="s">
        <v>159</v>
      </c>
      <c r="E96" s="179" t="s">
        <v>5</v>
      </c>
      <c r="F96" s="180" t="s">
        <v>161</v>
      </c>
      <c r="H96" s="181">
        <v>1.4059999999999999</v>
      </c>
      <c r="I96" s="182"/>
      <c r="L96" s="177"/>
      <c r="M96" s="183"/>
      <c r="N96" s="184"/>
      <c r="O96" s="184"/>
      <c r="P96" s="184"/>
      <c r="Q96" s="184"/>
      <c r="R96" s="184"/>
      <c r="S96" s="184"/>
      <c r="T96" s="185"/>
      <c r="AT96" s="186" t="s">
        <v>159</v>
      </c>
      <c r="AU96" s="186" t="s">
        <v>79</v>
      </c>
      <c r="AV96" s="10" t="s">
        <v>86</v>
      </c>
      <c r="AW96" s="10" t="s">
        <v>33</v>
      </c>
      <c r="AX96" s="10" t="s">
        <v>77</v>
      </c>
      <c r="AY96" s="186" t="s">
        <v>152</v>
      </c>
    </row>
    <row r="97" spans="2:65" s="1" customFormat="1" ht="22.5" customHeight="1">
      <c r="B97" s="147"/>
      <c r="C97" s="225" t="s">
        <v>11</v>
      </c>
      <c r="D97" s="225" t="s">
        <v>484</v>
      </c>
      <c r="E97" s="226" t="s">
        <v>1332</v>
      </c>
      <c r="F97" s="227" t="s">
        <v>1333</v>
      </c>
      <c r="G97" s="228" t="s">
        <v>344</v>
      </c>
      <c r="H97" s="229">
        <v>85</v>
      </c>
      <c r="I97" s="230"/>
      <c r="J97" s="231">
        <f>ROUND(I97*H97,2)</f>
        <v>0</v>
      </c>
      <c r="K97" s="227" t="s">
        <v>217</v>
      </c>
      <c r="L97" s="232"/>
      <c r="M97" s="233" t="s">
        <v>5</v>
      </c>
      <c r="N97" s="234" t="s">
        <v>40</v>
      </c>
      <c r="O97" s="42"/>
      <c r="P97" s="157">
        <f>O97*H97</f>
        <v>0</v>
      </c>
      <c r="Q97" s="157">
        <v>0</v>
      </c>
      <c r="R97" s="157">
        <f>Q97*H97</f>
        <v>0</v>
      </c>
      <c r="S97" s="157">
        <v>0</v>
      </c>
      <c r="T97" s="158">
        <f>S97*H97</f>
        <v>0</v>
      </c>
      <c r="AR97" s="24" t="s">
        <v>98</v>
      </c>
      <c r="AT97" s="24" t="s">
        <v>484</v>
      </c>
      <c r="AU97" s="24" t="s">
        <v>79</v>
      </c>
      <c r="AY97" s="24" t="s">
        <v>152</v>
      </c>
      <c r="BE97" s="159">
        <f>IF(N97="základní",J97,0)</f>
        <v>0</v>
      </c>
      <c r="BF97" s="159">
        <f>IF(N97="snížená",J97,0)</f>
        <v>0</v>
      </c>
      <c r="BG97" s="159">
        <f>IF(N97="zákl. přenesená",J97,0)</f>
        <v>0</v>
      </c>
      <c r="BH97" s="159">
        <f>IF(N97="sníž. přenesená",J97,0)</f>
        <v>0</v>
      </c>
      <c r="BI97" s="159">
        <f>IF(N97="nulová",J97,0)</f>
        <v>0</v>
      </c>
      <c r="BJ97" s="24" t="s">
        <v>77</v>
      </c>
      <c r="BK97" s="159">
        <f>ROUND(I97*H97,2)</f>
        <v>0</v>
      </c>
      <c r="BL97" s="24" t="s">
        <v>86</v>
      </c>
      <c r="BM97" s="24" t="s">
        <v>1334</v>
      </c>
    </row>
    <row r="98" spans="2:65" s="1" customFormat="1" ht="22.5" customHeight="1">
      <c r="B98" s="147"/>
      <c r="C98" s="225" t="s">
        <v>317</v>
      </c>
      <c r="D98" s="225" t="s">
        <v>484</v>
      </c>
      <c r="E98" s="226" t="s">
        <v>1335</v>
      </c>
      <c r="F98" s="227" t="s">
        <v>1336</v>
      </c>
      <c r="G98" s="228" t="s">
        <v>920</v>
      </c>
      <c r="H98" s="229">
        <v>42.5</v>
      </c>
      <c r="I98" s="230"/>
      <c r="J98" s="231">
        <f>ROUND(I98*H98,2)</f>
        <v>0</v>
      </c>
      <c r="K98" s="227" t="s">
        <v>217</v>
      </c>
      <c r="L98" s="232"/>
      <c r="M98" s="233" t="s">
        <v>5</v>
      </c>
      <c r="N98" s="234" t="s">
        <v>40</v>
      </c>
      <c r="O98" s="42"/>
      <c r="P98" s="157">
        <f>O98*H98</f>
        <v>0</v>
      </c>
      <c r="Q98" s="157">
        <v>0</v>
      </c>
      <c r="R98" s="157">
        <f>Q98*H98</f>
        <v>0</v>
      </c>
      <c r="S98" s="157">
        <v>0</v>
      </c>
      <c r="T98" s="158">
        <f>S98*H98</f>
        <v>0</v>
      </c>
      <c r="AR98" s="24" t="s">
        <v>98</v>
      </c>
      <c r="AT98" s="24" t="s">
        <v>484</v>
      </c>
      <c r="AU98" s="24" t="s">
        <v>79</v>
      </c>
      <c r="AY98" s="24" t="s">
        <v>152</v>
      </c>
      <c r="BE98" s="159">
        <f>IF(N98="základní",J98,0)</f>
        <v>0</v>
      </c>
      <c r="BF98" s="159">
        <f>IF(N98="snížená",J98,0)</f>
        <v>0</v>
      </c>
      <c r="BG98" s="159">
        <f>IF(N98="zákl. přenesená",J98,0)</f>
        <v>0</v>
      </c>
      <c r="BH98" s="159">
        <f>IF(N98="sníž. přenesená",J98,0)</f>
        <v>0</v>
      </c>
      <c r="BI98" s="159">
        <f>IF(N98="nulová",J98,0)</f>
        <v>0</v>
      </c>
      <c r="BJ98" s="24" t="s">
        <v>77</v>
      </c>
      <c r="BK98" s="159">
        <f>ROUND(I98*H98,2)</f>
        <v>0</v>
      </c>
      <c r="BL98" s="24" t="s">
        <v>86</v>
      </c>
      <c r="BM98" s="24" t="s">
        <v>1337</v>
      </c>
    </row>
    <row r="99" spans="2:65" s="1" customFormat="1" ht="22.5" customHeight="1">
      <c r="B99" s="147"/>
      <c r="C99" s="225" t="s">
        <v>260</v>
      </c>
      <c r="D99" s="225" t="s">
        <v>484</v>
      </c>
      <c r="E99" s="226" t="s">
        <v>1338</v>
      </c>
      <c r="F99" s="227" t="s">
        <v>1339</v>
      </c>
      <c r="G99" s="228" t="s">
        <v>1279</v>
      </c>
      <c r="H99" s="229">
        <v>0.52500000000000002</v>
      </c>
      <c r="I99" s="230"/>
      <c r="J99" s="231">
        <f>ROUND(I99*H99,2)</f>
        <v>0</v>
      </c>
      <c r="K99" s="227" t="s">
        <v>217</v>
      </c>
      <c r="L99" s="232"/>
      <c r="M99" s="233" t="s">
        <v>5</v>
      </c>
      <c r="N99" s="234" t="s">
        <v>40</v>
      </c>
      <c r="O99" s="42"/>
      <c r="P99" s="157">
        <f>O99*H99</f>
        <v>0</v>
      </c>
      <c r="Q99" s="157">
        <v>0.1</v>
      </c>
      <c r="R99" s="157">
        <f>Q99*H99</f>
        <v>5.2500000000000005E-2</v>
      </c>
      <c r="S99" s="157">
        <v>0</v>
      </c>
      <c r="T99" s="158">
        <f>S99*H99</f>
        <v>0</v>
      </c>
      <c r="AR99" s="24" t="s">
        <v>98</v>
      </c>
      <c r="AT99" s="24" t="s">
        <v>484</v>
      </c>
      <c r="AU99" s="24" t="s">
        <v>79</v>
      </c>
      <c r="AY99" s="24" t="s">
        <v>152</v>
      </c>
      <c r="BE99" s="159">
        <f>IF(N99="základní",J99,0)</f>
        <v>0</v>
      </c>
      <c r="BF99" s="159">
        <f>IF(N99="snížená",J99,0)</f>
        <v>0</v>
      </c>
      <c r="BG99" s="159">
        <f>IF(N99="zákl. přenesená",J99,0)</f>
        <v>0</v>
      </c>
      <c r="BH99" s="159">
        <f>IF(N99="sníž. přenesená",J99,0)</f>
        <v>0</v>
      </c>
      <c r="BI99" s="159">
        <f>IF(N99="nulová",J99,0)</f>
        <v>0</v>
      </c>
      <c r="BJ99" s="24" t="s">
        <v>77</v>
      </c>
      <c r="BK99" s="159">
        <f>ROUND(I99*H99,2)</f>
        <v>0</v>
      </c>
      <c r="BL99" s="24" t="s">
        <v>86</v>
      </c>
      <c r="BM99" s="24" t="s">
        <v>1340</v>
      </c>
    </row>
    <row r="100" spans="2:65" s="9" customFormat="1">
      <c r="B100" s="169"/>
      <c r="D100" s="161" t="s">
        <v>159</v>
      </c>
      <c r="E100" s="170" t="s">
        <v>5</v>
      </c>
      <c r="F100" s="171" t="s">
        <v>1341</v>
      </c>
      <c r="H100" s="172">
        <v>0.52500000000000002</v>
      </c>
      <c r="I100" s="173"/>
      <c r="L100" s="169"/>
      <c r="M100" s="174"/>
      <c r="N100" s="175"/>
      <c r="O100" s="175"/>
      <c r="P100" s="175"/>
      <c r="Q100" s="175"/>
      <c r="R100" s="175"/>
      <c r="S100" s="175"/>
      <c r="T100" s="176"/>
      <c r="AT100" s="170" t="s">
        <v>159</v>
      </c>
      <c r="AU100" s="170" t="s">
        <v>79</v>
      </c>
      <c r="AV100" s="9" t="s">
        <v>79</v>
      </c>
      <c r="AW100" s="9" t="s">
        <v>33</v>
      </c>
      <c r="AX100" s="9" t="s">
        <v>69</v>
      </c>
      <c r="AY100" s="170" t="s">
        <v>152</v>
      </c>
    </row>
    <row r="101" spans="2:65" s="10" customFormat="1">
      <c r="B101" s="177"/>
      <c r="D101" s="178" t="s">
        <v>159</v>
      </c>
      <c r="E101" s="179" t="s">
        <v>5</v>
      </c>
      <c r="F101" s="180" t="s">
        <v>161</v>
      </c>
      <c r="H101" s="181">
        <v>0.52500000000000002</v>
      </c>
      <c r="I101" s="182"/>
      <c r="L101" s="177"/>
      <c r="M101" s="183"/>
      <c r="N101" s="184"/>
      <c r="O101" s="184"/>
      <c r="P101" s="184"/>
      <c r="Q101" s="184"/>
      <c r="R101" s="184"/>
      <c r="S101" s="184"/>
      <c r="T101" s="185"/>
      <c r="AT101" s="186" t="s">
        <v>159</v>
      </c>
      <c r="AU101" s="186" t="s">
        <v>79</v>
      </c>
      <c r="AV101" s="10" t="s">
        <v>86</v>
      </c>
      <c r="AW101" s="10" t="s">
        <v>33</v>
      </c>
      <c r="AX101" s="10" t="s">
        <v>77</v>
      </c>
      <c r="AY101" s="186" t="s">
        <v>152</v>
      </c>
    </row>
    <row r="102" spans="2:65" s="1" customFormat="1" ht="22.5" customHeight="1">
      <c r="B102" s="147"/>
      <c r="C102" s="225" t="s">
        <v>325</v>
      </c>
      <c r="D102" s="225" t="s">
        <v>484</v>
      </c>
      <c r="E102" s="226" t="s">
        <v>1342</v>
      </c>
      <c r="F102" s="227" t="s">
        <v>1343</v>
      </c>
      <c r="G102" s="228" t="s">
        <v>920</v>
      </c>
      <c r="H102" s="229">
        <v>52.53</v>
      </c>
      <c r="I102" s="230"/>
      <c r="J102" s="231">
        <f>ROUND(I102*H102,2)</f>
        <v>0</v>
      </c>
      <c r="K102" s="227" t="s">
        <v>217</v>
      </c>
      <c r="L102" s="232"/>
      <c r="M102" s="233" t="s">
        <v>5</v>
      </c>
      <c r="N102" s="234" t="s">
        <v>40</v>
      </c>
      <c r="O102" s="42"/>
      <c r="P102" s="157">
        <f>O102*H102</f>
        <v>0</v>
      </c>
      <c r="Q102" s="157">
        <v>0</v>
      </c>
      <c r="R102" s="157">
        <f>Q102*H102</f>
        <v>0</v>
      </c>
      <c r="S102" s="157">
        <v>0</v>
      </c>
      <c r="T102" s="158">
        <f>S102*H102</f>
        <v>0</v>
      </c>
      <c r="AR102" s="24" t="s">
        <v>98</v>
      </c>
      <c r="AT102" s="24" t="s">
        <v>484</v>
      </c>
      <c r="AU102" s="24" t="s">
        <v>79</v>
      </c>
      <c r="AY102" s="24" t="s">
        <v>152</v>
      </c>
      <c r="BE102" s="159">
        <f>IF(N102="základní",J102,0)</f>
        <v>0</v>
      </c>
      <c r="BF102" s="159">
        <f>IF(N102="snížená",J102,0)</f>
        <v>0</v>
      </c>
      <c r="BG102" s="159">
        <f>IF(N102="zákl. přenesená",J102,0)</f>
        <v>0</v>
      </c>
      <c r="BH102" s="159">
        <f>IF(N102="sníž. přenesená",J102,0)</f>
        <v>0</v>
      </c>
      <c r="BI102" s="159">
        <f>IF(N102="nulová",J102,0)</f>
        <v>0</v>
      </c>
      <c r="BJ102" s="24" t="s">
        <v>77</v>
      </c>
      <c r="BK102" s="159">
        <f>ROUND(I102*H102,2)</f>
        <v>0</v>
      </c>
      <c r="BL102" s="24" t="s">
        <v>86</v>
      </c>
      <c r="BM102" s="24" t="s">
        <v>1344</v>
      </c>
    </row>
    <row r="103" spans="2:65" s="9" customFormat="1">
      <c r="B103" s="169"/>
      <c r="D103" s="161" t="s">
        <v>159</v>
      </c>
      <c r="E103" s="170" t="s">
        <v>5</v>
      </c>
      <c r="F103" s="171" t="s">
        <v>1345</v>
      </c>
      <c r="H103" s="172">
        <v>52.53</v>
      </c>
      <c r="I103" s="173"/>
      <c r="L103" s="169"/>
      <c r="M103" s="174"/>
      <c r="N103" s="175"/>
      <c r="O103" s="175"/>
      <c r="P103" s="175"/>
      <c r="Q103" s="175"/>
      <c r="R103" s="175"/>
      <c r="S103" s="175"/>
      <c r="T103" s="176"/>
      <c r="AT103" s="170" t="s">
        <v>159</v>
      </c>
      <c r="AU103" s="170" t="s">
        <v>79</v>
      </c>
      <c r="AV103" s="9" t="s">
        <v>79</v>
      </c>
      <c r="AW103" s="9" t="s">
        <v>33</v>
      </c>
      <c r="AX103" s="9" t="s">
        <v>69</v>
      </c>
      <c r="AY103" s="170" t="s">
        <v>152</v>
      </c>
    </row>
    <row r="104" spans="2:65" s="10" customFormat="1">
      <c r="B104" s="177"/>
      <c r="D104" s="178" t="s">
        <v>159</v>
      </c>
      <c r="E104" s="179" t="s">
        <v>5</v>
      </c>
      <c r="F104" s="180" t="s">
        <v>161</v>
      </c>
      <c r="H104" s="181">
        <v>52.53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86" t="s">
        <v>159</v>
      </c>
      <c r="AU104" s="186" t="s">
        <v>79</v>
      </c>
      <c r="AV104" s="10" t="s">
        <v>86</v>
      </c>
      <c r="AW104" s="10" t="s">
        <v>33</v>
      </c>
      <c r="AX104" s="10" t="s">
        <v>77</v>
      </c>
      <c r="AY104" s="186" t="s">
        <v>152</v>
      </c>
    </row>
    <row r="105" spans="2:65" s="1" customFormat="1" ht="31.5" customHeight="1">
      <c r="B105" s="147"/>
      <c r="C105" s="148" t="s">
        <v>331</v>
      </c>
      <c r="D105" s="148" t="s">
        <v>148</v>
      </c>
      <c r="E105" s="149" t="s">
        <v>1251</v>
      </c>
      <c r="F105" s="150" t="s">
        <v>1252</v>
      </c>
      <c r="G105" s="151" t="s">
        <v>226</v>
      </c>
      <c r="H105" s="152">
        <v>5.3999999999999999E-2</v>
      </c>
      <c r="I105" s="153"/>
      <c r="J105" s="154">
        <f>ROUND(I105*H105,2)</f>
        <v>0</v>
      </c>
      <c r="K105" s="150" t="s">
        <v>217</v>
      </c>
      <c r="L105" s="41"/>
      <c r="M105" s="155" t="s">
        <v>5</v>
      </c>
      <c r="N105" s="156" t="s">
        <v>40</v>
      </c>
      <c r="O105" s="42"/>
      <c r="P105" s="157">
        <f>O105*H105</f>
        <v>0</v>
      </c>
      <c r="Q105" s="157">
        <v>0</v>
      </c>
      <c r="R105" s="157">
        <f>Q105*H105</f>
        <v>0</v>
      </c>
      <c r="S105" s="157">
        <v>0</v>
      </c>
      <c r="T105" s="158">
        <f>S105*H105</f>
        <v>0</v>
      </c>
      <c r="AR105" s="24" t="s">
        <v>86</v>
      </c>
      <c r="AT105" s="24" t="s">
        <v>148</v>
      </c>
      <c r="AU105" s="24" t="s">
        <v>79</v>
      </c>
      <c r="AY105" s="24" t="s">
        <v>152</v>
      </c>
      <c r="BE105" s="159">
        <f>IF(N105="základní",J105,0)</f>
        <v>0</v>
      </c>
      <c r="BF105" s="159">
        <f>IF(N105="snížená",J105,0)</f>
        <v>0</v>
      </c>
      <c r="BG105" s="159">
        <f>IF(N105="zákl. přenesená",J105,0)</f>
        <v>0</v>
      </c>
      <c r="BH105" s="159">
        <f>IF(N105="sníž. přenesená",J105,0)</f>
        <v>0</v>
      </c>
      <c r="BI105" s="159">
        <f>IF(N105="nulová",J105,0)</f>
        <v>0</v>
      </c>
      <c r="BJ105" s="24" t="s">
        <v>77</v>
      </c>
      <c r="BK105" s="159">
        <f>ROUND(I105*H105,2)</f>
        <v>0</v>
      </c>
      <c r="BL105" s="24" t="s">
        <v>86</v>
      </c>
      <c r="BM105" s="24" t="s">
        <v>1346</v>
      </c>
    </row>
    <row r="106" spans="2:65" s="1" customFormat="1" ht="31.5" customHeight="1">
      <c r="B106" s="147"/>
      <c r="C106" s="148" t="s">
        <v>198</v>
      </c>
      <c r="D106" s="148" t="s">
        <v>148</v>
      </c>
      <c r="E106" s="149" t="s">
        <v>1347</v>
      </c>
      <c r="F106" s="150" t="s">
        <v>1348</v>
      </c>
      <c r="G106" s="151" t="s">
        <v>216</v>
      </c>
      <c r="H106" s="152">
        <v>5100</v>
      </c>
      <c r="I106" s="153"/>
      <c r="J106" s="154">
        <f>ROUND(I106*H106,2)</f>
        <v>0</v>
      </c>
      <c r="K106" s="150" t="s">
        <v>217</v>
      </c>
      <c r="L106" s="41"/>
      <c r="M106" s="155" t="s">
        <v>5</v>
      </c>
      <c r="N106" s="156" t="s">
        <v>40</v>
      </c>
      <c r="O106" s="42"/>
      <c r="P106" s="157">
        <f>O106*H106</f>
        <v>0</v>
      </c>
      <c r="Q106" s="157">
        <v>0</v>
      </c>
      <c r="R106" s="157">
        <f>Q106*H106</f>
        <v>0</v>
      </c>
      <c r="S106" s="157">
        <v>0</v>
      </c>
      <c r="T106" s="158">
        <f>S106*H106</f>
        <v>0</v>
      </c>
      <c r="AR106" s="24" t="s">
        <v>86</v>
      </c>
      <c r="AT106" s="24" t="s">
        <v>148</v>
      </c>
      <c r="AU106" s="24" t="s">
        <v>79</v>
      </c>
      <c r="AY106" s="24" t="s">
        <v>152</v>
      </c>
      <c r="BE106" s="159">
        <f>IF(N106="základní",J106,0)</f>
        <v>0</v>
      </c>
      <c r="BF106" s="159">
        <f>IF(N106="snížená",J106,0)</f>
        <v>0</v>
      </c>
      <c r="BG106" s="159">
        <f>IF(N106="zákl. přenesená",J106,0)</f>
        <v>0</v>
      </c>
      <c r="BH106" s="159">
        <f>IF(N106="sníž. přenesená",J106,0)</f>
        <v>0</v>
      </c>
      <c r="BI106" s="159">
        <f>IF(N106="nulová",J106,0)</f>
        <v>0</v>
      </c>
      <c r="BJ106" s="24" t="s">
        <v>77</v>
      </c>
      <c r="BK106" s="159">
        <f>ROUND(I106*H106,2)</f>
        <v>0</v>
      </c>
      <c r="BL106" s="24" t="s">
        <v>86</v>
      </c>
      <c r="BM106" s="24" t="s">
        <v>1349</v>
      </c>
    </row>
    <row r="107" spans="2:65" s="1" customFormat="1" ht="31.5" customHeight="1">
      <c r="B107" s="147"/>
      <c r="C107" s="148" t="s">
        <v>10</v>
      </c>
      <c r="D107" s="148" t="s">
        <v>148</v>
      </c>
      <c r="E107" s="149" t="s">
        <v>1350</v>
      </c>
      <c r="F107" s="150" t="s">
        <v>1351</v>
      </c>
      <c r="G107" s="151" t="s">
        <v>216</v>
      </c>
      <c r="H107" s="152">
        <v>1700</v>
      </c>
      <c r="I107" s="153"/>
      <c r="J107" s="154">
        <f>ROUND(I107*H107,2)</f>
        <v>0</v>
      </c>
      <c r="K107" s="150" t="s">
        <v>217</v>
      </c>
      <c r="L107" s="41"/>
      <c r="M107" s="155" t="s">
        <v>5</v>
      </c>
      <c r="N107" s="156" t="s">
        <v>40</v>
      </c>
      <c r="O107" s="42"/>
      <c r="P107" s="157">
        <f>O107*H107</f>
        <v>0</v>
      </c>
      <c r="Q107" s="157">
        <v>0</v>
      </c>
      <c r="R107" s="157">
        <f>Q107*H107</f>
        <v>0</v>
      </c>
      <c r="S107" s="157">
        <v>0</v>
      </c>
      <c r="T107" s="158">
        <f>S107*H107</f>
        <v>0</v>
      </c>
      <c r="AR107" s="24" t="s">
        <v>86</v>
      </c>
      <c r="AT107" s="24" t="s">
        <v>148</v>
      </c>
      <c r="AU107" s="24" t="s">
        <v>79</v>
      </c>
      <c r="AY107" s="24" t="s">
        <v>152</v>
      </c>
      <c r="BE107" s="159">
        <f>IF(N107="základní",J107,0)</f>
        <v>0</v>
      </c>
      <c r="BF107" s="159">
        <f>IF(N107="snížená",J107,0)</f>
        <v>0</v>
      </c>
      <c r="BG107" s="159">
        <f>IF(N107="zákl. přenesená",J107,0)</f>
        <v>0</v>
      </c>
      <c r="BH107" s="159">
        <f>IF(N107="sníž. přenesená",J107,0)</f>
        <v>0</v>
      </c>
      <c r="BI107" s="159">
        <f>IF(N107="nulová",J107,0)</f>
        <v>0</v>
      </c>
      <c r="BJ107" s="24" t="s">
        <v>77</v>
      </c>
      <c r="BK107" s="159">
        <f>ROUND(I107*H107,2)</f>
        <v>0</v>
      </c>
      <c r="BL107" s="24" t="s">
        <v>86</v>
      </c>
      <c r="BM107" s="24" t="s">
        <v>1352</v>
      </c>
    </row>
    <row r="108" spans="2:65" s="1" customFormat="1" ht="22.5" customHeight="1">
      <c r="B108" s="147"/>
      <c r="C108" s="148" t="s">
        <v>348</v>
      </c>
      <c r="D108" s="148" t="s">
        <v>148</v>
      </c>
      <c r="E108" s="149" t="s">
        <v>1324</v>
      </c>
      <c r="F108" s="150" t="s">
        <v>1325</v>
      </c>
      <c r="G108" s="151" t="s">
        <v>226</v>
      </c>
      <c r="H108" s="152">
        <v>8.7999999999999995E-2</v>
      </c>
      <c r="I108" s="153"/>
      <c r="J108" s="154">
        <f>ROUND(I108*H108,2)</f>
        <v>0</v>
      </c>
      <c r="K108" s="150" t="s">
        <v>217</v>
      </c>
      <c r="L108" s="41"/>
      <c r="M108" s="155" t="s">
        <v>5</v>
      </c>
      <c r="N108" s="156" t="s">
        <v>40</v>
      </c>
      <c r="O108" s="42"/>
      <c r="P108" s="157">
        <f>O108*H108</f>
        <v>0</v>
      </c>
      <c r="Q108" s="157">
        <v>0</v>
      </c>
      <c r="R108" s="157">
        <f>Q108*H108</f>
        <v>0</v>
      </c>
      <c r="S108" s="157">
        <v>0</v>
      </c>
      <c r="T108" s="158">
        <f>S108*H108</f>
        <v>0</v>
      </c>
      <c r="AR108" s="24" t="s">
        <v>86</v>
      </c>
      <c r="AT108" s="24" t="s">
        <v>148</v>
      </c>
      <c r="AU108" s="24" t="s">
        <v>79</v>
      </c>
      <c r="AY108" s="24" t="s">
        <v>152</v>
      </c>
      <c r="BE108" s="159">
        <f>IF(N108="základní",J108,0)</f>
        <v>0</v>
      </c>
      <c r="BF108" s="159">
        <f>IF(N108="snížená",J108,0)</f>
        <v>0</v>
      </c>
      <c r="BG108" s="159">
        <f>IF(N108="zákl. přenesená",J108,0)</f>
        <v>0</v>
      </c>
      <c r="BH108" s="159">
        <f>IF(N108="sníž. přenesená",J108,0)</f>
        <v>0</v>
      </c>
      <c r="BI108" s="159">
        <f>IF(N108="nulová",J108,0)</f>
        <v>0</v>
      </c>
      <c r="BJ108" s="24" t="s">
        <v>77</v>
      </c>
      <c r="BK108" s="159">
        <f>ROUND(I108*H108,2)</f>
        <v>0</v>
      </c>
      <c r="BL108" s="24" t="s">
        <v>86</v>
      </c>
      <c r="BM108" s="24" t="s">
        <v>1353</v>
      </c>
    </row>
    <row r="109" spans="2:65" s="1" customFormat="1" ht="22.5" customHeight="1">
      <c r="B109" s="147"/>
      <c r="C109" s="225" t="s">
        <v>352</v>
      </c>
      <c r="D109" s="225" t="s">
        <v>484</v>
      </c>
      <c r="E109" s="226" t="s">
        <v>1354</v>
      </c>
      <c r="F109" s="227" t="s">
        <v>1355</v>
      </c>
      <c r="G109" s="228" t="s">
        <v>1356</v>
      </c>
      <c r="H109" s="229">
        <v>0.17499999999999999</v>
      </c>
      <c r="I109" s="230"/>
      <c r="J109" s="231">
        <f>ROUND(I109*H109,2)</f>
        <v>0</v>
      </c>
      <c r="K109" s="227" t="s">
        <v>217</v>
      </c>
      <c r="L109" s="232"/>
      <c r="M109" s="233" t="s">
        <v>5</v>
      </c>
      <c r="N109" s="234" t="s">
        <v>40</v>
      </c>
      <c r="O109" s="42"/>
      <c r="P109" s="157">
        <f>O109*H109</f>
        <v>0</v>
      </c>
      <c r="Q109" s="157">
        <v>1E-3</v>
      </c>
      <c r="R109" s="157">
        <f>Q109*H109</f>
        <v>1.75E-4</v>
      </c>
      <c r="S109" s="157">
        <v>0</v>
      </c>
      <c r="T109" s="158">
        <f>S109*H109</f>
        <v>0</v>
      </c>
      <c r="AR109" s="24" t="s">
        <v>98</v>
      </c>
      <c r="AT109" s="24" t="s">
        <v>484</v>
      </c>
      <c r="AU109" s="24" t="s">
        <v>79</v>
      </c>
      <c r="AY109" s="24" t="s">
        <v>152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4" t="s">
        <v>77</v>
      </c>
      <c r="BK109" s="159">
        <f>ROUND(I109*H109,2)</f>
        <v>0</v>
      </c>
      <c r="BL109" s="24" t="s">
        <v>86</v>
      </c>
      <c r="BM109" s="24" t="s">
        <v>1357</v>
      </c>
    </row>
    <row r="110" spans="2:65" s="9" customFormat="1">
      <c r="B110" s="169"/>
      <c r="D110" s="161" t="s">
        <v>159</v>
      </c>
      <c r="E110" s="170" t="s">
        <v>5</v>
      </c>
      <c r="F110" s="171" t="s">
        <v>1358</v>
      </c>
      <c r="H110" s="172">
        <v>0.17499999999999999</v>
      </c>
      <c r="I110" s="173"/>
      <c r="L110" s="169"/>
      <c r="M110" s="174"/>
      <c r="N110" s="175"/>
      <c r="O110" s="175"/>
      <c r="P110" s="175"/>
      <c r="Q110" s="175"/>
      <c r="R110" s="175"/>
      <c r="S110" s="175"/>
      <c r="T110" s="176"/>
      <c r="AT110" s="170" t="s">
        <v>159</v>
      </c>
      <c r="AU110" s="170" t="s">
        <v>79</v>
      </c>
      <c r="AV110" s="9" t="s">
        <v>79</v>
      </c>
      <c r="AW110" s="9" t="s">
        <v>33</v>
      </c>
      <c r="AX110" s="9" t="s">
        <v>69</v>
      </c>
      <c r="AY110" s="170" t="s">
        <v>152</v>
      </c>
    </row>
    <row r="111" spans="2:65" s="10" customFormat="1">
      <c r="B111" s="177"/>
      <c r="D111" s="178" t="s">
        <v>159</v>
      </c>
      <c r="E111" s="179" t="s">
        <v>5</v>
      </c>
      <c r="F111" s="180" t="s">
        <v>161</v>
      </c>
      <c r="H111" s="181">
        <v>0.17499999999999999</v>
      </c>
      <c r="I111" s="182"/>
      <c r="L111" s="177"/>
      <c r="M111" s="183"/>
      <c r="N111" s="184"/>
      <c r="O111" s="184"/>
      <c r="P111" s="184"/>
      <c r="Q111" s="184"/>
      <c r="R111" s="184"/>
      <c r="S111" s="184"/>
      <c r="T111" s="185"/>
      <c r="AT111" s="186" t="s">
        <v>159</v>
      </c>
      <c r="AU111" s="186" t="s">
        <v>79</v>
      </c>
      <c r="AV111" s="10" t="s">
        <v>86</v>
      </c>
      <c r="AW111" s="10" t="s">
        <v>33</v>
      </c>
      <c r="AX111" s="10" t="s">
        <v>77</v>
      </c>
      <c r="AY111" s="186" t="s">
        <v>152</v>
      </c>
    </row>
    <row r="112" spans="2:65" s="1" customFormat="1" ht="22.5" customHeight="1">
      <c r="B112" s="147"/>
      <c r="C112" s="225" t="s">
        <v>356</v>
      </c>
      <c r="D112" s="225" t="s">
        <v>484</v>
      </c>
      <c r="E112" s="226" t="s">
        <v>1359</v>
      </c>
      <c r="F112" s="227" t="s">
        <v>1360</v>
      </c>
      <c r="G112" s="228" t="s">
        <v>1356</v>
      </c>
      <c r="H112" s="229">
        <v>0.17499999999999999</v>
      </c>
      <c r="I112" s="230"/>
      <c r="J112" s="231">
        <f>ROUND(I112*H112,2)</f>
        <v>0</v>
      </c>
      <c r="K112" s="227" t="s">
        <v>217</v>
      </c>
      <c r="L112" s="232"/>
      <c r="M112" s="233" t="s">
        <v>5</v>
      </c>
      <c r="N112" s="234" t="s">
        <v>40</v>
      </c>
      <c r="O112" s="42"/>
      <c r="P112" s="157">
        <f>O112*H112</f>
        <v>0</v>
      </c>
      <c r="Q112" s="157">
        <v>0</v>
      </c>
      <c r="R112" s="157">
        <f>Q112*H112</f>
        <v>0</v>
      </c>
      <c r="S112" s="157">
        <v>0</v>
      </c>
      <c r="T112" s="158">
        <f>S112*H112</f>
        <v>0</v>
      </c>
      <c r="AR112" s="24" t="s">
        <v>98</v>
      </c>
      <c r="AT112" s="24" t="s">
        <v>484</v>
      </c>
      <c r="AU112" s="24" t="s">
        <v>79</v>
      </c>
      <c r="AY112" s="24" t="s">
        <v>152</v>
      </c>
      <c r="BE112" s="159">
        <f>IF(N112="základní",J112,0)</f>
        <v>0</v>
      </c>
      <c r="BF112" s="159">
        <f>IF(N112="snížená",J112,0)</f>
        <v>0</v>
      </c>
      <c r="BG112" s="159">
        <f>IF(N112="zákl. přenesená",J112,0)</f>
        <v>0</v>
      </c>
      <c r="BH112" s="159">
        <f>IF(N112="sníž. přenesená",J112,0)</f>
        <v>0</v>
      </c>
      <c r="BI112" s="159">
        <f>IF(N112="nulová",J112,0)</f>
        <v>0</v>
      </c>
      <c r="BJ112" s="24" t="s">
        <v>77</v>
      </c>
      <c r="BK112" s="159">
        <f>ROUND(I112*H112,2)</f>
        <v>0</v>
      </c>
      <c r="BL112" s="24" t="s">
        <v>86</v>
      </c>
      <c r="BM112" s="24" t="s">
        <v>1361</v>
      </c>
    </row>
    <row r="113" spans="2:65" s="9" customFormat="1">
      <c r="B113" s="169"/>
      <c r="D113" s="161" t="s">
        <v>159</v>
      </c>
      <c r="E113" s="170" t="s">
        <v>5</v>
      </c>
      <c r="F113" s="171" t="s">
        <v>1358</v>
      </c>
      <c r="H113" s="172">
        <v>0.17499999999999999</v>
      </c>
      <c r="I113" s="173"/>
      <c r="L113" s="169"/>
      <c r="M113" s="174"/>
      <c r="N113" s="175"/>
      <c r="O113" s="175"/>
      <c r="P113" s="175"/>
      <c r="Q113" s="175"/>
      <c r="R113" s="175"/>
      <c r="S113" s="175"/>
      <c r="T113" s="176"/>
      <c r="AT113" s="170" t="s">
        <v>159</v>
      </c>
      <c r="AU113" s="170" t="s">
        <v>79</v>
      </c>
      <c r="AV113" s="9" t="s">
        <v>79</v>
      </c>
      <c r="AW113" s="9" t="s">
        <v>33</v>
      </c>
      <c r="AX113" s="9" t="s">
        <v>69</v>
      </c>
      <c r="AY113" s="170" t="s">
        <v>152</v>
      </c>
    </row>
    <row r="114" spans="2:65" s="10" customFormat="1">
      <c r="B114" s="177"/>
      <c r="D114" s="178" t="s">
        <v>159</v>
      </c>
      <c r="E114" s="179" t="s">
        <v>5</v>
      </c>
      <c r="F114" s="180" t="s">
        <v>161</v>
      </c>
      <c r="H114" s="181">
        <v>0.17499999999999999</v>
      </c>
      <c r="I114" s="182"/>
      <c r="L114" s="177"/>
      <c r="M114" s="183"/>
      <c r="N114" s="184"/>
      <c r="O114" s="184"/>
      <c r="P114" s="184"/>
      <c r="Q114" s="184"/>
      <c r="R114" s="184"/>
      <c r="S114" s="184"/>
      <c r="T114" s="185"/>
      <c r="AT114" s="186" t="s">
        <v>159</v>
      </c>
      <c r="AU114" s="186" t="s">
        <v>79</v>
      </c>
      <c r="AV114" s="10" t="s">
        <v>86</v>
      </c>
      <c r="AW114" s="10" t="s">
        <v>33</v>
      </c>
      <c r="AX114" s="10" t="s">
        <v>77</v>
      </c>
      <c r="AY114" s="186" t="s">
        <v>152</v>
      </c>
    </row>
    <row r="115" spans="2:65" s="1" customFormat="1" ht="22.5" customHeight="1">
      <c r="B115" s="147"/>
      <c r="C115" s="225" t="s">
        <v>360</v>
      </c>
      <c r="D115" s="225" t="s">
        <v>484</v>
      </c>
      <c r="E115" s="226" t="s">
        <v>1362</v>
      </c>
      <c r="F115" s="227" t="s">
        <v>1363</v>
      </c>
      <c r="G115" s="228" t="s">
        <v>1279</v>
      </c>
      <c r="H115" s="229">
        <v>0.438</v>
      </c>
      <c r="I115" s="230"/>
      <c r="J115" s="231">
        <f>ROUND(I115*H115,2)</f>
        <v>0</v>
      </c>
      <c r="K115" s="227" t="s">
        <v>217</v>
      </c>
      <c r="L115" s="232"/>
      <c r="M115" s="233" t="s">
        <v>5</v>
      </c>
      <c r="N115" s="234" t="s">
        <v>40</v>
      </c>
      <c r="O115" s="42"/>
      <c r="P115" s="157">
        <f>O115*H115</f>
        <v>0</v>
      </c>
      <c r="Q115" s="157">
        <v>0.1</v>
      </c>
      <c r="R115" s="157">
        <f>Q115*H115</f>
        <v>4.3800000000000006E-2</v>
      </c>
      <c r="S115" s="157">
        <v>0</v>
      </c>
      <c r="T115" s="158">
        <f>S115*H115</f>
        <v>0</v>
      </c>
      <c r="AR115" s="24" t="s">
        <v>98</v>
      </c>
      <c r="AT115" s="24" t="s">
        <v>484</v>
      </c>
      <c r="AU115" s="24" t="s">
        <v>79</v>
      </c>
      <c r="AY115" s="24" t="s">
        <v>152</v>
      </c>
      <c r="BE115" s="159">
        <f>IF(N115="základní",J115,0)</f>
        <v>0</v>
      </c>
      <c r="BF115" s="159">
        <f>IF(N115="snížená",J115,0)</f>
        <v>0</v>
      </c>
      <c r="BG115" s="159">
        <f>IF(N115="zákl. přenesená",J115,0)</f>
        <v>0</v>
      </c>
      <c r="BH115" s="159">
        <f>IF(N115="sníž. přenesená",J115,0)</f>
        <v>0</v>
      </c>
      <c r="BI115" s="159">
        <f>IF(N115="nulová",J115,0)</f>
        <v>0</v>
      </c>
      <c r="BJ115" s="24" t="s">
        <v>77</v>
      </c>
      <c r="BK115" s="159">
        <f>ROUND(I115*H115,2)</f>
        <v>0</v>
      </c>
      <c r="BL115" s="24" t="s">
        <v>86</v>
      </c>
      <c r="BM115" s="24" t="s">
        <v>1364</v>
      </c>
    </row>
    <row r="116" spans="2:65" s="9" customFormat="1">
      <c r="B116" s="169"/>
      <c r="D116" s="161" t="s">
        <v>159</v>
      </c>
      <c r="E116" s="170" t="s">
        <v>5</v>
      </c>
      <c r="F116" s="171" t="s">
        <v>1365</v>
      </c>
      <c r="H116" s="172">
        <v>0.438</v>
      </c>
      <c r="I116" s="173"/>
      <c r="L116" s="169"/>
      <c r="M116" s="174"/>
      <c r="N116" s="175"/>
      <c r="O116" s="175"/>
      <c r="P116" s="175"/>
      <c r="Q116" s="175"/>
      <c r="R116" s="175"/>
      <c r="S116" s="175"/>
      <c r="T116" s="176"/>
      <c r="AT116" s="170" t="s">
        <v>159</v>
      </c>
      <c r="AU116" s="170" t="s">
        <v>79</v>
      </c>
      <c r="AV116" s="9" t="s">
        <v>79</v>
      </c>
      <c r="AW116" s="9" t="s">
        <v>33</v>
      </c>
      <c r="AX116" s="9" t="s">
        <v>69</v>
      </c>
      <c r="AY116" s="170" t="s">
        <v>152</v>
      </c>
    </row>
    <row r="117" spans="2:65" s="10" customFormat="1">
      <c r="B117" s="177"/>
      <c r="D117" s="178" t="s">
        <v>159</v>
      </c>
      <c r="E117" s="179" t="s">
        <v>5</v>
      </c>
      <c r="F117" s="180" t="s">
        <v>161</v>
      </c>
      <c r="H117" s="181">
        <v>0.438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86" t="s">
        <v>159</v>
      </c>
      <c r="AU117" s="186" t="s">
        <v>79</v>
      </c>
      <c r="AV117" s="10" t="s">
        <v>86</v>
      </c>
      <c r="AW117" s="10" t="s">
        <v>33</v>
      </c>
      <c r="AX117" s="10" t="s">
        <v>77</v>
      </c>
      <c r="AY117" s="186" t="s">
        <v>152</v>
      </c>
    </row>
    <row r="118" spans="2:65" s="1" customFormat="1" ht="31.5" customHeight="1">
      <c r="B118" s="147"/>
      <c r="C118" s="148" t="s">
        <v>364</v>
      </c>
      <c r="D118" s="148" t="s">
        <v>148</v>
      </c>
      <c r="E118" s="149" t="s">
        <v>1251</v>
      </c>
      <c r="F118" s="150" t="s">
        <v>1252</v>
      </c>
      <c r="G118" s="151" t="s">
        <v>226</v>
      </c>
      <c r="H118" s="152">
        <v>4.3999999999999997E-2</v>
      </c>
      <c r="I118" s="153"/>
      <c r="J118" s="154">
        <f>ROUND(I118*H118,2)</f>
        <v>0</v>
      </c>
      <c r="K118" s="150" t="s">
        <v>217</v>
      </c>
      <c r="L118" s="41"/>
      <c r="M118" s="155" t="s">
        <v>5</v>
      </c>
      <c r="N118" s="221" t="s">
        <v>40</v>
      </c>
      <c r="O118" s="222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4" t="s">
        <v>86</v>
      </c>
      <c r="AT118" s="24" t="s">
        <v>148</v>
      </c>
      <c r="AU118" s="24" t="s">
        <v>79</v>
      </c>
      <c r="AY118" s="24" t="s">
        <v>152</v>
      </c>
      <c r="BE118" s="159">
        <f>IF(N118="základní",J118,0)</f>
        <v>0</v>
      </c>
      <c r="BF118" s="159">
        <f>IF(N118="snížená",J118,0)</f>
        <v>0</v>
      </c>
      <c r="BG118" s="159">
        <f>IF(N118="zákl. přenesená",J118,0)</f>
        <v>0</v>
      </c>
      <c r="BH118" s="159">
        <f>IF(N118="sníž. přenesená",J118,0)</f>
        <v>0</v>
      </c>
      <c r="BI118" s="159">
        <f>IF(N118="nulová",J118,0)</f>
        <v>0</v>
      </c>
      <c r="BJ118" s="24" t="s">
        <v>77</v>
      </c>
      <c r="BK118" s="159">
        <f>ROUND(I118*H118,2)</f>
        <v>0</v>
      </c>
      <c r="BL118" s="24" t="s">
        <v>86</v>
      </c>
      <c r="BM118" s="24" t="s">
        <v>1366</v>
      </c>
    </row>
    <row r="119" spans="2:65" s="1" customFormat="1" ht="6.9" customHeight="1">
      <c r="B119" s="56"/>
      <c r="C119" s="57"/>
      <c r="D119" s="57"/>
      <c r="E119" s="57"/>
      <c r="F119" s="57"/>
      <c r="G119" s="57"/>
      <c r="H119" s="57"/>
      <c r="I119" s="127"/>
      <c r="J119" s="57"/>
      <c r="K119" s="57"/>
      <c r="L119" s="41"/>
    </row>
  </sheetData>
  <autoFilter ref="C77:K11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49" customWidth="1"/>
    <col min="2" max="2" width="1.7109375" style="249" customWidth="1"/>
    <col min="3" max="4" width="5" style="249" customWidth="1"/>
    <col min="5" max="5" width="11.7109375" style="249" customWidth="1"/>
    <col min="6" max="6" width="9.140625" style="249" customWidth="1"/>
    <col min="7" max="7" width="5" style="249" customWidth="1"/>
    <col min="8" max="8" width="77.85546875" style="249" customWidth="1"/>
    <col min="9" max="10" width="20" style="249" customWidth="1"/>
    <col min="11" max="11" width="1.7109375" style="249" customWidth="1"/>
  </cols>
  <sheetData>
    <row r="1" spans="2:11" ht="37.5" customHeight="1"/>
    <row r="2" spans="2:1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5" customFormat="1" ht="45" customHeight="1">
      <c r="B3" s="253"/>
      <c r="C3" s="372" t="s">
        <v>1367</v>
      </c>
      <c r="D3" s="372"/>
      <c r="E3" s="372"/>
      <c r="F3" s="372"/>
      <c r="G3" s="372"/>
      <c r="H3" s="372"/>
      <c r="I3" s="372"/>
      <c r="J3" s="372"/>
      <c r="K3" s="254"/>
    </row>
    <row r="4" spans="2:11" ht="25.5" customHeight="1">
      <c r="B4" s="255"/>
      <c r="C4" s="379" t="s">
        <v>1368</v>
      </c>
      <c r="D4" s="379"/>
      <c r="E4" s="379"/>
      <c r="F4" s="379"/>
      <c r="G4" s="379"/>
      <c r="H4" s="379"/>
      <c r="I4" s="379"/>
      <c r="J4" s="379"/>
      <c r="K4" s="256"/>
    </row>
    <row r="5" spans="2:1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ht="15" customHeight="1">
      <c r="B6" s="255"/>
      <c r="C6" s="375" t="s">
        <v>1369</v>
      </c>
      <c r="D6" s="375"/>
      <c r="E6" s="375"/>
      <c r="F6" s="375"/>
      <c r="G6" s="375"/>
      <c r="H6" s="375"/>
      <c r="I6" s="375"/>
      <c r="J6" s="375"/>
      <c r="K6" s="256"/>
    </row>
    <row r="7" spans="2:11" ht="15" customHeight="1">
      <c r="B7" s="259"/>
      <c r="C7" s="375" t="s">
        <v>1370</v>
      </c>
      <c r="D7" s="375"/>
      <c r="E7" s="375"/>
      <c r="F7" s="375"/>
      <c r="G7" s="375"/>
      <c r="H7" s="375"/>
      <c r="I7" s="375"/>
      <c r="J7" s="375"/>
      <c r="K7" s="256"/>
    </row>
    <row r="8" spans="2:1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ht="15" customHeight="1">
      <c r="B9" s="259"/>
      <c r="C9" s="375" t="s">
        <v>1371</v>
      </c>
      <c r="D9" s="375"/>
      <c r="E9" s="375"/>
      <c r="F9" s="375"/>
      <c r="G9" s="375"/>
      <c r="H9" s="375"/>
      <c r="I9" s="375"/>
      <c r="J9" s="375"/>
      <c r="K9" s="256"/>
    </row>
    <row r="10" spans="2:11" ht="15" customHeight="1">
      <c r="B10" s="259"/>
      <c r="C10" s="258"/>
      <c r="D10" s="375" t="s">
        <v>1372</v>
      </c>
      <c r="E10" s="375"/>
      <c r="F10" s="375"/>
      <c r="G10" s="375"/>
      <c r="H10" s="375"/>
      <c r="I10" s="375"/>
      <c r="J10" s="375"/>
      <c r="K10" s="256"/>
    </row>
    <row r="11" spans="2:11" ht="15" customHeight="1">
      <c r="B11" s="259"/>
      <c r="C11" s="260"/>
      <c r="D11" s="375" t="s">
        <v>1373</v>
      </c>
      <c r="E11" s="375"/>
      <c r="F11" s="375"/>
      <c r="G11" s="375"/>
      <c r="H11" s="375"/>
      <c r="I11" s="375"/>
      <c r="J11" s="375"/>
      <c r="K11" s="256"/>
    </row>
    <row r="12" spans="2:11" ht="12.75" customHeight="1">
      <c r="B12" s="259"/>
      <c r="C12" s="260"/>
      <c r="D12" s="260"/>
      <c r="E12" s="260"/>
      <c r="F12" s="260"/>
      <c r="G12" s="260"/>
      <c r="H12" s="260"/>
      <c r="I12" s="260"/>
      <c r="J12" s="260"/>
      <c r="K12" s="256"/>
    </row>
    <row r="13" spans="2:11" ht="15" customHeight="1">
      <c r="B13" s="259"/>
      <c r="C13" s="260"/>
      <c r="D13" s="375" t="s">
        <v>1374</v>
      </c>
      <c r="E13" s="375"/>
      <c r="F13" s="375"/>
      <c r="G13" s="375"/>
      <c r="H13" s="375"/>
      <c r="I13" s="375"/>
      <c r="J13" s="375"/>
      <c r="K13" s="256"/>
    </row>
    <row r="14" spans="2:11" ht="15" customHeight="1">
      <c r="B14" s="259"/>
      <c r="C14" s="260"/>
      <c r="D14" s="375" t="s">
        <v>1375</v>
      </c>
      <c r="E14" s="375"/>
      <c r="F14" s="375"/>
      <c r="G14" s="375"/>
      <c r="H14" s="375"/>
      <c r="I14" s="375"/>
      <c r="J14" s="375"/>
      <c r="K14" s="256"/>
    </row>
    <row r="15" spans="2:11" ht="15" customHeight="1">
      <c r="B15" s="259"/>
      <c r="C15" s="260"/>
      <c r="D15" s="375" t="s">
        <v>1376</v>
      </c>
      <c r="E15" s="375"/>
      <c r="F15" s="375"/>
      <c r="G15" s="375"/>
      <c r="H15" s="375"/>
      <c r="I15" s="375"/>
      <c r="J15" s="375"/>
      <c r="K15" s="256"/>
    </row>
    <row r="16" spans="2:11" ht="15" customHeight="1">
      <c r="B16" s="259"/>
      <c r="C16" s="260"/>
      <c r="D16" s="260"/>
      <c r="E16" s="261" t="s">
        <v>76</v>
      </c>
      <c r="F16" s="375" t="s">
        <v>1377</v>
      </c>
      <c r="G16" s="375"/>
      <c r="H16" s="375"/>
      <c r="I16" s="375"/>
      <c r="J16" s="375"/>
      <c r="K16" s="256"/>
    </row>
    <row r="17" spans="2:11" ht="15" customHeight="1">
      <c r="B17" s="259"/>
      <c r="C17" s="260"/>
      <c r="D17" s="260"/>
      <c r="E17" s="261" t="s">
        <v>1378</v>
      </c>
      <c r="F17" s="375" t="s">
        <v>1379</v>
      </c>
      <c r="G17" s="375"/>
      <c r="H17" s="375"/>
      <c r="I17" s="375"/>
      <c r="J17" s="375"/>
      <c r="K17" s="256"/>
    </row>
    <row r="18" spans="2:11" ht="15" customHeight="1">
      <c r="B18" s="259"/>
      <c r="C18" s="260"/>
      <c r="D18" s="260"/>
      <c r="E18" s="261" t="s">
        <v>1380</v>
      </c>
      <c r="F18" s="375" t="s">
        <v>1381</v>
      </c>
      <c r="G18" s="375"/>
      <c r="H18" s="375"/>
      <c r="I18" s="375"/>
      <c r="J18" s="375"/>
      <c r="K18" s="256"/>
    </row>
    <row r="19" spans="2:11" ht="15" customHeight="1">
      <c r="B19" s="259"/>
      <c r="C19" s="260"/>
      <c r="D19" s="260"/>
      <c r="E19" s="261" t="s">
        <v>1382</v>
      </c>
      <c r="F19" s="375" t="s">
        <v>1383</v>
      </c>
      <c r="G19" s="375"/>
      <c r="H19" s="375"/>
      <c r="I19" s="375"/>
      <c r="J19" s="375"/>
      <c r="K19" s="256"/>
    </row>
    <row r="20" spans="2:11" ht="15" customHeight="1">
      <c r="B20" s="259"/>
      <c r="C20" s="260"/>
      <c r="D20" s="260"/>
      <c r="E20" s="261" t="s">
        <v>1384</v>
      </c>
      <c r="F20" s="375" t="s">
        <v>1385</v>
      </c>
      <c r="G20" s="375"/>
      <c r="H20" s="375"/>
      <c r="I20" s="375"/>
      <c r="J20" s="375"/>
      <c r="K20" s="256"/>
    </row>
    <row r="21" spans="2:11" ht="15" customHeight="1">
      <c r="B21" s="259"/>
      <c r="C21" s="260"/>
      <c r="D21" s="260"/>
      <c r="E21" s="261" t="s">
        <v>1386</v>
      </c>
      <c r="F21" s="375" t="s">
        <v>1387</v>
      </c>
      <c r="G21" s="375"/>
      <c r="H21" s="375"/>
      <c r="I21" s="375"/>
      <c r="J21" s="375"/>
      <c r="K21" s="256"/>
    </row>
    <row r="22" spans="2:11" ht="12.75" customHeight="1">
      <c r="B22" s="259"/>
      <c r="C22" s="260"/>
      <c r="D22" s="260"/>
      <c r="E22" s="260"/>
      <c r="F22" s="260"/>
      <c r="G22" s="260"/>
      <c r="H22" s="260"/>
      <c r="I22" s="260"/>
      <c r="J22" s="260"/>
      <c r="K22" s="256"/>
    </row>
    <row r="23" spans="2:11" ht="15" customHeight="1">
      <c r="B23" s="259"/>
      <c r="C23" s="375" t="s">
        <v>1388</v>
      </c>
      <c r="D23" s="375"/>
      <c r="E23" s="375"/>
      <c r="F23" s="375"/>
      <c r="G23" s="375"/>
      <c r="H23" s="375"/>
      <c r="I23" s="375"/>
      <c r="J23" s="375"/>
      <c r="K23" s="256"/>
    </row>
    <row r="24" spans="2:11" ht="15" customHeight="1">
      <c r="B24" s="259"/>
      <c r="C24" s="375" t="s">
        <v>1389</v>
      </c>
      <c r="D24" s="375"/>
      <c r="E24" s="375"/>
      <c r="F24" s="375"/>
      <c r="G24" s="375"/>
      <c r="H24" s="375"/>
      <c r="I24" s="375"/>
      <c r="J24" s="375"/>
      <c r="K24" s="256"/>
    </row>
    <row r="25" spans="2:11" ht="15" customHeight="1">
      <c r="B25" s="259"/>
      <c r="C25" s="258"/>
      <c r="D25" s="375" t="s">
        <v>1390</v>
      </c>
      <c r="E25" s="375"/>
      <c r="F25" s="375"/>
      <c r="G25" s="375"/>
      <c r="H25" s="375"/>
      <c r="I25" s="375"/>
      <c r="J25" s="375"/>
      <c r="K25" s="256"/>
    </row>
    <row r="26" spans="2:11" ht="15" customHeight="1">
      <c r="B26" s="259"/>
      <c r="C26" s="260"/>
      <c r="D26" s="375" t="s">
        <v>1391</v>
      </c>
      <c r="E26" s="375"/>
      <c r="F26" s="375"/>
      <c r="G26" s="375"/>
      <c r="H26" s="375"/>
      <c r="I26" s="375"/>
      <c r="J26" s="375"/>
      <c r="K26" s="256"/>
    </row>
    <row r="27" spans="2:11" ht="12.75" customHeight="1">
      <c r="B27" s="259"/>
      <c r="C27" s="260"/>
      <c r="D27" s="260"/>
      <c r="E27" s="260"/>
      <c r="F27" s="260"/>
      <c r="G27" s="260"/>
      <c r="H27" s="260"/>
      <c r="I27" s="260"/>
      <c r="J27" s="260"/>
      <c r="K27" s="256"/>
    </row>
    <row r="28" spans="2:11" ht="15" customHeight="1">
      <c r="B28" s="259"/>
      <c r="C28" s="260"/>
      <c r="D28" s="375" t="s">
        <v>1392</v>
      </c>
      <c r="E28" s="375"/>
      <c r="F28" s="375"/>
      <c r="G28" s="375"/>
      <c r="H28" s="375"/>
      <c r="I28" s="375"/>
      <c r="J28" s="375"/>
      <c r="K28" s="256"/>
    </row>
    <row r="29" spans="2:11" ht="15" customHeight="1">
      <c r="B29" s="259"/>
      <c r="C29" s="260"/>
      <c r="D29" s="375" t="s">
        <v>1393</v>
      </c>
      <c r="E29" s="375"/>
      <c r="F29" s="375"/>
      <c r="G29" s="375"/>
      <c r="H29" s="375"/>
      <c r="I29" s="375"/>
      <c r="J29" s="375"/>
      <c r="K29" s="256"/>
    </row>
    <row r="30" spans="2:11" ht="12.75" customHeight="1">
      <c r="B30" s="259"/>
      <c r="C30" s="260"/>
      <c r="D30" s="260"/>
      <c r="E30" s="260"/>
      <c r="F30" s="260"/>
      <c r="G30" s="260"/>
      <c r="H30" s="260"/>
      <c r="I30" s="260"/>
      <c r="J30" s="260"/>
      <c r="K30" s="256"/>
    </row>
    <row r="31" spans="2:11" ht="15" customHeight="1">
      <c r="B31" s="259"/>
      <c r="C31" s="260"/>
      <c r="D31" s="375" t="s">
        <v>1394</v>
      </c>
      <c r="E31" s="375"/>
      <c r="F31" s="375"/>
      <c r="G31" s="375"/>
      <c r="H31" s="375"/>
      <c r="I31" s="375"/>
      <c r="J31" s="375"/>
      <c r="K31" s="256"/>
    </row>
    <row r="32" spans="2:11" ht="15" customHeight="1">
      <c r="B32" s="259"/>
      <c r="C32" s="260"/>
      <c r="D32" s="375" t="s">
        <v>1395</v>
      </c>
      <c r="E32" s="375"/>
      <c r="F32" s="375"/>
      <c r="G32" s="375"/>
      <c r="H32" s="375"/>
      <c r="I32" s="375"/>
      <c r="J32" s="375"/>
      <c r="K32" s="256"/>
    </row>
    <row r="33" spans="2:11" ht="15" customHeight="1">
      <c r="B33" s="259"/>
      <c r="C33" s="260"/>
      <c r="D33" s="375" t="s">
        <v>1396</v>
      </c>
      <c r="E33" s="375"/>
      <c r="F33" s="375"/>
      <c r="G33" s="375"/>
      <c r="H33" s="375"/>
      <c r="I33" s="375"/>
      <c r="J33" s="375"/>
      <c r="K33" s="256"/>
    </row>
    <row r="34" spans="2:11" ht="15" customHeight="1">
      <c r="B34" s="259"/>
      <c r="C34" s="260"/>
      <c r="D34" s="258"/>
      <c r="E34" s="262" t="s">
        <v>135</v>
      </c>
      <c r="F34" s="258"/>
      <c r="G34" s="375" t="s">
        <v>1397</v>
      </c>
      <c r="H34" s="375"/>
      <c r="I34" s="375"/>
      <c r="J34" s="375"/>
      <c r="K34" s="256"/>
    </row>
    <row r="35" spans="2:11" ht="30.75" customHeight="1">
      <c r="B35" s="259"/>
      <c r="C35" s="260"/>
      <c r="D35" s="258"/>
      <c r="E35" s="262" t="s">
        <v>1398</v>
      </c>
      <c r="F35" s="258"/>
      <c r="G35" s="375" t="s">
        <v>1399</v>
      </c>
      <c r="H35" s="375"/>
      <c r="I35" s="375"/>
      <c r="J35" s="375"/>
      <c r="K35" s="256"/>
    </row>
    <row r="36" spans="2:11" ht="15" customHeight="1">
      <c r="B36" s="259"/>
      <c r="C36" s="260"/>
      <c r="D36" s="258"/>
      <c r="E36" s="262" t="s">
        <v>50</v>
      </c>
      <c r="F36" s="258"/>
      <c r="G36" s="375" t="s">
        <v>1400</v>
      </c>
      <c r="H36" s="375"/>
      <c r="I36" s="375"/>
      <c r="J36" s="375"/>
      <c r="K36" s="256"/>
    </row>
    <row r="37" spans="2:11" ht="15" customHeight="1">
      <c r="B37" s="259"/>
      <c r="C37" s="260"/>
      <c r="D37" s="258"/>
      <c r="E37" s="262" t="s">
        <v>136</v>
      </c>
      <c r="F37" s="258"/>
      <c r="G37" s="375" t="s">
        <v>1401</v>
      </c>
      <c r="H37" s="375"/>
      <c r="I37" s="375"/>
      <c r="J37" s="375"/>
      <c r="K37" s="256"/>
    </row>
    <row r="38" spans="2:11" ht="15" customHeight="1">
      <c r="B38" s="259"/>
      <c r="C38" s="260"/>
      <c r="D38" s="258"/>
      <c r="E38" s="262" t="s">
        <v>137</v>
      </c>
      <c r="F38" s="258"/>
      <c r="G38" s="375" t="s">
        <v>1402</v>
      </c>
      <c r="H38" s="375"/>
      <c r="I38" s="375"/>
      <c r="J38" s="375"/>
      <c r="K38" s="256"/>
    </row>
    <row r="39" spans="2:11" ht="15" customHeight="1">
      <c r="B39" s="259"/>
      <c r="C39" s="260"/>
      <c r="D39" s="258"/>
      <c r="E39" s="262" t="s">
        <v>138</v>
      </c>
      <c r="F39" s="258"/>
      <c r="G39" s="375" t="s">
        <v>1403</v>
      </c>
      <c r="H39" s="375"/>
      <c r="I39" s="375"/>
      <c r="J39" s="375"/>
      <c r="K39" s="256"/>
    </row>
    <row r="40" spans="2:11" ht="15" customHeight="1">
      <c r="B40" s="259"/>
      <c r="C40" s="260"/>
      <c r="D40" s="258"/>
      <c r="E40" s="262" t="s">
        <v>1404</v>
      </c>
      <c r="F40" s="258"/>
      <c r="G40" s="375" t="s">
        <v>1405</v>
      </c>
      <c r="H40" s="375"/>
      <c r="I40" s="375"/>
      <c r="J40" s="375"/>
      <c r="K40" s="256"/>
    </row>
    <row r="41" spans="2:11" ht="15" customHeight="1">
      <c r="B41" s="259"/>
      <c r="C41" s="260"/>
      <c r="D41" s="258"/>
      <c r="E41" s="262"/>
      <c r="F41" s="258"/>
      <c r="G41" s="375" t="s">
        <v>1406</v>
      </c>
      <c r="H41" s="375"/>
      <c r="I41" s="375"/>
      <c r="J41" s="375"/>
      <c r="K41" s="256"/>
    </row>
    <row r="42" spans="2:11" ht="15" customHeight="1">
      <c r="B42" s="259"/>
      <c r="C42" s="260"/>
      <c r="D42" s="258"/>
      <c r="E42" s="262" t="s">
        <v>1407</v>
      </c>
      <c r="F42" s="258"/>
      <c r="G42" s="375" t="s">
        <v>1408</v>
      </c>
      <c r="H42" s="375"/>
      <c r="I42" s="375"/>
      <c r="J42" s="375"/>
      <c r="K42" s="256"/>
    </row>
    <row r="43" spans="2:11" ht="15" customHeight="1">
      <c r="B43" s="259"/>
      <c r="C43" s="260"/>
      <c r="D43" s="258"/>
      <c r="E43" s="262" t="s">
        <v>140</v>
      </c>
      <c r="F43" s="258"/>
      <c r="G43" s="375" t="s">
        <v>1409</v>
      </c>
      <c r="H43" s="375"/>
      <c r="I43" s="375"/>
      <c r="J43" s="375"/>
      <c r="K43" s="256"/>
    </row>
    <row r="44" spans="2:11" ht="12.75" customHeight="1">
      <c r="B44" s="259"/>
      <c r="C44" s="260"/>
      <c r="D44" s="258"/>
      <c r="E44" s="258"/>
      <c r="F44" s="258"/>
      <c r="G44" s="258"/>
      <c r="H44" s="258"/>
      <c r="I44" s="258"/>
      <c r="J44" s="258"/>
      <c r="K44" s="256"/>
    </row>
    <row r="45" spans="2:11" ht="15" customHeight="1">
      <c r="B45" s="259"/>
      <c r="C45" s="260"/>
      <c r="D45" s="375" t="s">
        <v>1410</v>
      </c>
      <c r="E45" s="375"/>
      <c r="F45" s="375"/>
      <c r="G45" s="375"/>
      <c r="H45" s="375"/>
      <c r="I45" s="375"/>
      <c r="J45" s="375"/>
      <c r="K45" s="256"/>
    </row>
    <row r="46" spans="2:11" ht="15" customHeight="1">
      <c r="B46" s="259"/>
      <c r="C46" s="260"/>
      <c r="D46" s="260"/>
      <c r="E46" s="375" t="s">
        <v>1411</v>
      </c>
      <c r="F46" s="375"/>
      <c r="G46" s="375"/>
      <c r="H46" s="375"/>
      <c r="I46" s="375"/>
      <c r="J46" s="375"/>
      <c r="K46" s="256"/>
    </row>
    <row r="47" spans="2:11" ht="15" customHeight="1">
      <c r="B47" s="259"/>
      <c r="C47" s="260"/>
      <c r="D47" s="260"/>
      <c r="E47" s="375" t="s">
        <v>1412</v>
      </c>
      <c r="F47" s="375"/>
      <c r="G47" s="375"/>
      <c r="H47" s="375"/>
      <c r="I47" s="375"/>
      <c r="J47" s="375"/>
      <c r="K47" s="256"/>
    </row>
    <row r="48" spans="2:11" ht="15" customHeight="1">
      <c r="B48" s="259"/>
      <c r="C48" s="260"/>
      <c r="D48" s="260"/>
      <c r="E48" s="375" t="s">
        <v>1413</v>
      </c>
      <c r="F48" s="375"/>
      <c r="G48" s="375"/>
      <c r="H48" s="375"/>
      <c r="I48" s="375"/>
      <c r="J48" s="375"/>
      <c r="K48" s="256"/>
    </row>
    <row r="49" spans="2:11" ht="15" customHeight="1">
      <c r="B49" s="259"/>
      <c r="C49" s="260"/>
      <c r="D49" s="375" t="s">
        <v>1414</v>
      </c>
      <c r="E49" s="375"/>
      <c r="F49" s="375"/>
      <c r="G49" s="375"/>
      <c r="H49" s="375"/>
      <c r="I49" s="375"/>
      <c r="J49" s="375"/>
      <c r="K49" s="256"/>
    </row>
    <row r="50" spans="2:11" ht="25.5" customHeight="1">
      <c r="B50" s="255"/>
      <c r="C50" s="379" t="s">
        <v>1415</v>
      </c>
      <c r="D50" s="379"/>
      <c r="E50" s="379"/>
      <c r="F50" s="379"/>
      <c r="G50" s="379"/>
      <c r="H50" s="379"/>
      <c r="I50" s="379"/>
      <c r="J50" s="379"/>
      <c r="K50" s="256"/>
    </row>
    <row r="51" spans="2:11" ht="5.25" customHeight="1">
      <c r="B51" s="255"/>
      <c r="C51" s="257"/>
      <c r="D51" s="257"/>
      <c r="E51" s="257"/>
      <c r="F51" s="257"/>
      <c r="G51" s="257"/>
      <c r="H51" s="257"/>
      <c r="I51" s="257"/>
      <c r="J51" s="257"/>
      <c r="K51" s="256"/>
    </row>
    <row r="52" spans="2:11" ht="15" customHeight="1">
      <c r="B52" s="255"/>
      <c r="C52" s="375" t="s">
        <v>1416</v>
      </c>
      <c r="D52" s="375"/>
      <c r="E52" s="375"/>
      <c r="F52" s="375"/>
      <c r="G52" s="375"/>
      <c r="H52" s="375"/>
      <c r="I52" s="375"/>
      <c r="J52" s="375"/>
      <c r="K52" s="256"/>
    </row>
    <row r="53" spans="2:11" ht="15" customHeight="1">
      <c r="B53" s="255"/>
      <c r="C53" s="375" t="s">
        <v>1417</v>
      </c>
      <c r="D53" s="375"/>
      <c r="E53" s="375"/>
      <c r="F53" s="375"/>
      <c r="G53" s="375"/>
      <c r="H53" s="375"/>
      <c r="I53" s="375"/>
      <c r="J53" s="375"/>
      <c r="K53" s="256"/>
    </row>
    <row r="54" spans="2:11" ht="12.75" customHeight="1">
      <c r="B54" s="255"/>
      <c r="C54" s="258"/>
      <c r="D54" s="258"/>
      <c r="E54" s="258"/>
      <c r="F54" s="258"/>
      <c r="G54" s="258"/>
      <c r="H54" s="258"/>
      <c r="I54" s="258"/>
      <c r="J54" s="258"/>
      <c r="K54" s="256"/>
    </row>
    <row r="55" spans="2:11" ht="15" customHeight="1">
      <c r="B55" s="255"/>
      <c r="C55" s="375" t="s">
        <v>1418</v>
      </c>
      <c r="D55" s="375"/>
      <c r="E55" s="375"/>
      <c r="F55" s="375"/>
      <c r="G55" s="375"/>
      <c r="H55" s="375"/>
      <c r="I55" s="375"/>
      <c r="J55" s="375"/>
      <c r="K55" s="256"/>
    </row>
    <row r="56" spans="2:11" ht="15" customHeight="1">
      <c r="B56" s="255"/>
      <c r="C56" s="260"/>
      <c r="D56" s="375" t="s">
        <v>1419</v>
      </c>
      <c r="E56" s="375"/>
      <c r="F56" s="375"/>
      <c r="G56" s="375"/>
      <c r="H56" s="375"/>
      <c r="I56" s="375"/>
      <c r="J56" s="375"/>
      <c r="K56" s="256"/>
    </row>
    <row r="57" spans="2:11" ht="15" customHeight="1">
      <c r="B57" s="255"/>
      <c r="C57" s="260"/>
      <c r="D57" s="375" t="s">
        <v>1420</v>
      </c>
      <c r="E57" s="375"/>
      <c r="F57" s="375"/>
      <c r="G57" s="375"/>
      <c r="H57" s="375"/>
      <c r="I57" s="375"/>
      <c r="J57" s="375"/>
      <c r="K57" s="256"/>
    </row>
    <row r="58" spans="2:11" ht="15" customHeight="1">
      <c r="B58" s="255"/>
      <c r="C58" s="260"/>
      <c r="D58" s="375" t="s">
        <v>1421</v>
      </c>
      <c r="E58" s="375"/>
      <c r="F58" s="375"/>
      <c r="G58" s="375"/>
      <c r="H58" s="375"/>
      <c r="I58" s="375"/>
      <c r="J58" s="375"/>
      <c r="K58" s="256"/>
    </row>
    <row r="59" spans="2:11" ht="15" customHeight="1">
      <c r="B59" s="255"/>
      <c r="C59" s="260"/>
      <c r="D59" s="375" t="s">
        <v>1422</v>
      </c>
      <c r="E59" s="375"/>
      <c r="F59" s="375"/>
      <c r="G59" s="375"/>
      <c r="H59" s="375"/>
      <c r="I59" s="375"/>
      <c r="J59" s="375"/>
      <c r="K59" s="256"/>
    </row>
    <row r="60" spans="2:11" ht="15" customHeight="1">
      <c r="B60" s="255"/>
      <c r="C60" s="260"/>
      <c r="D60" s="376" t="s">
        <v>1423</v>
      </c>
      <c r="E60" s="376"/>
      <c r="F60" s="376"/>
      <c r="G60" s="376"/>
      <c r="H60" s="376"/>
      <c r="I60" s="376"/>
      <c r="J60" s="376"/>
      <c r="K60" s="256"/>
    </row>
    <row r="61" spans="2:11" ht="15" customHeight="1">
      <c r="B61" s="255"/>
      <c r="C61" s="260"/>
      <c r="D61" s="375" t="s">
        <v>1424</v>
      </c>
      <c r="E61" s="375"/>
      <c r="F61" s="375"/>
      <c r="G61" s="375"/>
      <c r="H61" s="375"/>
      <c r="I61" s="375"/>
      <c r="J61" s="375"/>
      <c r="K61" s="256"/>
    </row>
    <row r="62" spans="2:11" ht="12.75" customHeight="1">
      <c r="B62" s="255"/>
      <c r="C62" s="260"/>
      <c r="D62" s="260"/>
      <c r="E62" s="263"/>
      <c r="F62" s="260"/>
      <c r="G62" s="260"/>
      <c r="H62" s="260"/>
      <c r="I62" s="260"/>
      <c r="J62" s="260"/>
      <c r="K62" s="256"/>
    </row>
    <row r="63" spans="2:11" ht="15" customHeight="1">
      <c r="B63" s="255"/>
      <c r="C63" s="260"/>
      <c r="D63" s="375" t="s">
        <v>1425</v>
      </c>
      <c r="E63" s="375"/>
      <c r="F63" s="375"/>
      <c r="G63" s="375"/>
      <c r="H63" s="375"/>
      <c r="I63" s="375"/>
      <c r="J63" s="375"/>
      <c r="K63" s="256"/>
    </row>
    <row r="64" spans="2:11" ht="15" customHeight="1">
      <c r="B64" s="255"/>
      <c r="C64" s="260"/>
      <c r="D64" s="376" t="s">
        <v>1426</v>
      </c>
      <c r="E64" s="376"/>
      <c r="F64" s="376"/>
      <c r="G64" s="376"/>
      <c r="H64" s="376"/>
      <c r="I64" s="376"/>
      <c r="J64" s="376"/>
      <c r="K64" s="256"/>
    </row>
    <row r="65" spans="2:11" ht="15" customHeight="1">
      <c r="B65" s="255"/>
      <c r="C65" s="260"/>
      <c r="D65" s="375" t="s">
        <v>1427</v>
      </c>
      <c r="E65" s="375"/>
      <c r="F65" s="375"/>
      <c r="G65" s="375"/>
      <c r="H65" s="375"/>
      <c r="I65" s="375"/>
      <c r="J65" s="375"/>
      <c r="K65" s="256"/>
    </row>
    <row r="66" spans="2:11" ht="15" customHeight="1">
      <c r="B66" s="255"/>
      <c r="C66" s="260"/>
      <c r="D66" s="375" t="s">
        <v>1428</v>
      </c>
      <c r="E66" s="375"/>
      <c r="F66" s="375"/>
      <c r="G66" s="375"/>
      <c r="H66" s="375"/>
      <c r="I66" s="375"/>
      <c r="J66" s="375"/>
      <c r="K66" s="256"/>
    </row>
    <row r="67" spans="2:11" ht="15" customHeight="1">
      <c r="B67" s="255"/>
      <c r="C67" s="260"/>
      <c r="D67" s="375" t="s">
        <v>1429</v>
      </c>
      <c r="E67" s="375"/>
      <c r="F67" s="375"/>
      <c r="G67" s="375"/>
      <c r="H67" s="375"/>
      <c r="I67" s="375"/>
      <c r="J67" s="375"/>
      <c r="K67" s="256"/>
    </row>
    <row r="68" spans="2:11" ht="15" customHeight="1">
      <c r="B68" s="255"/>
      <c r="C68" s="260"/>
      <c r="D68" s="375" t="s">
        <v>1430</v>
      </c>
      <c r="E68" s="375"/>
      <c r="F68" s="375"/>
      <c r="G68" s="375"/>
      <c r="H68" s="375"/>
      <c r="I68" s="375"/>
      <c r="J68" s="375"/>
      <c r="K68" s="256"/>
    </row>
    <row r="69" spans="2:11" ht="12.75" customHeight="1">
      <c r="B69" s="264"/>
      <c r="C69" s="265"/>
      <c r="D69" s="265"/>
      <c r="E69" s="265"/>
      <c r="F69" s="265"/>
      <c r="G69" s="265"/>
      <c r="H69" s="265"/>
      <c r="I69" s="265"/>
      <c r="J69" s="265"/>
      <c r="K69" s="266"/>
    </row>
    <row r="70" spans="2:11" ht="18.75" customHeight="1">
      <c r="B70" s="267"/>
      <c r="C70" s="267"/>
      <c r="D70" s="267"/>
      <c r="E70" s="267"/>
      <c r="F70" s="267"/>
      <c r="G70" s="267"/>
      <c r="H70" s="267"/>
      <c r="I70" s="267"/>
      <c r="J70" s="267"/>
      <c r="K70" s="268"/>
    </row>
    <row r="71" spans="2:11" ht="18.75" customHeight="1"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spans="2:11" ht="7.5" customHeight="1">
      <c r="B72" s="269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ht="45" customHeight="1">
      <c r="B73" s="272"/>
      <c r="C73" s="377" t="s">
        <v>125</v>
      </c>
      <c r="D73" s="377"/>
      <c r="E73" s="377"/>
      <c r="F73" s="377"/>
      <c r="G73" s="377"/>
      <c r="H73" s="377"/>
      <c r="I73" s="377"/>
      <c r="J73" s="377"/>
      <c r="K73" s="273"/>
    </row>
    <row r="74" spans="2:11" ht="17.25" customHeight="1">
      <c r="B74" s="272"/>
      <c r="C74" s="274" t="s">
        <v>1431</v>
      </c>
      <c r="D74" s="274"/>
      <c r="E74" s="274"/>
      <c r="F74" s="274" t="s">
        <v>1432</v>
      </c>
      <c r="G74" s="275"/>
      <c r="H74" s="274" t="s">
        <v>136</v>
      </c>
      <c r="I74" s="274" t="s">
        <v>54</v>
      </c>
      <c r="J74" s="274" t="s">
        <v>1433</v>
      </c>
      <c r="K74" s="273"/>
    </row>
    <row r="75" spans="2:11" ht="17.25" customHeight="1">
      <c r="B75" s="272"/>
      <c r="C75" s="276" t="s">
        <v>1434</v>
      </c>
      <c r="D75" s="276"/>
      <c r="E75" s="276"/>
      <c r="F75" s="277" t="s">
        <v>1435</v>
      </c>
      <c r="G75" s="278"/>
      <c r="H75" s="276"/>
      <c r="I75" s="276"/>
      <c r="J75" s="276" t="s">
        <v>1436</v>
      </c>
      <c r="K75" s="273"/>
    </row>
    <row r="76" spans="2:11" ht="5.25" customHeight="1">
      <c r="B76" s="272"/>
      <c r="C76" s="279"/>
      <c r="D76" s="279"/>
      <c r="E76" s="279"/>
      <c r="F76" s="279"/>
      <c r="G76" s="280"/>
      <c r="H76" s="279"/>
      <c r="I76" s="279"/>
      <c r="J76" s="279"/>
      <c r="K76" s="273"/>
    </row>
    <row r="77" spans="2:11" ht="15" customHeight="1">
      <c r="B77" s="272"/>
      <c r="C77" s="262" t="s">
        <v>50</v>
      </c>
      <c r="D77" s="279"/>
      <c r="E77" s="279"/>
      <c r="F77" s="281" t="s">
        <v>1437</v>
      </c>
      <c r="G77" s="280"/>
      <c r="H77" s="262" t="s">
        <v>1438</v>
      </c>
      <c r="I77" s="262" t="s">
        <v>1439</v>
      </c>
      <c r="J77" s="262">
        <v>20</v>
      </c>
      <c r="K77" s="273"/>
    </row>
    <row r="78" spans="2:11" ht="15" customHeight="1">
      <c r="B78" s="272"/>
      <c r="C78" s="262" t="s">
        <v>1440</v>
      </c>
      <c r="D78" s="262"/>
      <c r="E78" s="262"/>
      <c r="F78" s="281" t="s">
        <v>1437</v>
      </c>
      <c r="G78" s="280"/>
      <c r="H78" s="262" t="s">
        <v>1441</v>
      </c>
      <c r="I78" s="262" t="s">
        <v>1439</v>
      </c>
      <c r="J78" s="262">
        <v>120</v>
      </c>
      <c r="K78" s="273"/>
    </row>
    <row r="79" spans="2:11" ht="15" customHeight="1">
      <c r="B79" s="282"/>
      <c r="C79" s="262" t="s">
        <v>1442</v>
      </c>
      <c r="D79" s="262"/>
      <c r="E79" s="262"/>
      <c r="F79" s="281" t="s">
        <v>1443</v>
      </c>
      <c r="G79" s="280"/>
      <c r="H79" s="262" t="s">
        <v>1444</v>
      </c>
      <c r="I79" s="262" t="s">
        <v>1439</v>
      </c>
      <c r="J79" s="262">
        <v>50</v>
      </c>
      <c r="K79" s="273"/>
    </row>
    <row r="80" spans="2:11" ht="15" customHeight="1">
      <c r="B80" s="282"/>
      <c r="C80" s="262" t="s">
        <v>1445</v>
      </c>
      <c r="D80" s="262"/>
      <c r="E80" s="262"/>
      <c r="F80" s="281" t="s">
        <v>1437</v>
      </c>
      <c r="G80" s="280"/>
      <c r="H80" s="262" t="s">
        <v>1446</v>
      </c>
      <c r="I80" s="262" t="s">
        <v>1447</v>
      </c>
      <c r="J80" s="262"/>
      <c r="K80" s="273"/>
    </row>
    <row r="81" spans="2:11" ht="15" customHeight="1">
      <c r="B81" s="282"/>
      <c r="C81" s="283" t="s">
        <v>1448</v>
      </c>
      <c r="D81" s="283"/>
      <c r="E81" s="283"/>
      <c r="F81" s="284" t="s">
        <v>1443</v>
      </c>
      <c r="G81" s="283"/>
      <c r="H81" s="283" t="s">
        <v>1449</v>
      </c>
      <c r="I81" s="283" t="s">
        <v>1439</v>
      </c>
      <c r="J81" s="283">
        <v>15</v>
      </c>
      <c r="K81" s="273"/>
    </row>
    <row r="82" spans="2:11" ht="15" customHeight="1">
      <c r="B82" s="282"/>
      <c r="C82" s="283" t="s">
        <v>1450</v>
      </c>
      <c r="D82" s="283"/>
      <c r="E82" s="283"/>
      <c r="F82" s="284" t="s">
        <v>1443</v>
      </c>
      <c r="G82" s="283"/>
      <c r="H82" s="283" t="s">
        <v>1451</v>
      </c>
      <c r="I82" s="283" t="s">
        <v>1439</v>
      </c>
      <c r="J82" s="283">
        <v>15</v>
      </c>
      <c r="K82" s="273"/>
    </row>
    <row r="83" spans="2:11" ht="15" customHeight="1">
      <c r="B83" s="282"/>
      <c r="C83" s="283" t="s">
        <v>1452</v>
      </c>
      <c r="D83" s="283"/>
      <c r="E83" s="283"/>
      <c r="F83" s="284" t="s">
        <v>1443</v>
      </c>
      <c r="G83" s="283"/>
      <c r="H83" s="283" t="s">
        <v>1453</v>
      </c>
      <c r="I83" s="283" t="s">
        <v>1439</v>
      </c>
      <c r="J83" s="283">
        <v>20</v>
      </c>
      <c r="K83" s="273"/>
    </row>
    <row r="84" spans="2:11" ht="15" customHeight="1">
      <c r="B84" s="282"/>
      <c r="C84" s="283" t="s">
        <v>1454</v>
      </c>
      <c r="D84" s="283"/>
      <c r="E84" s="283"/>
      <c r="F84" s="284" t="s">
        <v>1443</v>
      </c>
      <c r="G84" s="283"/>
      <c r="H84" s="283" t="s">
        <v>1455</v>
      </c>
      <c r="I84" s="283" t="s">
        <v>1439</v>
      </c>
      <c r="J84" s="283">
        <v>20</v>
      </c>
      <c r="K84" s="273"/>
    </row>
    <row r="85" spans="2:11" ht="15" customHeight="1">
      <c r="B85" s="282"/>
      <c r="C85" s="262" t="s">
        <v>1456</v>
      </c>
      <c r="D85" s="262"/>
      <c r="E85" s="262"/>
      <c r="F85" s="281" t="s">
        <v>1443</v>
      </c>
      <c r="G85" s="280"/>
      <c r="H85" s="262" t="s">
        <v>1457</v>
      </c>
      <c r="I85" s="262" t="s">
        <v>1439</v>
      </c>
      <c r="J85" s="262">
        <v>50</v>
      </c>
      <c r="K85" s="273"/>
    </row>
    <row r="86" spans="2:11" ht="15" customHeight="1">
      <c r="B86" s="282"/>
      <c r="C86" s="262" t="s">
        <v>1458</v>
      </c>
      <c r="D86" s="262"/>
      <c r="E86" s="262"/>
      <c r="F86" s="281" t="s">
        <v>1443</v>
      </c>
      <c r="G86" s="280"/>
      <c r="H86" s="262" t="s">
        <v>1459</v>
      </c>
      <c r="I86" s="262" t="s">
        <v>1439</v>
      </c>
      <c r="J86" s="262">
        <v>20</v>
      </c>
      <c r="K86" s="273"/>
    </row>
    <row r="87" spans="2:11" ht="15" customHeight="1">
      <c r="B87" s="282"/>
      <c r="C87" s="262" t="s">
        <v>1460</v>
      </c>
      <c r="D87" s="262"/>
      <c r="E87" s="262"/>
      <c r="F87" s="281" t="s">
        <v>1443</v>
      </c>
      <c r="G87" s="280"/>
      <c r="H87" s="262" t="s">
        <v>1461</v>
      </c>
      <c r="I87" s="262" t="s">
        <v>1439</v>
      </c>
      <c r="J87" s="262">
        <v>20</v>
      </c>
      <c r="K87" s="273"/>
    </row>
    <row r="88" spans="2:11" ht="15" customHeight="1">
      <c r="B88" s="282"/>
      <c r="C88" s="262" t="s">
        <v>1462</v>
      </c>
      <c r="D88" s="262"/>
      <c r="E88" s="262"/>
      <c r="F88" s="281" t="s">
        <v>1443</v>
      </c>
      <c r="G88" s="280"/>
      <c r="H88" s="262" t="s">
        <v>1463</v>
      </c>
      <c r="I88" s="262" t="s">
        <v>1439</v>
      </c>
      <c r="J88" s="262">
        <v>50</v>
      </c>
      <c r="K88" s="273"/>
    </row>
    <row r="89" spans="2:11" ht="15" customHeight="1">
      <c r="B89" s="282"/>
      <c r="C89" s="262" t="s">
        <v>1464</v>
      </c>
      <c r="D89" s="262"/>
      <c r="E89" s="262"/>
      <c r="F89" s="281" t="s">
        <v>1443</v>
      </c>
      <c r="G89" s="280"/>
      <c r="H89" s="262" t="s">
        <v>1464</v>
      </c>
      <c r="I89" s="262" t="s">
        <v>1439</v>
      </c>
      <c r="J89" s="262">
        <v>50</v>
      </c>
      <c r="K89" s="273"/>
    </row>
    <row r="90" spans="2:11" ht="15" customHeight="1">
      <c r="B90" s="282"/>
      <c r="C90" s="262" t="s">
        <v>141</v>
      </c>
      <c r="D90" s="262"/>
      <c r="E90" s="262"/>
      <c r="F90" s="281" t="s">
        <v>1443</v>
      </c>
      <c r="G90" s="280"/>
      <c r="H90" s="262" t="s">
        <v>1465</v>
      </c>
      <c r="I90" s="262" t="s">
        <v>1439</v>
      </c>
      <c r="J90" s="262">
        <v>255</v>
      </c>
      <c r="K90" s="273"/>
    </row>
    <row r="91" spans="2:11" ht="15" customHeight="1">
      <c r="B91" s="282"/>
      <c r="C91" s="262" t="s">
        <v>1466</v>
      </c>
      <c r="D91" s="262"/>
      <c r="E91" s="262"/>
      <c r="F91" s="281" t="s">
        <v>1437</v>
      </c>
      <c r="G91" s="280"/>
      <c r="H91" s="262" t="s">
        <v>1467</v>
      </c>
      <c r="I91" s="262" t="s">
        <v>1468</v>
      </c>
      <c r="J91" s="262"/>
      <c r="K91" s="273"/>
    </row>
    <row r="92" spans="2:11" ht="15" customHeight="1">
      <c r="B92" s="282"/>
      <c r="C92" s="262" t="s">
        <v>1469</v>
      </c>
      <c r="D92" s="262"/>
      <c r="E92" s="262"/>
      <c r="F92" s="281" t="s">
        <v>1437</v>
      </c>
      <c r="G92" s="280"/>
      <c r="H92" s="262" t="s">
        <v>1470</v>
      </c>
      <c r="I92" s="262" t="s">
        <v>1471</v>
      </c>
      <c r="J92" s="262"/>
      <c r="K92" s="273"/>
    </row>
    <row r="93" spans="2:11" ht="15" customHeight="1">
      <c r="B93" s="282"/>
      <c r="C93" s="262" t="s">
        <v>1472</v>
      </c>
      <c r="D93" s="262"/>
      <c r="E93" s="262"/>
      <c r="F93" s="281" t="s">
        <v>1437</v>
      </c>
      <c r="G93" s="280"/>
      <c r="H93" s="262" t="s">
        <v>1472</v>
      </c>
      <c r="I93" s="262" t="s">
        <v>1471</v>
      </c>
      <c r="J93" s="262"/>
      <c r="K93" s="273"/>
    </row>
    <row r="94" spans="2:11" ht="15" customHeight="1">
      <c r="B94" s="282"/>
      <c r="C94" s="262" t="s">
        <v>35</v>
      </c>
      <c r="D94" s="262"/>
      <c r="E94" s="262"/>
      <c r="F94" s="281" t="s">
        <v>1437</v>
      </c>
      <c r="G94" s="280"/>
      <c r="H94" s="262" t="s">
        <v>1473</v>
      </c>
      <c r="I94" s="262" t="s">
        <v>1471</v>
      </c>
      <c r="J94" s="262"/>
      <c r="K94" s="273"/>
    </row>
    <row r="95" spans="2:11" ht="15" customHeight="1">
      <c r="B95" s="282"/>
      <c r="C95" s="262" t="s">
        <v>45</v>
      </c>
      <c r="D95" s="262"/>
      <c r="E95" s="262"/>
      <c r="F95" s="281" t="s">
        <v>1437</v>
      </c>
      <c r="G95" s="280"/>
      <c r="H95" s="262" t="s">
        <v>1474</v>
      </c>
      <c r="I95" s="262" t="s">
        <v>1471</v>
      </c>
      <c r="J95" s="262"/>
      <c r="K95" s="273"/>
    </row>
    <row r="96" spans="2:11" ht="15" customHeight="1">
      <c r="B96" s="285"/>
      <c r="C96" s="286"/>
      <c r="D96" s="286"/>
      <c r="E96" s="286"/>
      <c r="F96" s="286"/>
      <c r="G96" s="286"/>
      <c r="H96" s="286"/>
      <c r="I96" s="286"/>
      <c r="J96" s="286"/>
      <c r="K96" s="287"/>
    </row>
    <row r="97" spans="2:11" ht="18.75" customHeight="1">
      <c r="B97" s="288"/>
      <c r="C97" s="289"/>
      <c r="D97" s="289"/>
      <c r="E97" s="289"/>
      <c r="F97" s="289"/>
      <c r="G97" s="289"/>
      <c r="H97" s="289"/>
      <c r="I97" s="289"/>
      <c r="J97" s="289"/>
      <c r="K97" s="288"/>
    </row>
    <row r="98" spans="2:11" ht="18.75" customHeight="1">
      <c r="B98" s="268"/>
      <c r="C98" s="268"/>
      <c r="D98" s="268"/>
      <c r="E98" s="268"/>
      <c r="F98" s="268"/>
      <c r="G98" s="268"/>
      <c r="H98" s="268"/>
      <c r="I98" s="268"/>
      <c r="J98" s="268"/>
      <c r="K98" s="268"/>
    </row>
    <row r="99" spans="2:11" ht="7.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71"/>
    </row>
    <row r="100" spans="2:11" ht="45" customHeight="1">
      <c r="B100" s="272"/>
      <c r="C100" s="377" t="s">
        <v>1475</v>
      </c>
      <c r="D100" s="377"/>
      <c r="E100" s="377"/>
      <c r="F100" s="377"/>
      <c r="G100" s="377"/>
      <c r="H100" s="377"/>
      <c r="I100" s="377"/>
      <c r="J100" s="377"/>
      <c r="K100" s="273"/>
    </row>
    <row r="101" spans="2:11" ht="17.25" customHeight="1">
      <c r="B101" s="272"/>
      <c r="C101" s="274" t="s">
        <v>1431</v>
      </c>
      <c r="D101" s="274"/>
      <c r="E101" s="274"/>
      <c r="F101" s="274" t="s">
        <v>1432</v>
      </c>
      <c r="G101" s="275"/>
      <c r="H101" s="274" t="s">
        <v>136</v>
      </c>
      <c r="I101" s="274" t="s">
        <v>54</v>
      </c>
      <c r="J101" s="274" t="s">
        <v>1433</v>
      </c>
      <c r="K101" s="273"/>
    </row>
    <row r="102" spans="2:11" ht="17.25" customHeight="1">
      <c r="B102" s="272"/>
      <c r="C102" s="276" t="s">
        <v>1434</v>
      </c>
      <c r="D102" s="276"/>
      <c r="E102" s="276"/>
      <c r="F102" s="277" t="s">
        <v>1435</v>
      </c>
      <c r="G102" s="278"/>
      <c r="H102" s="276"/>
      <c r="I102" s="276"/>
      <c r="J102" s="276" t="s">
        <v>1436</v>
      </c>
      <c r="K102" s="273"/>
    </row>
    <row r="103" spans="2:11" ht="5.25" customHeight="1">
      <c r="B103" s="272"/>
      <c r="C103" s="274"/>
      <c r="D103" s="274"/>
      <c r="E103" s="274"/>
      <c r="F103" s="274"/>
      <c r="G103" s="290"/>
      <c r="H103" s="274"/>
      <c r="I103" s="274"/>
      <c r="J103" s="274"/>
      <c r="K103" s="273"/>
    </row>
    <row r="104" spans="2:11" ht="15" customHeight="1">
      <c r="B104" s="272"/>
      <c r="C104" s="262" t="s">
        <v>50</v>
      </c>
      <c r="D104" s="279"/>
      <c r="E104" s="279"/>
      <c r="F104" s="281" t="s">
        <v>1437</v>
      </c>
      <c r="G104" s="290"/>
      <c r="H104" s="262" t="s">
        <v>1476</v>
      </c>
      <c r="I104" s="262" t="s">
        <v>1439</v>
      </c>
      <c r="J104" s="262">
        <v>20</v>
      </c>
      <c r="K104" s="273"/>
    </row>
    <row r="105" spans="2:11" ht="15" customHeight="1">
      <c r="B105" s="272"/>
      <c r="C105" s="262" t="s">
        <v>1440</v>
      </c>
      <c r="D105" s="262"/>
      <c r="E105" s="262"/>
      <c r="F105" s="281" t="s">
        <v>1437</v>
      </c>
      <c r="G105" s="262"/>
      <c r="H105" s="262" t="s">
        <v>1476</v>
      </c>
      <c r="I105" s="262" t="s">
        <v>1439</v>
      </c>
      <c r="J105" s="262">
        <v>120</v>
      </c>
      <c r="K105" s="273"/>
    </row>
    <row r="106" spans="2:11" ht="15" customHeight="1">
      <c r="B106" s="282"/>
      <c r="C106" s="262" t="s">
        <v>1442</v>
      </c>
      <c r="D106" s="262"/>
      <c r="E106" s="262"/>
      <c r="F106" s="281" t="s">
        <v>1443</v>
      </c>
      <c r="G106" s="262"/>
      <c r="H106" s="262" t="s">
        <v>1476</v>
      </c>
      <c r="I106" s="262" t="s">
        <v>1439</v>
      </c>
      <c r="J106" s="262">
        <v>50</v>
      </c>
      <c r="K106" s="273"/>
    </row>
    <row r="107" spans="2:11" ht="15" customHeight="1">
      <c r="B107" s="282"/>
      <c r="C107" s="262" t="s">
        <v>1445</v>
      </c>
      <c r="D107" s="262"/>
      <c r="E107" s="262"/>
      <c r="F107" s="281" t="s">
        <v>1437</v>
      </c>
      <c r="G107" s="262"/>
      <c r="H107" s="262" t="s">
        <v>1476</v>
      </c>
      <c r="I107" s="262" t="s">
        <v>1447</v>
      </c>
      <c r="J107" s="262"/>
      <c r="K107" s="273"/>
    </row>
    <row r="108" spans="2:11" ht="15" customHeight="1">
      <c r="B108" s="282"/>
      <c r="C108" s="262" t="s">
        <v>1456</v>
      </c>
      <c r="D108" s="262"/>
      <c r="E108" s="262"/>
      <c r="F108" s="281" t="s">
        <v>1443</v>
      </c>
      <c r="G108" s="262"/>
      <c r="H108" s="262" t="s">
        <v>1476</v>
      </c>
      <c r="I108" s="262" t="s">
        <v>1439</v>
      </c>
      <c r="J108" s="262">
        <v>50</v>
      </c>
      <c r="K108" s="273"/>
    </row>
    <row r="109" spans="2:11" ht="15" customHeight="1">
      <c r="B109" s="282"/>
      <c r="C109" s="262" t="s">
        <v>1464</v>
      </c>
      <c r="D109" s="262"/>
      <c r="E109" s="262"/>
      <c r="F109" s="281" t="s">
        <v>1443</v>
      </c>
      <c r="G109" s="262"/>
      <c r="H109" s="262" t="s">
        <v>1476</v>
      </c>
      <c r="I109" s="262" t="s">
        <v>1439</v>
      </c>
      <c r="J109" s="262">
        <v>50</v>
      </c>
      <c r="K109" s="273"/>
    </row>
    <row r="110" spans="2:11" ht="15" customHeight="1">
      <c r="B110" s="282"/>
      <c r="C110" s="262" t="s">
        <v>1462</v>
      </c>
      <c r="D110" s="262"/>
      <c r="E110" s="262"/>
      <c r="F110" s="281" t="s">
        <v>1443</v>
      </c>
      <c r="G110" s="262"/>
      <c r="H110" s="262" t="s">
        <v>1476</v>
      </c>
      <c r="I110" s="262" t="s">
        <v>1439</v>
      </c>
      <c r="J110" s="262">
        <v>50</v>
      </c>
      <c r="K110" s="273"/>
    </row>
    <row r="111" spans="2:11" ht="15" customHeight="1">
      <c r="B111" s="282"/>
      <c r="C111" s="262" t="s">
        <v>50</v>
      </c>
      <c r="D111" s="262"/>
      <c r="E111" s="262"/>
      <c r="F111" s="281" t="s">
        <v>1437</v>
      </c>
      <c r="G111" s="262"/>
      <c r="H111" s="262" t="s">
        <v>1477</v>
      </c>
      <c r="I111" s="262" t="s">
        <v>1439</v>
      </c>
      <c r="J111" s="262">
        <v>20</v>
      </c>
      <c r="K111" s="273"/>
    </row>
    <row r="112" spans="2:11" ht="15" customHeight="1">
      <c r="B112" s="282"/>
      <c r="C112" s="262" t="s">
        <v>1478</v>
      </c>
      <c r="D112" s="262"/>
      <c r="E112" s="262"/>
      <c r="F112" s="281" t="s">
        <v>1437</v>
      </c>
      <c r="G112" s="262"/>
      <c r="H112" s="262" t="s">
        <v>1479</v>
      </c>
      <c r="I112" s="262" t="s">
        <v>1439</v>
      </c>
      <c r="J112" s="262">
        <v>120</v>
      </c>
      <c r="K112" s="273"/>
    </row>
    <row r="113" spans="2:11" ht="15" customHeight="1">
      <c r="B113" s="282"/>
      <c r="C113" s="262" t="s">
        <v>35</v>
      </c>
      <c r="D113" s="262"/>
      <c r="E113" s="262"/>
      <c r="F113" s="281" t="s">
        <v>1437</v>
      </c>
      <c r="G113" s="262"/>
      <c r="H113" s="262" t="s">
        <v>1480</v>
      </c>
      <c r="I113" s="262" t="s">
        <v>1471</v>
      </c>
      <c r="J113" s="262"/>
      <c r="K113" s="273"/>
    </row>
    <row r="114" spans="2:11" ht="15" customHeight="1">
      <c r="B114" s="282"/>
      <c r="C114" s="262" t="s">
        <v>45</v>
      </c>
      <c r="D114" s="262"/>
      <c r="E114" s="262"/>
      <c r="F114" s="281" t="s">
        <v>1437</v>
      </c>
      <c r="G114" s="262"/>
      <c r="H114" s="262" t="s">
        <v>1481</v>
      </c>
      <c r="I114" s="262" t="s">
        <v>1471</v>
      </c>
      <c r="J114" s="262"/>
      <c r="K114" s="273"/>
    </row>
    <row r="115" spans="2:11" ht="15" customHeight="1">
      <c r="B115" s="282"/>
      <c r="C115" s="262" t="s">
        <v>54</v>
      </c>
      <c r="D115" s="262"/>
      <c r="E115" s="262"/>
      <c r="F115" s="281" t="s">
        <v>1437</v>
      </c>
      <c r="G115" s="262"/>
      <c r="H115" s="262" t="s">
        <v>1482</v>
      </c>
      <c r="I115" s="262" t="s">
        <v>1483</v>
      </c>
      <c r="J115" s="262"/>
      <c r="K115" s="273"/>
    </row>
    <row r="116" spans="2:11" ht="15" customHeight="1">
      <c r="B116" s="285"/>
      <c r="C116" s="291"/>
      <c r="D116" s="291"/>
      <c r="E116" s="291"/>
      <c r="F116" s="291"/>
      <c r="G116" s="291"/>
      <c r="H116" s="291"/>
      <c r="I116" s="291"/>
      <c r="J116" s="291"/>
      <c r="K116" s="287"/>
    </row>
    <row r="117" spans="2:11" ht="18.75" customHeight="1">
      <c r="B117" s="292"/>
      <c r="C117" s="258"/>
      <c r="D117" s="258"/>
      <c r="E117" s="258"/>
      <c r="F117" s="293"/>
      <c r="G117" s="258"/>
      <c r="H117" s="258"/>
      <c r="I117" s="258"/>
      <c r="J117" s="258"/>
      <c r="K117" s="292"/>
    </row>
    <row r="118" spans="2:11" ht="18.75" customHeight="1"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</row>
    <row r="119" spans="2:11" ht="7.5" customHeight="1">
      <c r="B119" s="294"/>
      <c r="C119" s="295"/>
      <c r="D119" s="295"/>
      <c r="E119" s="295"/>
      <c r="F119" s="295"/>
      <c r="G119" s="295"/>
      <c r="H119" s="295"/>
      <c r="I119" s="295"/>
      <c r="J119" s="295"/>
      <c r="K119" s="296"/>
    </row>
    <row r="120" spans="2:11" ht="45" customHeight="1">
      <c r="B120" s="297"/>
      <c r="C120" s="372" t="s">
        <v>1484</v>
      </c>
      <c r="D120" s="372"/>
      <c r="E120" s="372"/>
      <c r="F120" s="372"/>
      <c r="G120" s="372"/>
      <c r="H120" s="372"/>
      <c r="I120" s="372"/>
      <c r="J120" s="372"/>
      <c r="K120" s="298"/>
    </row>
    <row r="121" spans="2:11" ht="17.25" customHeight="1">
      <c r="B121" s="299"/>
      <c r="C121" s="274" t="s">
        <v>1431</v>
      </c>
      <c r="D121" s="274"/>
      <c r="E121" s="274"/>
      <c r="F121" s="274" t="s">
        <v>1432</v>
      </c>
      <c r="G121" s="275"/>
      <c r="H121" s="274" t="s">
        <v>136</v>
      </c>
      <c r="I121" s="274" t="s">
        <v>54</v>
      </c>
      <c r="J121" s="274" t="s">
        <v>1433</v>
      </c>
      <c r="K121" s="300"/>
    </row>
    <row r="122" spans="2:11" ht="17.25" customHeight="1">
      <c r="B122" s="299"/>
      <c r="C122" s="276" t="s">
        <v>1434</v>
      </c>
      <c r="D122" s="276"/>
      <c r="E122" s="276"/>
      <c r="F122" s="277" t="s">
        <v>1435</v>
      </c>
      <c r="G122" s="278"/>
      <c r="H122" s="276"/>
      <c r="I122" s="276"/>
      <c r="J122" s="276" t="s">
        <v>1436</v>
      </c>
      <c r="K122" s="300"/>
    </row>
    <row r="123" spans="2:11" ht="5.25" customHeight="1">
      <c r="B123" s="301"/>
      <c r="C123" s="279"/>
      <c r="D123" s="279"/>
      <c r="E123" s="279"/>
      <c r="F123" s="279"/>
      <c r="G123" s="262"/>
      <c r="H123" s="279"/>
      <c r="I123" s="279"/>
      <c r="J123" s="279"/>
      <c r="K123" s="302"/>
    </row>
    <row r="124" spans="2:11" ht="15" customHeight="1">
      <c r="B124" s="301"/>
      <c r="C124" s="262" t="s">
        <v>1440</v>
      </c>
      <c r="D124" s="279"/>
      <c r="E124" s="279"/>
      <c r="F124" s="281" t="s">
        <v>1437</v>
      </c>
      <c r="G124" s="262"/>
      <c r="H124" s="262" t="s">
        <v>1476</v>
      </c>
      <c r="I124" s="262" t="s">
        <v>1439</v>
      </c>
      <c r="J124" s="262">
        <v>120</v>
      </c>
      <c r="K124" s="303"/>
    </row>
    <row r="125" spans="2:11" ht="15" customHeight="1">
      <c r="B125" s="301"/>
      <c r="C125" s="262" t="s">
        <v>1485</v>
      </c>
      <c r="D125" s="262"/>
      <c r="E125" s="262"/>
      <c r="F125" s="281" t="s">
        <v>1437</v>
      </c>
      <c r="G125" s="262"/>
      <c r="H125" s="262" t="s">
        <v>1486</v>
      </c>
      <c r="I125" s="262" t="s">
        <v>1439</v>
      </c>
      <c r="J125" s="262" t="s">
        <v>1487</v>
      </c>
      <c r="K125" s="303"/>
    </row>
    <row r="126" spans="2:11" ht="15" customHeight="1">
      <c r="B126" s="301"/>
      <c r="C126" s="262" t="s">
        <v>1386</v>
      </c>
      <c r="D126" s="262"/>
      <c r="E126" s="262"/>
      <c r="F126" s="281" t="s">
        <v>1437</v>
      </c>
      <c r="G126" s="262"/>
      <c r="H126" s="262" t="s">
        <v>1488</v>
      </c>
      <c r="I126" s="262" t="s">
        <v>1439</v>
      </c>
      <c r="J126" s="262" t="s">
        <v>1487</v>
      </c>
      <c r="K126" s="303"/>
    </row>
    <row r="127" spans="2:11" ht="15" customHeight="1">
      <c r="B127" s="301"/>
      <c r="C127" s="262" t="s">
        <v>1448</v>
      </c>
      <c r="D127" s="262"/>
      <c r="E127" s="262"/>
      <c r="F127" s="281" t="s">
        <v>1443</v>
      </c>
      <c r="G127" s="262"/>
      <c r="H127" s="262" t="s">
        <v>1449</v>
      </c>
      <c r="I127" s="262" t="s">
        <v>1439</v>
      </c>
      <c r="J127" s="262">
        <v>15</v>
      </c>
      <c r="K127" s="303"/>
    </row>
    <row r="128" spans="2:11" ht="15" customHeight="1">
      <c r="B128" s="301"/>
      <c r="C128" s="283" t="s">
        <v>1450</v>
      </c>
      <c r="D128" s="283"/>
      <c r="E128" s="283"/>
      <c r="F128" s="284" t="s">
        <v>1443</v>
      </c>
      <c r="G128" s="283"/>
      <c r="H128" s="283" t="s">
        <v>1451</v>
      </c>
      <c r="I128" s="283" t="s">
        <v>1439</v>
      </c>
      <c r="J128" s="283">
        <v>15</v>
      </c>
      <c r="K128" s="303"/>
    </row>
    <row r="129" spans="2:11" ht="15" customHeight="1">
      <c r="B129" s="301"/>
      <c r="C129" s="283" t="s">
        <v>1452</v>
      </c>
      <c r="D129" s="283"/>
      <c r="E129" s="283"/>
      <c r="F129" s="284" t="s">
        <v>1443</v>
      </c>
      <c r="G129" s="283"/>
      <c r="H129" s="283" t="s">
        <v>1453</v>
      </c>
      <c r="I129" s="283" t="s">
        <v>1439</v>
      </c>
      <c r="J129" s="283">
        <v>20</v>
      </c>
      <c r="K129" s="303"/>
    </row>
    <row r="130" spans="2:11" ht="15" customHeight="1">
      <c r="B130" s="301"/>
      <c r="C130" s="283" t="s">
        <v>1454</v>
      </c>
      <c r="D130" s="283"/>
      <c r="E130" s="283"/>
      <c r="F130" s="284" t="s">
        <v>1443</v>
      </c>
      <c r="G130" s="283"/>
      <c r="H130" s="283" t="s">
        <v>1455</v>
      </c>
      <c r="I130" s="283" t="s">
        <v>1439</v>
      </c>
      <c r="J130" s="283">
        <v>20</v>
      </c>
      <c r="K130" s="303"/>
    </row>
    <row r="131" spans="2:11" ht="15" customHeight="1">
      <c r="B131" s="301"/>
      <c r="C131" s="262" t="s">
        <v>1442</v>
      </c>
      <c r="D131" s="262"/>
      <c r="E131" s="262"/>
      <c r="F131" s="281" t="s">
        <v>1443</v>
      </c>
      <c r="G131" s="262"/>
      <c r="H131" s="262" t="s">
        <v>1476</v>
      </c>
      <c r="I131" s="262" t="s">
        <v>1439</v>
      </c>
      <c r="J131" s="262">
        <v>50</v>
      </c>
      <c r="K131" s="303"/>
    </row>
    <row r="132" spans="2:11" ht="15" customHeight="1">
      <c r="B132" s="301"/>
      <c r="C132" s="262" t="s">
        <v>1456</v>
      </c>
      <c r="D132" s="262"/>
      <c r="E132" s="262"/>
      <c r="F132" s="281" t="s">
        <v>1443</v>
      </c>
      <c r="G132" s="262"/>
      <c r="H132" s="262" t="s">
        <v>1476</v>
      </c>
      <c r="I132" s="262" t="s">
        <v>1439</v>
      </c>
      <c r="J132" s="262">
        <v>50</v>
      </c>
      <c r="K132" s="303"/>
    </row>
    <row r="133" spans="2:11" ht="15" customHeight="1">
      <c r="B133" s="301"/>
      <c r="C133" s="262" t="s">
        <v>1462</v>
      </c>
      <c r="D133" s="262"/>
      <c r="E133" s="262"/>
      <c r="F133" s="281" t="s">
        <v>1443</v>
      </c>
      <c r="G133" s="262"/>
      <c r="H133" s="262" t="s">
        <v>1476</v>
      </c>
      <c r="I133" s="262" t="s">
        <v>1439</v>
      </c>
      <c r="J133" s="262">
        <v>50</v>
      </c>
      <c r="K133" s="303"/>
    </row>
    <row r="134" spans="2:11" ht="15" customHeight="1">
      <c r="B134" s="301"/>
      <c r="C134" s="262" t="s">
        <v>1464</v>
      </c>
      <c r="D134" s="262"/>
      <c r="E134" s="262"/>
      <c r="F134" s="281" t="s">
        <v>1443</v>
      </c>
      <c r="G134" s="262"/>
      <c r="H134" s="262" t="s">
        <v>1476</v>
      </c>
      <c r="I134" s="262" t="s">
        <v>1439</v>
      </c>
      <c r="J134" s="262">
        <v>50</v>
      </c>
      <c r="K134" s="303"/>
    </row>
    <row r="135" spans="2:11" ht="15" customHeight="1">
      <c r="B135" s="301"/>
      <c r="C135" s="262" t="s">
        <v>141</v>
      </c>
      <c r="D135" s="262"/>
      <c r="E135" s="262"/>
      <c r="F135" s="281" t="s">
        <v>1443</v>
      </c>
      <c r="G135" s="262"/>
      <c r="H135" s="262" t="s">
        <v>1489</v>
      </c>
      <c r="I135" s="262" t="s">
        <v>1439</v>
      </c>
      <c r="J135" s="262">
        <v>255</v>
      </c>
      <c r="K135" s="303"/>
    </row>
    <row r="136" spans="2:11" ht="15" customHeight="1">
      <c r="B136" s="301"/>
      <c r="C136" s="262" t="s">
        <v>1466</v>
      </c>
      <c r="D136" s="262"/>
      <c r="E136" s="262"/>
      <c r="F136" s="281" t="s">
        <v>1437</v>
      </c>
      <c r="G136" s="262"/>
      <c r="H136" s="262" t="s">
        <v>1490</v>
      </c>
      <c r="I136" s="262" t="s">
        <v>1468</v>
      </c>
      <c r="J136" s="262"/>
      <c r="K136" s="303"/>
    </row>
    <row r="137" spans="2:11" ht="15" customHeight="1">
      <c r="B137" s="301"/>
      <c r="C137" s="262" t="s">
        <v>1469</v>
      </c>
      <c r="D137" s="262"/>
      <c r="E137" s="262"/>
      <c r="F137" s="281" t="s">
        <v>1437</v>
      </c>
      <c r="G137" s="262"/>
      <c r="H137" s="262" t="s">
        <v>1491</v>
      </c>
      <c r="I137" s="262" t="s">
        <v>1471</v>
      </c>
      <c r="J137" s="262"/>
      <c r="K137" s="303"/>
    </row>
    <row r="138" spans="2:11" ht="15" customHeight="1">
      <c r="B138" s="301"/>
      <c r="C138" s="262" t="s">
        <v>1472</v>
      </c>
      <c r="D138" s="262"/>
      <c r="E138" s="262"/>
      <c r="F138" s="281" t="s">
        <v>1437</v>
      </c>
      <c r="G138" s="262"/>
      <c r="H138" s="262" t="s">
        <v>1472</v>
      </c>
      <c r="I138" s="262" t="s">
        <v>1471</v>
      </c>
      <c r="J138" s="262"/>
      <c r="K138" s="303"/>
    </row>
    <row r="139" spans="2:11" ht="15" customHeight="1">
      <c r="B139" s="301"/>
      <c r="C139" s="262" t="s">
        <v>35</v>
      </c>
      <c r="D139" s="262"/>
      <c r="E139" s="262"/>
      <c r="F139" s="281" t="s">
        <v>1437</v>
      </c>
      <c r="G139" s="262"/>
      <c r="H139" s="262" t="s">
        <v>1492</v>
      </c>
      <c r="I139" s="262" t="s">
        <v>1471</v>
      </c>
      <c r="J139" s="262"/>
      <c r="K139" s="303"/>
    </row>
    <row r="140" spans="2:11" ht="15" customHeight="1">
      <c r="B140" s="301"/>
      <c r="C140" s="262" t="s">
        <v>1493</v>
      </c>
      <c r="D140" s="262"/>
      <c r="E140" s="262"/>
      <c r="F140" s="281" t="s">
        <v>1437</v>
      </c>
      <c r="G140" s="262"/>
      <c r="H140" s="262" t="s">
        <v>1494</v>
      </c>
      <c r="I140" s="262" t="s">
        <v>1471</v>
      </c>
      <c r="J140" s="262"/>
      <c r="K140" s="303"/>
    </row>
    <row r="141" spans="2:11" ht="15" customHeight="1">
      <c r="B141" s="304"/>
      <c r="C141" s="305"/>
      <c r="D141" s="305"/>
      <c r="E141" s="305"/>
      <c r="F141" s="305"/>
      <c r="G141" s="305"/>
      <c r="H141" s="305"/>
      <c r="I141" s="305"/>
      <c r="J141" s="305"/>
      <c r="K141" s="306"/>
    </row>
    <row r="142" spans="2:11" ht="18.75" customHeight="1">
      <c r="B142" s="258"/>
      <c r="C142" s="258"/>
      <c r="D142" s="258"/>
      <c r="E142" s="258"/>
      <c r="F142" s="293"/>
      <c r="G142" s="258"/>
      <c r="H142" s="258"/>
      <c r="I142" s="258"/>
      <c r="J142" s="258"/>
      <c r="K142" s="258"/>
    </row>
    <row r="143" spans="2:11" ht="18.75" customHeight="1">
      <c r="B143" s="268"/>
      <c r="C143" s="268"/>
      <c r="D143" s="268"/>
      <c r="E143" s="268"/>
      <c r="F143" s="268"/>
      <c r="G143" s="268"/>
      <c r="H143" s="268"/>
      <c r="I143" s="268"/>
      <c r="J143" s="268"/>
      <c r="K143" s="268"/>
    </row>
    <row r="144" spans="2:11" ht="7.5" customHeight="1">
      <c r="B144" s="269"/>
      <c r="C144" s="270"/>
      <c r="D144" s="270"/>
      <c r="E144" s="270"/>
      <c r="F144" s="270"/>
      <c r="G144" s="270"/>
      <c r="H144" s="270"/>
      <c r="I144" s="270"/>
      <c r="J144" s="270"/>
      <c r="K144" s="271"/>
    </row>
    <row r="145" spans="2:11" ht="45" customHeight="1">
      <c r="B145" s="272"/>
      <c r="C145" s="377" t="s">
        <v>1495</v>
      </c>
      <c r="D145" s="377"/>
      <c r="E145" s="377"/>
      <c r="F145" s="377"/>
      <c r="G145" s="377"/>
      <c r="H145" s="377"/>
      <c r="I145" s="377"/>
      <c r="J145" s="377"/>
      <c r="K145" s="273"/>
    </row>
    <row r="146" spans="2:11" ht="17.25" customHeight="1">
      <c r="B146" s="272"/>
      <c r="C146" s="274" t="s">
        <v>1431</v>
      </c>
      <c r="D146" s="274"/>
      <c r="E146" s="274"/>
      <c r="F146" s="274" t="s">
        <v>1432</v>
      </c>
      <c r="G146" s="275"/>
      <c r="H146" s="274" t="s">
        <v>136</v>
      </c>
      <c r="I146" s="274" t="s">
        <v>54</v>
      </c>
      <c r="J146" s="274" t="s">
        <v>1433</v>
      </c>
      <c r="K146" s="273"/>
    </row>
    <row r="147" spans="2:11" ht="17.25" customHeight="1">
      <c r="B147" s="272"/>
      <c r="C147" s="276" t="s">
        <v>1434</v>
      </c>
      <c r="D147" s="276"/>
      <c r="E147" s="276"/>
      <c r="F147" s="277" t="s">
        <v>1435</v>
      </c>
      <c r="G147" s="278"/>
      <c r="H147" s="276"/>
      <c r="I147" s="276"/>
      <c r="J147" s="276" t="s">
        <v>1436</v>
      </c>
      <c r="K147" s="273"/>
    </row>
    <row r="148" spans="2:11" ht="5.25" customHeight="1">
      <c r="B148" s="282"/>
      <c r="C148" s="279"/>
      <c r="D148" s="279"/>
      <c r="E148" s="279"/>
      <c r="F148" s="279"/>
      <c r="G148" s="280"/>
      <c r="H148" s="279"/>
      <c r="I148" s="279"/>
      <c r="J148" s="279"/>
      <c r="K148" s="303"/>
    </row>
    <row r="149" spans="2:11" ht="15" customHeight="1">
      <c r="B149" s="282"/>
      <c r="C149" s="307" t="s">
        <v>1440</v>
      </c>
      <c r="D149" s="262"/>
      <c r="E149" s="262"/>
      <c r="F149" s="308" t="s">
        <v>1437</v>
      </c>
      <c r="G149" s="262"/>
      <c r="H149" s="307" t="s">
        <v>1476</v>
      </c>
      <c r="I149" s="307" t="s">
        <v>1439</v>
      </c>
      <c r="J149" s="307">
        <v>120</v>
      </c>
      <c r="K149" s="303"/>
    </row>
    <row r="150" spans="2:11" ht="15" customHeight="1">
      <c r="B150" s="282"/>
      <c r="C150" s="307" t="s">
        <v>1485</v>
      </c>
      <c r="D150" s="262"/>
      <c r="E150" s="262"/>
      <c r="F150" s="308" t="s">
        <v>1437</v>
      </c>
      <c r="G150" s="262"/>
      <c r="H150" s="307" t="s">
        <v>1496</v>
      </c>
      <c r="I150" s="307" t="s">
        <v>1439</v>
      </c>
      <c r="J150" s="307" t="s">
        <v>1487</v>
      </c>
      <c r="K150" s="303"/>
    </row>
    <row r="151" spans="2:11" ht="15" customHeight="1">
      <c r="B151" s="282"/>
      <c r="C151" s="307" t="s">
        <v>1386</v>
      </c>
      <c r="D151" s="262"/>
      <c r="E151" s="262"/>
      <c r="F151" s="308" t="s">
        <v>1437</v>
      </c>
      <c r="G151" s="262"/>
      <c r="H151" s="307" t="s">
        <v>1497</v>
      </c>
      <c r="I151" s="307" t="s">
        <v>1439</v>
      </c>
      <c r="J151" s="307" t="s">
        <v>1487</v>
      </c>
      <c r="K151" s="303"/>
    </row>
    <row r="152" spans="2:11" ht="15" customHeight="1">
      <c r="B152" s="282"/>
      <c r="C152" s="307" t="s">
        <v>1442</v>
      </c>
      <c r="D152" s="262"/>
      <c r="E152" s="262"/>
      <c r="F152" s="308" t="s">
        <v>1443</v>
      </c>
      <c r="G152" s="262"/>
      <c r="H152" s="307" t="s">
        <v>1476</v>
      </c>
      <c r="I152" s="307" t="s">
        <v>1439</v>
      </c>
      <c r="J152" s="307">
        <v>50</v>
      </c>
      <c r="K152" s="303"/>
    </row>
    <row r="153" spans="2:11" ht="15" customHeight="1">
      <c r="B153" s="282"/>
      <c r="C153" s="307" t="s">
        <v>1445</v>
      </c>
      <c r="D153" s="262"/>
      <c r="E153" s="262"/>
      <c r="F153" s="308" t="s">
        <v>1437</v>
      </c>
      <c r="G153" s="262"/>
      <c r="H153" s="307" t="s">
        <v>1476</v>
      </c>
      <c r="I153" s="307" t="s">
        <v>1447</v>
      </c>
      <c r="J153" s="307"/>
      <c r="K153" s="303"/>
    </row>
    <row r="154" spans="2:11" ht="15" customHeight="1">
      <c r="B154" s="282"/>
      <c r="C154" s="307" t="s">
        <v>1456</v>
      </c>
      <c r="D154" s="262"/>
      <c r="E154" s="262"/>
      <c r="F154" s="308" t="s">
        <v>1443</v>
      </c>
      <c r="G154" s="262"/>
      <c r="H154" s="307" t="s">
        <v>1476</v>
      </c>
      <c r="I154" s="307" t="s">
        <v>1439</v>
      </c>
      <c r="J154" s="307">
        <v>50</v>
      </c>
      <c r="K154" s="303"/>
    </row>
    <row r="155" spans="2:11" ht="15" customHeight="1">
      <c r="B155" s="282"/>
      <c r="C155" s="307" t="s">
        <v>1464</v>
      </c>
      <c r="D155" s="262"/>
      <c r="E155" s="262"/>
      <c r="F155" s="308" t="s">
        <v>1443</v>
      </c>
      <c r="G155" s="262"/>
      <c r="H155" s="307" t="s">
        <v>1476</v>
      </c>
      <c r="I155" s="307" t="s">
        <v>1439</v>
      </c>
      <c r="J155" s="307">
        <v>50</v>
      </c>
      <c r="K155" s="303"/>
    </row>
    <row r="156" spans="2:11" ht="15" customHeight="1">
      <c r="B156" s="282"/>
      <c r="C156" s="307" t="s">
        <v>1462</v>
      </c>
      <c r="D156" s="262"/>
      <c r="E156" s="262"/>
      <c r="F156" s="308" t="s">
        <v>1443</v>
      </c>
      <c r="G156" s="262"/>
      <c r="H156" s="307" t="s">
        <v>1476</v>
      </c>
      <c r="I156" s="307" t="s">
        <v>1439</v>
      </c>
      <c r="J156" s="307">
        <v>50</v>
      </c>
      <c r="K156" s="303"/>
    </row>
    <row r="157" spans="2:11" ht="15" customHeight="1">
      <c r="B157" s="282"/>
      <c r="C157" s="307" t="s">
        <v>130</v>
      </c>
      <c r="D157" s="262"/>
      <c r="E157" s="262"/>
      <c r="F157" s="308" t="s">
        <v>1437</v>
      </c>
      <c r="G157" s="262"/>
      <c r="H157" s="307" t="s">
        <v>1498</v>
      </c>
      <c r="I157" s="307" t="s">
        <v>1439</v>
      </c>
      <c r="J157" s="307" t="s">
        <v>1499</v>
      </c>
      <c r="K157" s="303"/>
    </row>
    <row r="158" spans="2:11" ht="15" customHeight="1">
      <c r="B158" s="282"/>
      <c r="C158" s="307" t="s">
        <v>1500</v>
      </c>
      <c r="D158" s="262"/>
      <c r="E158" s="262"/>
      <c r="F158" s="308" t="s">
        <v>1437</v>
      </c>
      <c r="G158" s="262"/>
      <c r="H158" s="307" t="s">
        <v>1501</v>
      </c>
      <c r="I158" s="307" t="s">
        <v>1471</v>
      </c>
      <c r="J158" s="307"/>
      <c r="K158" s="303"/>
    </row>
    <row r="159" spans="2:11" ht="15" customHeight="1">
      <c r="B159" s="309"/>
      <c r="C159" s="291"/>
      <c r="D159" s="291"/>
      <c r="E159" s="291"/>
      <c r="F159" s="291"/>
      <c r="G159" s="291"/>
      <c r="H159" s="291"/>
      <c r="I159" s="291"/>
      <c r="J159" s="291"/>
      <c r="K159" s="310"/>
    </row>
    <row r="160" spans="2:11" ht="18.75" customHeight="1">
      <c r="B160" s="258"/>
      <c r="C160" s="262"/>
      <c r="D160" s="262"/>
      <c r="E160" s="262"/>
      <c r="F160" s="281"/>
      <c r="G160" s="262"/>
      <c r="H160" s="262"/>
      <c r="I160" s="262"/>
      <c r="J160" s="262"/>
      <c r="K160" s="258"/>
    </row>
    <row r="161" spans="2:11" ht="18.75" customHeight="1">
      <c r="B161" s="268"/>
      <c r="C161" s="268"/>
      <c r="D161" s="268"/>
      <c r="E161" s="268"/>
      <c r="F161" s="268"/>
      <c r="G161" s="268"/>
      <c r="H161" s="268"/>
      <c r="I161" s="268"/>
      <c r="J161" s="268"/>
      <c r="K161" s="268"/>
    </row>
    <row r="162" spans="2:11" ht="7.5" customHeight="1">
      <c r="B162" s="250"/>
      <c r="C162" s="251"/>
      <c r="D162" s="251"/>
      <c r="E162" s="251"/>
      <c r="F162" s="251"/>
      <c r="G162" s="251"/>
      <c r="H162" s="251"/>
      <c r="I162" s="251"/>
      <c r="J162" s="251"/>
      <c r="K162" s="252"/>
    </row>
    <row r="163" spans="2:11" ht="45" customHeight="1">
      <c r="B163" s="253"/>
      <c r="C163" s="372" t="s">
        <v>1502</v>
      </c>
      <c r="D163" s="372"/>
      <c r="E163" s="372"/>
      <c r="F163" s="372"/>
      <c r="G163" s="372"/>
      <c r="H163" s="372"/>
      <c r="I163" s="372"/>
      <c r="J163" s="372"/>
      <c r="K163" s="254"/>
    </row>
    <row r="164" spans="2:11" ht="17.25" customHeight="1">
      <c r="B164" s="253"/>
      <c r="C164" s="274" t="s">
        <v>1431</v>
      </c>
      <c r="D164" s="274"/>
      <c r="E164" s="274"/>
      <c r="F164" s="274" t="s">
        <v>1432</v>
      </c>
      <c r="G164" s="311"/>
      <c r="H164" s="312" t="s">
        <v>136</v>
      </c>
      <c r="I164" s="312" t="s">
        <v>54</v>
      </c>
      <c r="J164" s="274" t="s">
        <v>1433</v>
      </c>
      <c r="K164" s="254"/>
    </row>
    <row r="165" spans="2:11" ht="17.25" customHeight="1">
      <c r="B165" s="255"/>
      <c r="C165" s="276" t="s">
        <v>1434</v>
      </c>
      <c r="D165" s="276"/>
      <c r="E165" s="276"/>
      <c r="F165" s="277" t="s">
        <v>1435</v>
      </c>
      <c r="G165" s="313"/>
      <c r="H165" s="314"/>
      <c r="I165" s="314"/>
      <c r="J165" s="276" t="s">
        <v>1436</v>
      </c>
      <c r="K165" s="256"/>
    </row>
    <row r="166" spans="2:11" ht="5.25" customHeight="1">
      <c r="B166" s="282"/>
      <c r="C166" s="279"/>
      <c r="D166" s="279"/>
      <c r="E166" s="279"/>
      <c r="F166" s="279"/>
      <c r="G166" s="280"/>
      <c r="H166" s="279"/>
      <c r="I166" s="279"/>
      <c r="J166" s="279"/>
      <c r="K166" s="303"/>
    </row>
    <row r="167" spans="2:11" ht="15" customHeight="1">
      <c r="B167" s="282"/>
      <c r="C167" s="262" t="s">
        <v>1440</v>
      </c>
      <c r="D167" s="262"/>
      <c r="E167" s="262"/>
      <c r="F167" s="281" t="s">
        <v>1437</v>
      </c>
      <c r="G167" s="262"/>
      <c r="H167" s="262" t="s">
        <v>1476</v>
      </c>
      <c r="I167" s="262" t="s">
        <v>1439</v>
      </c>
      <c r="J167" s="262">
        <v>120</v>
      </c>
      <c r="K167" s="303"/>
    </row>
    <row r="168" spans="2:11" ht="15" customHeight="1">
      <c r="B168" s="282"/>
      <c r="C168" s="262" t="s">
        <v>1485</v>
      </c>
      <c r="D168" s="262"/>
      <c r="E168" s="262"/>
      <c r="F168" s="281" t="s">
        <v>1437</v>
      </c>
      <c r="G168" s="262"/>
      <c r="H168" s="262" t="s">
        <v>1486</v>
      </c>
      <c r="I168" s="262" t="s">
        <v>1439</v>
      </c>
      <c r="J168" s="262" t="s">
        <v>1487</v>
      </c>
      <c r="K168" s="303"/>
    </row>
    <row r="169" spans="2:11" ht="15" customHeight="1">
      <c r="B169" s="282"/>
      <c r="C169" s="262" t="s">
        <v>1386</v>
      </c>
      <c r="D169" s="262"/>
      <c r="E169" s="262"/>
      <c r="F169" s="281" t="s">
        <v>1437</v>
      </c>
      <c r="G169" s="262"/>
      <c r="H169" s="262" t="s">
        <v>1503</v>
      </c>
      <c r="I169" s="262" t="s">
        <v>1439</v>
      </c>
      <c r="J169" s="262" t="s">
        <v>1487</v>
      </c>
      <c r="K169" s="303"/>
    </row>
    <row r="170" spans="2:11" ht="15" customHeight="1">
      <c r="B170" s="282"/>
      <c r="C170" s="262" t="s">
        <v>1442</v>
      </c>
      <c r="D170" s="262"/>
      <c r="E170" s="262"/>
      <c r="F170" s="281" t="s">
        <v>1443</v>
      </c>
      <c r="G170" s="262"/>
      <c r="H170" s="262" t="s">
        <v>1503</v>
      </c>
      <c r="I170" s="262" t="s">
        <v>1439</v>
      </c>
      <c r="J170" s="262">
        <v>50</v>
      </c>
      <c r="K170" s="303"/>
    </row>
    <row r="171" spans="2:11" ht="15" customHeight="1">
      <c r="B171" s="282"/>
      <c r="C171" s="262" t="s">
        <v>1445</v>
      </c>
      <c r="D171" s="262"/>
      <c r="E171" s="262"/>
      <c r="F171" s="281" t="s">
        <v>1437</v>
      </c>
      <c r="G171" s="262"/>
      <c r="H171" s="262" t="s">
        <v>1503</v>
      </c>
      <c r="I171" s="262" t="s">
        <v>1447</v>
      </c>
      <c r="J171" s="262"/>
      <c r="K171" s="303"/>
    </row>
    <row r="172" spans="2:11" ht="15" customHeight="1">
      <c r="B172" s="282"/>
      <c r="C172" s="262" t="s">
        <v>1456</v>
      </c>
      <c r="D172" s="262"/>
      <c r="E172" s="262"/>
      <c r="F172" s="281" t="s">
        <v>1443</v>
      </c>
      <c r="G172" s="262"/>
      <c r="H172" s="262" t="s">
        <v>1503</v>
      </c>
      <c r="I172" s="262" t="s">
        <v>1439</v>
      </c>
      <c r="J172" s="262">
        <v>50</v>
      </c>
      <c r="K172" s="303"/>
    </row>
    <row r="173" spans="2:11" ht="15" customHeight="1">
      <c r="B173" s="282"/>
      <c r="C173" s="262" t="s">
        <v>1464</v>
      </c>
      <c r="D173" s="262"/>
      <c r="E173" s="262"/>
      <c r="F173" s="281" t="s">
        <v>1443</v>
      </c>
      <c r="G173" s="262"/>
      <c r="H173" s="262" t="s">
        <v>1503</v>
      </c>
      <c r="I173" s="262" t="s">
        <v>1439</v>
      </c>
      <c r="J173" s="262">
        <v>50</v>
      </c>
      <c r="K173" s="303"/>
    </row>
    <row r="174" spans="2:11" ht="15" customHeight="1">
      <c r="B174" s="282"/>
      <c r="C174" s="262" t="s">
        <v>1462</v>
      </c>
      <c r="D174" s="262"/>
      <c r="E174" s="262"/>
      <c r="F174" s="281" t="s">
        <v>1443</v>
      </c>
      <c r="G174" s="262"/>
      <c r="H174" s="262" t="s">
        <v>1503</v>
      </c>
      <c r="I174" s="262" t="s">
        <v>1439</v>
      </c>
      <c r="J174" s="262">
        <v>50</v>
      </c>
      <c r="K174" s="303"/>
    </row>
    <row r="175" spans="2:11" ht="15" customHeight="1">
      <c r="B175" s="282"/>
      <c r="C175" s="262" t="s">
        <v>135</v>
      </c>
      <c r="D175" s="262"/>
      <c r="E175" s="262"/>
      <c r="F175" s="281" t="s">
        <v>1437</v>
      </c>
      <c r="G175" s="262"/>
      <c r="H175" s="262" t="s">
        <v>1504</v>
      </c>
      <c r="I175" s="262" t="s">
        <v>1505</v>
      </c>
      <c r="J175" s="262"/>
      <c r="K175" s="303"/>
    </row>
    <row r="176" spans="2:11" ht="15" customHeight="1">
      <c r="B176" s="282"/>
      <c r="C176" s="262" t="s">
        <v>54</v>
      </c>
      <c r="D176" s="262"/>
      <c r="E176" s="262"/>
      <c r="F176" s="281" t="s">
        <v>1437</v>
      </c>
      <c r="G176" s="262"/>
      <c r="H176" s="262" t="s">
        <v>1506</v>
      </c>
      <c r="I176" s="262" t="s">
        <v>1507</v>
      </c>
      <c r="J176" s="262">
        <v>1</v>
      </c>
      <c r="K176" s="303"/>
    </row>
    <row r="177" spans="2:11" ht="15" customHeight="1">
      <c r="B177" s="282"/>
      <c r="C177" s="262" t="s">
        <v>50</v>
      </c>
      <c r="D177" s="262"/>
      <c r="E177" s="262"/>
      <c r="F177" s="281" t="s">
        <v>1437</v>
      </c>
      <c r="G177" s="262"/>
      <c r="H177" s="262" t="s">
        <v>1508</v>
      </c>
      <c r="I177" s="262" t="s">
        <v>1439</v>
      </c>
      <c r="J177" s="262">
        <v>20</v>
      </c>
      <c r="K177" s="303"/>
    </row>
    <row r="178" spans="2:11" ht="15" customHeight="1">
      <c r="B178" s="282"/>
      <c r="C178" s="262" t="s">
        <v>136</v>
      </c>
      <c r="D178" s="262"/>
      <c r="E178" s="262"/>
      <c r="F178" s="281" t="s">
        <v>1437</v>
      </c>
      <c r="G178" s="262"/>
      <c r="H178" s="262" t="s">
        <v>1509</v>
      </c>
      <c r="I178" s="262" t="s">
        <v>1439</v>
      </c>
      <c r="J178" s="262">
        <v>255</v>
      </c>
      <c r="K178" s="303"/>
    </row>
    <row r="179" spans="2:11" ht="15" customHeight="1">
      <c r="B179" s="282"/>
      <c r="C179" s="262" t="s">
        <v>137</v>
      </c>
      <c r="D179" s="262"/>
      <c r="E179" s="262"/>
      <c r="F179" s="281" t="s">
        <v>1437</v>
      </c>
      <c r="G179" s="262"/>
      <c r="H179" s="262" t="s">
        <v>1402</v>
      </c>
      <c r="I179" s="262" t="s">
        <v>1439</v>
      </c>
      <c r="J179" s="262">
        <v>10</v>
      </c>
      <c r="K179" s="303"/>
    </row>
    <row r="180" spans="2:11" ht="15" customHeight="1">
      <c r="B180" s="282"/>
      <c r="C180" s="262" t="s">
        <v>138</v>
      </c>
      <c r="D180" s="262"/>
      <c r="E180" s="262"/>
      <c r="F180" s="281" t="s">
        <v>1437</v>
      </c>
      <c r="G180" s="262"/>
      <c r="H180" s="262" t="s">
        <v>1510</v>
      </c>
      <c r="I180" s="262" t="s">
        <v>1471</v>
      </c>
      <c r="J180" s="262"/>
      <c r="K180" s="303"/>
    </row>
    <row r="181" spans="2:11" ht="15" customHeight="1">
      <c r="B181" s="282"/>
      <c r="C181" s="262" t="s">
        <v>1511</v>
      </c>
      <c r="D181" s="262"/>
      <c r="E181" s="262"/>
      <c r="F181" s="281" t="s">
        <v>1437</v>
      </c>
      <c r="G181" s="262"/>
      <c r="H181" s="262" t="s">
        <v>1512</v>
      </c>
      <c r="I181" s="262" t="s">
        <v>1471</v>
      </c>
      <c r="J181" s="262"/>
      <c r="K181" s="303"/>
    </row>
    <row r="182" spans="2:11" ht="15" customHeight="1">
      <c r="B182" s="282"/>
      <c r="C182" s="262" t="s">
        <v>1500</v>
      </c>
      <c r="D182" s="262"/>
      <c r="E182" s="262"/>
      <c r="F182" s="281" t="s">
        <v>1437</v>
      </c>
      <c r="G182" s="262"/>
      <c r="H182" s="262" t="s">
        <v>1513</v>
      </c>
      <c r="I182" s="262" t="s">
        <v>1471</v>
      </c>
      <c r="J182" s="262"/>
      <c r="K182" s="303"/>
    </row>
    <row r="183" spans="2:11" ht="15" customHeight="1">
      <c r="B183" s="282"/>
      <c r="C183" s="262" t="s">
        <v>140</v>
      </c>
      <c r="D183" s="262"/>
      <c r="E183" s="262"/>
      <c r="F183" s="281" t="s">
        <v>1443</v>
      </c>
      <c r="G183" s="262"/>
      <c r="H183" s="262" t="s">
        <v>1514</v>
      </c>
      <c r="I183" s="262" t="s">
        <v>1439</v>
      </c>
      <c r="J183" s="262">
        <v>50</v>
      </c>
      <c r="K183" s="303"/>
    </row>
    <row r="184" spans="2:11" ht="15" customHeight="1">
      <c r="B184" s="282"/>
      <c r="C184" s="262" t="s">
        <v>1515</v>
      </c>
      <c r="D184" s="262"/>
      <c r="E184" s="262"/>
      <c r="F184" s="281" t="s">
        <v>1443</v>
      </c>
      <c r="G184" s="262"/>
      <c r="H184" s="262" t="s">
        <v>1516</v>
      </c>
      <c r="I184" s="262" t="s">
        <v>1517</v>
      </c>
      <c r="J184" s="262"/>
      <c r="K184" s="303"/>
    </row>
    <row r="185" spans="2:11" ht="15" customHeight="1">
      <c r="B185" s="282"/>
      <c r="C185" s="262" t="s">
        <v>1518</v>
      </c>
      <c r="D185" s="262"/>
      <c r="E185" s="262"/>
      <c r="F185" s="281" t="s">
        <v>1443</v>
      </c>
      <c r="G185" s="262"/>
      <c r="H185" s="262" t="s">
        <v>1519</v>
      </c>
      <c r="I185" s="262" t="s">
        <v>1517</v>
      </c>
      <c r="J185" s="262"/>
      <c r="K185" s="303"/>
    </row>
    <row r="186" spans="2:11" ht="15" customHeight="1">
      <c r="B186" s="282"/>
      <c r="C186" s="262" t="s">
        <v>1520</v>
      </c>
      <c r="D186" s="262"/>
      <c r="E186" s="262"/>
      <c r="F186" s="281" t="s">
        <v>1443</v>
      </c>
      <c r="G186" s="262"/>
      <c r="H186" s="262" t="s">
        <v>1521</v>
      </c>
      <c r="I186" s="262" t="s">
        <v>1517</v>
      </c>
      <c r="J186" s="262"/>
      <c r="K186" s="303"/>
    </row>
    <row r="187" spans="2:11" ht="15" customHeight="1">
      <c r="B187" s="282"/>
      <c r="C187" s="315" t="s">
        <v>1522</v>
      </c>
      <c r="D187" s="262"/>
      <c r="E187" s="262"/>
      <c r="F187" s="281" t="s">
        <v>1443</v>
      </c>
      <c r="G187" s="262"/>
      <c r="H187" s="262" t="s">
        <v>1523</v>
      </c>
      <c r="I187" s="262" t="s">
        <v>1524</v>
      </c>
      <c r="J187" s="316" t="s">
        <v>1525</v>
      </c>
      <c r="K187" s="303"/>
    </row>
    <row r="188" spans="2:11" ht="15" customHeight="1">
      <c r="B188" s="282"/>
      <c r="C188" s="267" t="s">
        <v>39</v>
      </c>
      <c r="D188" s="262"/>
      <c r="E188" s="262"/>
      <c r="F188" s="281" t="s">
        <v>1437</v>
      </c>
      <c r="G188" s="262"/>
      <c r="H188" s="258" t="s">
        <v>1526</v>
      </c>
      <c r="I188" s="262" t="s">
        <v>1527</v>
      </c>
      <c r="J188" s="262"/>
      <c r="K188" s="303"/>
    </row>
    <row r="189" spans="2:11" ht="15" customHeight="1">
      <c r="B189" s="282"/>
      <c r="C189" s="267" t="s">
        <v>1528</v>
      </c>
      <c r="D189" s="262"/>
      <c r="E189" s="262"/>
      <c r="F189" s="281" t="s">
        <v>1437</v>
      </c>
      <c r="G189" s="262"/>
      <c r="H189" s="262" t="s">
        <v>1529</v>
      </c>
      <c r="I189" s="262" t="s">
        <v>1471</v>
      </c>
      <c r="J189" s="262"/>
      <c r="K189" s="303"/>
    </row>
    <row r="190" spans="2:11" ht="15" customHeight="1">
      <c r="B190" s="282"/>
      <c r="C190" s="267" t="s">
        <v>1530</v>
      </c>
      <c r="D190" s="262"/>
      <c r="E190" s="262"/>
      <c r="F190" s="281" t="s">
        <v>1437</v>
      </c>
      <c r="G190" s="262"/>
      <c r="H190" s="262" t="s">
        <v>1531</v>
      </c>
      <c r="I190" s="262" t="s">
        <v>1471</v>
      </c>
      <c r="J190" s="262"/>
      <c r="K190" s="303"/>
    </row>
    <row r="191" spans="2:11" ht="15" customHeight="1">
      <c r="B191" s="282"/>
      <c r="C191" s="267" t="s">
        <v>1532</v>
      </c>
      <c r="D191" s="262"/>
      <c r="E191" s="262"/>
      <c r="F191" s="281" t="s">
        <v>1443</v>
      </c>
      <c r="G191" s="262"/>
      <c r="H191" s="262" t="s">
        <v>1533</v>
      </c>
      <c r="I191" s="262" t="s">
        <v>1471</v>
      </c>
      <c r="J191" s="262"/>
      <c r="K191" s="303"/>
    </row>
    <row r="192" spans="2:11" ht="15" customHeight="1">
      <c r="B192" s="309"/>
      <c r="C192" s="317"/>
      <c r="D192" s="291"/>
      <c r="E192" s="291"/>
      <c r="F192" s="291"/>
      <c r="G192" s="291"/>
      <c r="H192" s="291"/>
      <c r="I192" s="291"/>
      <c r="J192" s="291"/>
      <c r="K192" s="310"/>
    </row>
    <row r="193" spans="2:11" ht="18.75" customHeight="1">
      <c r="B193" s="258"/>
      <c r="C193" s="262"/>
      <c r="D193" s="262"/>
      <c r="E193" s="262"/>
      <c r="F193" s="281"/>
      <c r="G193" s="262"/>
      <c r="H193" s="262"/>
      <c r="I193" s="262"/>
      <c r="J193" s="262"/>
      <c r="K193" s="258"/>
    </row>
    <row r="194" spans="2:11" ht="18.75" customHeight="1">
      <c r="B194" s="258"/>
      <c r="C194" s="262"/>
      <c r="D194" s="262"/>
      <c r="E194" s="262"/>
      <c r="F194" s="281"/>
      <c r="G194" s="262"/>
      <c r="H194" s="262"/>
      <c r="I194" s="262"/>
      <c r="J194" s="262"/>
      <c r="K194" s="258"/>
    </row>
    <row r="195" spans="2:11" ht="18.75" customHeight="1">
      <c r="B195" s="268"/>
      <c r="C195" s="268"/>
      <c r="D195" s="268"/>
      <c r="E195" s="268"/>
      <c r="F195" s="268"/>
      <c r="G195" s="268"/>
      <c r="H195" s="268"/>
      <c r="I195" s="268"/>
      <c r="J195" s="268"/>
      <c r="K195" s="268"/>
    </row>
    <row r="196" spans="2:11">
      <c r="B196" s="250"/>
      <c r="C196" s="251"/>
      <c r="D196" s="251"/>
      <c r="E196" s="251"/>
      <c r="F196" s="251"/>
      <c r="G196" s="251"/>
      <c r="H196" s="251"/>
      <c r="I196" s="251"/>
      <c r="J196" s="251"/>
      <c r="K196" s="252"/>
    </row>
    <row r="197" spans="2:11" ht="22.2">
      <c r="B197" s="253"/>
      <c r="C197" s="372" t="s">
        <v>1534</v>
      </c>
      <c r="D197" s="372"/>
      <c r="E197" s="372"/>
      <c r="F197" s="372"/>
      <c r="G197" s="372"/>
      <c r="H197" s="372"/>
      <c r="I197" s="372"/>
      <c r="J197" s="372"/>
      <c r="K197" s="254"/>
    </row>
    <row r="198" spans="2:11" ht="25.5" customHeight="1">
      <c r="B198" s="253"/>
      <c r="C198" s="318" t="s">
        <v>1535</v>
      </c>
      <c r="D198" s="318"/>
      <c r="E198" s="318"/>
      <c r="F198" s="318" t="s">
        <v>1536</v>
      </c>
      <c r="G198" s="319"/>
      <c r="H198" s="378" t="s">
        <v>1537</v>
      </c>
      <c r="I198" s="378"/>
      <c r="J198" s="378"/>
      <c r="K198" s="254"/>
    </row>
    <row r="199" spans="2:11" ht="5.25" customHeight="1">
      <c r="B199" s="282"/>
      <c r="C199" s="279"/>
      <c r="D199" s="279"/>
      <c r="E199" s="279"/>
      <c r="F199" s="279"/>
      <c r="G199" s="262"/>
      <c r="H199" s="279"/>
      <c r="I199" s="279"/>
      <c r="J199" s="279"/>
      <c r="K199" s="303"/>
    </row>
    <row r="200" spans="2:11" ht="15" customHeight="1">
      <c r="B200" s="282"/>
      <c r="C200" s="262" t="s">
        <v>1527</v>
      </c>
      <c r="D200" s="262"/>
      <c r="E200" s="262"/>
      <c r="F200" s="281" t="s">
        <v>40</v>
      </c>
      <c r="G200" s="262"/>
      <c r="H200" s="374" t="s">
        <v>1538</v>
      </c>
      <c r="I200" s="374"/>
      <c r="J200" s="374"/>
      <c r="K200" s="303"/>
    </row>
    <row r="201" spans="2:11" ht="15" customHeight="1">
      <c r="B201" s="282"/>
      <c r="C201" s="288"/>
      <c r="D201" s="262"/>
      <c r="E201" s="262"/>
      <c r="F201" s="281" t="s">
        <v>41</v>
      </c>
      <c r="G201" s="262"/>
      <c r="H201" s="374" t="s">
        <v>1539</v>
      </c>
      <c r="I201" s="374"/>
      <c r="J201" s="374"/>
      <c r="K201" s="303"/>
    </row>
    <row r="202" spans="2:11" ht="15" customHeight="1">
      <c r="B202" s="282"/>
      <c r="C202" s="288"/>
      <c r="D202" s="262"/>
      <c r="E202" s="262"/>
      <c r="F202" s="281" t="s">
        <v>44</v>
      </c>
      <c r="G202" s="262"/>
      <c r="H202" s="374" t="s">
        <v>1540</v>
      </c>
      <c r="I202" s="374"/>
      <c r="J202" s="374"/>
      <c r="K202" s="303"/>
    </row>
    <row r="203" spans="2:11" ht="15" customHeight="1">
      <c r="B203" s="282"/>
      <c r="C203" s="262"/>
      <c r="D203" s="262"/>
      <c r="E203" s="262"/>
      <c r="F203" s="281" t="s">
        <v>42</v>
      </c>
      <c r="G203" s="262"/>
      <c r="H203" s="374" t="s">
        <v>1541</v>
      </c>
      <c r="I203" s="374"/>
      <c r="J203" s="374"/>
      <c r="K203" s="303"/>
    </row>
    <row r="204" spans="2:11" ht="15" customHeight="1">
      <c r="B204" s="282"/>
      <c r="C204" s="262"/>
      <c r="D204" s="262"/>
      <c r="E204" s="262"/>
      <c r="F204" s="281" t="s">
        <v>43</v>
      </c>
      <c r="G204" s="262"/>
      <c r="H204" s="374" t="s">
        <v>1542</v>
      </c>
      <c r="I204" s="374"/>
      <c r="J204" s="374"/>
      <c r="K204" s="303"/>
    </row>
    <row r="205" spans="2:11" ht="15" customHeight="1">
      <c r="B205" s="282"/>
      <c r="C205" s="262"/>
      <c r="D205" s="262"/>
      <c r="E205" s="262"/>
      <c r="F205" s="281"/>
      <c r="G205" s="262"/>
      <c r="H205" s="262"/>
      <c r="I205" s="262"/>
      <c r="J205" s="262"/>
      <c r="K205" s="303"/>
    </row>
    <row r="206" spans="2:11" ht="15" customHeight="1">
      <c r="B206" s="282"/>
      <c r="C206" s="262" t="s">
        <v>1483</v>
      </c>
      <c r="D206" s="262"/>
      <c r="E206" s="262"/>
      <c r="F206" s="281" t="s">
        <v>76</v>
      </c>
      <c r="G206" s="262"/>
      <c r="H206" s="374" t="s">
        <v>1543</v>
      </c>
      <c r="I206" s="374"/>
      <c r="J206" s="374"/>
      <c r="K206" s="303"/>
    </row>
    <row r="207" spans="2:11" ht="15" customHeight="1">
      <c r="B207" s="282"/>
      <c r="C207" s="288"/>
      <c r="D207" s="262"/>
      <c r="E207" s="262"/>
      <c r="F207" s="281" t="s">
        <v>1380</v>
      </c>
      <c r="G207" s="262"/>
      <c r="H207" s="374" t="s">
        <v>1381</v>
      </c>
      <c r="I207" s="374"/>
      <c r="J207" s="374"/>
      <c r="K207" s="303"/>
    </row>
    <row r="208" spans="2:11" ht="15" customHeight="1">
      <c r="B208" s="282"/>
      <c r="C208" s="262"/>
      <c r="D208" s="262"/>
      <c r="E208" s="262"/>
      <c r="F208" s="281" t="s">
        <v>1378</v>
      </c>
      <c r="G208" s="262"/>
      <c r="H208" s="374" t="s">
        <v>1544</v>
      </c>
      <c r="I208" s="374"/>
      <c r="J208" s="374"/>
      <c r="K208" s="303"/>
    </row>
    <row r="209" spans="2:11" ht="15" customHeight="1">
      <c r="B209" s="320"/>
      <c r="C209" s="288"/>
      <c r="D209" s="288"/>
      <c r="E209" s="288"/>
      <c r="F209" s="281" t="s">
        <v>1382</v>
      </c>
      <c r="G209" s="267"/>
      <c r="H209" s="373" t="s">
        <v>1383</v>
      </c>
      <c r="I209" s="373"/>
      <c r="J209" s="373"/>
      <c r="K209" s="321"/>
    </row>
    <row r="210" spans="2:11" ht="15" customHeight="1">
      <c r="B210" s="320"/>
      <c r="C210" s="288"/>
      <c r="D210" s="288"/>
      <c r="E210" s="288"/>
      <c r="F210" s="281" t="s">
        <v>1384</v>
      </c>
      <c r="G210" s="267"/>
      <c r="H210" s="373" t="s">
        <v>1545</v>
      </c>
      <c r="I210" s="373"/>
      <c r="J210" s="373"/>
      <c r="K210" s="321"/>
    </row>
    <row r="211" spans="2:11" ht="15" customHeight="1">
      <c r="B211" s="320"/>
      <c r="C211" s="288"/>
      <c r="D211" s="288"/>
      <c r="E211" s="288"/>
      <c r="F211" s="322"/>
      <c r="G211" s="267"/>
      <c r="H211" s="323"/>
      <c r="I211" s="323"/>
      <c r="J211" s="323"/>
      <c r="K211" s="321"/>
    </row>
    <row r="212" spans="2:11" ht="15" customHeight="1">
      <c r="B212" s="320"/>
      <c r="C212" s="262" t="s">
        <v>1507</v>
      </c>
      <c r="D212" s="288"/>
      <c r="E212" s="288"/>
      <c r="F212" s="281">
        <v>1</v>
      </c>
      <c r="G212" s="267"/>
      <c r="H212" s="373" t="s">
        <v>1546</v>
      </c>
      <c r="I212" s="373"/>
      <c r="J212" s="373"/>
      <c r="K212" s="321"/>
    </row>
    <row r="213" spans="2:11" ht="15" customHeight="1">
      <c r="B213" s="320"/>
      <c r="C213" s="288"/>
      <c r="D213" s="288"/>
      <c r="E213" s="288"/>
      <c r="F213" s="281">
        <v>2</v>
      </c>
      <c r="G213" s="267"/>
      <c r="H213" s="373" t="s">
        <v>1547</v>
      </c>
      <c r="I213" s="373"/>
      <c r="J213" s="373"/>
      <c r="K213" s="321"/>
    </row>
    <row r="214" spans="2:11" ht="15" customHeight="1">
      <c r="B214" s="320"/>
      <c r="C214" s="288"/>
      <c r="D214" s="288"/>
      <c r="E214" s="288"/>
      <c r="F214" s="281">
        <v>3</v>
      </c>
      <c r="G214" s="267"/>
      <c r="H214" s="373" t="s">
        <v>1548</v>
      </c>
      <c r="I214" s="373"/>
      <c r="J214" s="373"/>
      <c r="K214" s="321"/>
    </row>
    <row r="215" spans="2:11" ht="15" customHeight="1">
      <c r="B215" s="320"/>
      <c r="C215" s="288"/>
      <c r="D215" s="288"/>
      <c r="E215" s="288"/>
      <c r="F215" s="281">
        <v>4</v>
      </c>
      <c r="G215" s="267"/>
      <c r="H215" s="373" t="s">
        <v>1549</v>
      </c>
      <c r="I215" s="373"/>
      <c r="J215" s="373"/>
      <c r="K215" s="321"/>
    </row>
    <row r="216" spans="2:11" ht="12.75" customHeight="1">
      <c r="B216" s="324"/>
      <c r="C216" s="325"/>
      <c r="D216" s="325"/>
      <c r="E216" s="325"/>
      <c r="F216" s="325"/>
      <c r="G216" s="325"/>
      <c r="H216" s="325"/>
      <c r="I216" s="325"/>
      <c r="J216" s="325"/>
      <c r="K216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78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128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ROUND(J76,2)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ROUND(SUM(BE76:BE121), 2)</f>
        <v>0</v>
      </c>
      <c r="G30" s="42"/>
      <c r="H30" s="42"/>
      <c r="I30" s="119">
        <v>0.21</v>
      </c>
      <c r="J30" s="118">
        <f>ROUND(ROUND((SUM(BE76:BE121)),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ROUND(SUM(BF76:BF121), 2)</f>
        <v>0</v>
      </c>
      <c r="G31" s="42"/>
      <c r="H31" s="42"/>
      <c r="I31" s="119">
        <v>0.15</v>
      </c>
      <c r="J31" s="118">
        <f>ROUND(ROUND((SUM(BF76:BF121)),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ROUND(SUM(BG76:BG121),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ROUND(SUM(BH76:BH121),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ROUND(SUM(BI76:BI121),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01 - SO 000 Všeobecné a předběžné položky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J76</f>
        <v>0</v>
      </c>
      <c r="K56" s="45"/>
      <c r="AU56" s="24" t="s">
        <v>133</v>
      </c>
    </row>
    <row r="57" spans="2:47" s="1" customFormat="1" ht="21.75" customHeight="1">
      <c r="B57" s="41"/>
      <c r="C57" s="42"/>
      <c r="D57" s="42"/>
      <c r="E57" s="42"/>
      <c r="F57" s="42"/>
      <c r="G57" s="42"/>
      <c r="H57" s="42"/>
      <c r="I57" s="106"/>
      <c r="J57" s="42"/>
      <c r="K57" s="45"/>
    </row>
    <row r="58" spans="2:47" s="1" customFormat="1" ht="6.9" customHeight="1">
      <c r="B58" s="56"/>
      <c r="C58" s="57"/>
      <c r="D58" s="57"/>
      <c r="E58" s="57"/>
      <c r="F58" s="57"/>
      <c r="G58" s="57"/>
      <c r="H58" s="57"/>
      <c r="I58" s="127"/>
      <c r="J58" s="57"/>
      <c r="K58" s="58"/>
    </row>
    <row r="62" spans="2:47" s="1" customFormat="1" ht="6.9" customHeight="1">
      <c r="B62" s="59"/>
      <c r="C62" s="60"/>
      <c r="D62" s="60"/>
      <c r="E62" s="60"/>
      <c r="F62" s="60"/>
      <c r="G62" s="60"/>
      <c r="H62" s="60"/>
      <c r="I62" s="128"/>
      <c r="J62" s="60"/>
      <c r="K62" s="60"/>
      <c r="L62" s="41"/>
    </row>
    <row r="63" spans="2:47" s="1" customFormat="1" ht="36.9" customHeight="1">
      <c r="B63" s="41"/>
      <c r="C63" s="61" t="s">
        <v>134</v>
      </c>
      <c r="L63" s="41"/>
    </row>
    <row r="64" spans="2:47" s="1" customFormat="1" ht="6.9" customHeight="1">
      <c r="B64" s="41"/>
      <c r="L64" s="41"/>
    </row>
    <row r="65" spans="2:65" s="1" customFormat="1" ht="14.4" customHeight="1">
      <c r="B65" s="41"/>
      <c r="C65" s="63" t="s">
        <v>18</v>
      </c>
      <c r="L65" s="41"/>
    </row>
    <row r="66" spans="2:65" s="1" customFormat="1" ht="22.5" customHeight="1">
      <c r="B66" s="41"/>
      <c r="E66" s="364" t="str">
        <f>E7</f>
        <v>Cyklostezka Nová Ves -Vodárna-I.etapa</v>
      </c>
      <c r="F66" s="365"/>
      <c r="G66" s="365"/>
      <c r="H66" s="365"/>
      <c r="L66" s="41"/>
    </row>
    <row r="67" spans="2:65" s="1" customFormat="1" ht="14.4" customHeight="1">
      <c r="B67" s="41"/>
      <c r="C67" s="63" t="s">
        <v>127</v>
      </c>
      <c r="L67" s="41"/>
    </row>
    <row r="68" spans="2:65" s="1" customFormat="1" ht="23.25" customHeight="1">
      <c r="B68" s="41"/>
      <c r="E68" s="345" t="str">
        <f>E9</f>
        <v>01 - SO 000 Všeobecné a předběžné položky</v>
      </c>
      <c r="F68" s="366"/>
      <c r="G68" s="366"/>
      <c r="H68" s="366"/>
      <c r="L68" s="41"/>
    </row>
    <row r="69" spans="2:65" s="1" customFormat="1" ht="6.9" customHeight="1">
      <c r="B69" s="41"/>
      <c r="L69" s="41"/>
    </row>
    <row r="70" spans="2:65" s="1" customFormat="1" ht="18" customHeight="1">
      <c r="B70" s="41"/>
      <c r="C70" s="63" t="s">
        <v>22</v>
      </c>
      <c r="F70" s="135" t="str">
        <f>F12</f>
        <v xml:space="preserve"> </v>
      </c>
      <c r="I70" s="136" t="s">
        <v>24</v>
      </c>
      <c r="J70" s="67" t="str">
        <f>IF(J12="","",J12)</f>
        <v>19.06.2017</v>
      </c>
      <c r="L70" s="41"/>
    </row>
    <row r="71" spans="2:65" s="1" customFormat="1" ht="6.9" customHeight="1">
      <c r="B71" s="41"/>
      <c r="L71" s="41"/>
    </row>
    <row r="72" spans="2:65" s="1" customFormat="1" ht="13.2">
      <c r="B72" s="41"/>
      <c r="C72" s="63" t="s">
        <v>26</v>
      </c>
      <c r="F72" s="135" t="str">
        <f>E15</f>
        <v>Statutární město Ostrava</v>
      </c>
      <c r="I72" s="136" t="s">
        <v>31</v>
      </c>
      <c r="J72" s="135" t="str">
        <f>E21</f>
        <v>HaskoningDHV Czech Republic</v>
      </c>
      <c r="L72" s="41"/>
    </row>
    <row r="73" spans="2:65" s="1" customFormat="1" ht="14.4" customHeight="1">
      <c r="B73" s="41"/>
      <c r="C73" s="63" t="s">
        <v>30</v>
      </c>
      <c r="F73" s="135" t="str">
        <f>IF(E18="","",E18)</f>
        <v>Ing.Ondrej Bojko</v>
      </c>
      <c r="L73" s="41"/>
    </row>
    <row r="74" spans="2:65" s="1" customFormat="1" ht="10.35" customHeight="1">
      <c r="B74" s="41"/>
      <c r="L74" s="41"/>
    </row>
    <row r="75" spans="2:65" s="7" customFormat="1" ht="29.25" customHeight="1">
      <c r="B75" s="137"/>
      <c r="C75" s="138" t="s">
        <v>135</v>
      </c>
      <c r="D75" s="139" t="s">
        <v>54</v>
      </c>
      <c r="E75" s="139" t="s">
        <v>50</v>
      </c>
      <c r="F75" s="139" t="s">
        <v>136</v>
      </c>
      <c r="G75" s="139" t="s">
        <v>137</v>
      </c>
      <c r="H75" s="139" t="s">
        <v>138</v>
      </c>
      <c r="I75" s="140" t="s">
        <v>139</v>
      </c>
      <c r="J75" s="139" t="s">
        <v>131</v>
      </c>
      <c r="K75" s="141" t="s">
        <v>140</v>
      </c>
      <c r="L75" s="137"/>
      <c r="M75" s="73" t="s">
        <v>141</v>
      </c>
      <c r="N75" s="74" t="s">
        <v>39</v>
      </c>
      <c r="O75" s="74" t="s">
        <v>142</v>
      </c>
      <c r="P75" s="74" t="s">
        <v>143</v>
      </c>
      <c r="Q75" s="74" t="s">
        <v>144</v>
      </c>
      <c r="R75" s="74" t="s">
        <v>145</v>
      </c>
      <c r="S75" s="74" t="s">
        <v>146</v>
      </c>
      <c r="T75" s="75" t="s">
        <v>147</v>
      </c>
    </row>
    <row r="76" spans="2:65" s="1" customFormat="1" ht="29.25" customHeight="1">
      <c r="B76" s="41"/>
      <c r="C76" s="142" t="s">
        <v>132</v>
      </c>
      <c r="J76" s="143">
        <f>BK76</f>
        <v>0</v>
      </c>
      <c r="L76" s="41"/>
      <c r="M76" s="76"/>
      <c r="N76" s="68"/>
      <c r="O76" s="68"/>
      <c r="P76" s="144">
        <f>SUM(P77:P121)</f>
        <v>0</v>
      </c>
      <c r="Q76" s="68"/>
      <c r="R76" s="144">
        <f>SUM(R77:R121)</f>
        <v>0</v>
      </c>
      <c r="S76" s="68"/>
      <c r="T76" s="145">
        <f>SUM(T77:T121)</f>
        <v>0</v>
      </c>
      <c r="AT76" s="24" t="s">
        <v>68</v>
      </c>
      <c r="AU76" s="24" t="s">
        <v>133</v>
      </c>
      <c r="BK76" s="146">
        <f>SUM(BK77:BK121)</f>
        <v>0</v>
      </c>
    </row>
    <row r="77" spans="2:65" s="1" customFormat="1" ht="22.5" customHeight="1">
      <c r="B77" s="147"/>
      <c r="C77" s="148" t="s">
        <v>77</v>
      </c>
      <c r="D77" s="148" t="s">
        <v>148</v>
      </c>
      <c r="E77" s="149" t="s">
        <v>77</v>
      </c>
      <c r="F77" s="150" t="s">
        <v>149</v>
      </c>
      <c r="G77" s="151" t="s">
        <v>150</v>
      </c>
      <c r="H77" s="152">
        <v>11</v>
      </c>
      <c r="I77" s="153"/>
      <c r="J77" s="154">
        <f>ROUND(I77*H77,2)</f>
        <v>0</v>
      </c>
      <c r="K77" s="150" t="s">
        <v>5</v>
      </c>
      <c r="L77" s="41"/>
      <c r="M77" s="155" t="s">
        <v>5</v>
      </c>
      <c r="N77" s="156" t="s">
        <v>40</v>
      </c>
      <c r="O77" s="42"/>
      <c r="P77" s="157">
        <f>O77*H77</f>
        <v>0</v>
      </c>
      <c r="Q77" s="157">
        <v>0</v>
      </c>
      <c r="R77" s="157">
        <f>Q77*H77</f>
        <v>0</v>
      </c>
      <c r="S77" s="157">
        <v>0</v>
      </c>
      <c r="T77" s="158">
        <f>S77*H77</f>
        <v>0</v>
      </c>
      <c r="AR77" s="24" t="s">
        <v>151</v>
      </c>
      <c r="AT77" s="24" t="s">
        <v>148</v>
      </c>
      <c r="AU77" s="24" t="s">
        <v>69</v>
      </c>
      <c r="AY77" s="24" t="s">
        <v>152</v>
      </c>
      <c r="BE77" s="159">
        <f>IF(N77="základní",J77,0)</f>
        <v>0</v>
      </c>
      <c r="BF77" s="159">
        <f>IF(N77="snížená",J77,0)</f>
        <v>0</v>
      </c>
      <c r="BG77" s="159">
        <f>IF(N77="zákl. přenesená",J77,0)</f>
        <v>0</v>
      </c>
      <c r="BH77" s="159">
        <f>IF(N77="sníž. přenesená",J77,0)</f>
        <v>0</v>
      </c>
      <c r="BI77" s="159">
        <f>IF(N77="nulová",J77,0)</f>
        <v>0</v>
      </c>
      <c r="BJ77" s="24" t="s">
        <v>77</v>
      </c>
      <c r="BK77" s="159">
        <f>ROUND(I77*H77,2)</f>
        <v>0</v>
      </c>
      <c r="BL77" s="24" t="s">
        <v>151</v>
      </c>
      <c r="BM77" s="24" t="s">
        <v>153</v>
      </c>
    </row>
    <row r="78" spans="2:65" s="1" customFormat="1" ht="31.5" customHeight="1">
      <c r="B78" s="147"/>
      <c r="C78" s="148" t="s">
        <v>79</v>
      </c>
      <c r="D78" s="148" t="s">
        <v>148</v>
      </c>
      <c r="E78" s="149" t="s">
        <v>79</v>
      </c>
      <c r="F78" s="150" t="s">
        <v>154</v>
      </c>
      <c r="G78" s="151" t="s">
        <v>150</v>
      </c>
      <c r="H78" s="152">
        <v>5</v>
      </c>
      <c r="I78" s="153"/>
      <c r="J78" s="154">
        <f>ROUND(I78*H78,2)</f>
        <v>0</v>
      </c>
      <c r="K78" s="150" t="s">
        <v>5</v>
      </c>
      <c r="L78" s="41"/>
      <c r="M78" s="155" t="s">
        <v>5</v>
      </c>
      <c r="N78" s="156" t="s">
        <v>40</v>
      </c>
      <c r="O78" s="42"/>
      <c r="P78" s="157">
        <f>O78*H78</f>
        <v>0</v>
      </c>
      <c r="Q78" s="157">
        <v>0</v>
      </c>
      <c r="R78" s="157">
        <f>Q78*H78</f>
        <v>0</v>
      </c>
      <c r="S78" s="157">
        <v>0</v>
      </c>
      <c r="T78" s="158">
        <f>S78*H78</f>
        <v>0</v>
      </c>
      <c r="AR78" s="24" t="s">
        <v>151</v>
      </c>
      <c r="AT78" s="24" t="s">
        <v>148</v>
      </c>
      <c r="AU78" s="24" t="s">
        <v>69</v>
      </c>
      <c r="AY78" s="24" t="s">
        <v>152</v>
      </c>
      <c r="BE78" s="159">
        <f>IF(N78="základní",J78,0)</f>
        <v>0</v>
      </c>
      <c r="BF78" s="159">
        <f>IF(N78="snížená",J78,0)</f>
        <v>0</v>
      </c>
      <c r="BG78" s="159">
        <f>IF(N78="zákl. přenesená",J78,0)</f>
        <v>0</v>
      </c>
      <c r="BH78" s="159">
        <f>IF(N78="sníž. přenesená",J78,0)</f>
        <v>0</v>
      </c>
      <c r="BI78" s="159">
        <f>IF(N78="nulová",J78,0)</f>
        <v>0</v>
      </c>
      <c r="BJ78" s="24" t="s">
        <v>77</v>
      </c>
      <c r="BK78" s="159">
        <f>ROUND(I78*H78,2)</f>
        <v>0</v>
      </c>
      <c r="BL78" s="24" t="s">
        <v>151</v>
      </c>
      <c r="BM78" s="24" t="s">
        <v>155</v>
      </c>
    </row>
    <row r="79" spans="2:65" s="1" customFormat="1" ht="22.5" customHeight="1">
      <c r="B79" s="147"/>
      <c r="C79" s="148" t="s">
        <v>83</v>
      </c>
      <c r="D79" s="148" t="s">
        <v>148</v>
      </c>
      <c r="E79" s="149" t="s">
        <v>83</v>
      </c>
      <c r="F79" s="150" t="s">
        <v>156</v>
      </c>
      <c r="G79" s="151" t="s">
        <v>157</v>
      </c>
      <c r="H79" s="152">
        <v>1</v>
      </c>
      <c r="I79" s="153"/>
      <c r="J79" s="154">
        <f>ROUND(I79*H79,2)</f>
        <v>0</v>
      </c>
      <c r="K79" s="150" t="s">
        <v>5</v>
      </c>
      <c r="L79" s="41"/>
      <c r="M79" s="155" t="s">
        <v>5</v>
      </c>
      <c r="N79" s="156" t="s">
        <v>40</v>
      </c>
      <c r="O79" s="42"/>
      <c r="P79" s="157">
        <f>O79*H79</f>
        <v>0</v>
      </c>
      <c r="Q79" s="157">
        <v>0</v>
      </c>
      <c r="R79" s="157">
        <f>Q79*H79</f>
        <v>0</v>
      </c>
      <c r="S79" s="157">
        <v>0</v>
      </c>
      <c r="T79" s="158">
        <f>S79*H79</f>
        <v>0</v>
      </c>
      <c r="AR79" s="24" t="s">
        <v>151</v>
      </c>
      <c r="AT79" s="24" t="s">
        <v>148</v>
      </c>
      <c r="AU79" s="24" t="s">
        <v>69</v>
      </c>
      <c r="AY79" s="24" t="s">
        <v>152</v>
      </c>
      <c r="BE79" s="159">
        <f>IF(N79="základní",J79,0)</f>
        <v>0</v>
      </c>
      <c r="BF79" s="159">
        <f>IF(N79="snížená",J79,0)</f>
        <v>0</v>
      </c>
      <c r="BG79" s="159">
        <f>IF(N79="zákl. přenesená",J79,0)</f>
        <v>0</v>
      </c>
      <c r="BH79" s="159">
        <f>IF(N79="sníž. přenesená",J79,0)</f>
        <v>0</v>
      </c>
      <c r="BI79" s="159">
        <f>IF(N79="nulová",J79,0)</f>
        <v>0</v>
      </c>
      <c r="BJ79" s="24" t="s">
        <v>77</v>
      </c>
      <c r="BK79" s="159">
        <f>ROUND(I79*H79,2)</f>
        <v>0</v>
      </c>
      <c r="BL79" s="24" t="s">
        <v>151</v>
      </c>
      <c r="BM79" s="24" t="s">
        <v>158</v>
      </c>
    </row>
    <row r="80" spans="2:65" s="8" customFormat="1">
      <c r="B80" s="160"/>
      <c r="D80" s="161" t="s">
        <v>159</v>
      </c>
      <c r="E80" s="162" t="s">
        <v>5</v>
      </c>
      <c r="F80" s="163" t="s">
        <v>160</v>
      </c>
      <c r="H80" s="164" t="s">
        <v>5</v>
      </c>
      <c r="I80" s="165"/>
      <c r="L80" s="160"/>
      <c r="M80" s="166"/>
      <c r="N80" s="167"/>
      <c r="O80" s="167"/>
      <c r="P80" s="167"/>
      <c r="Q80" s="167"/>
      <c r="R80" s="167"/>
      <c r="S80" s="167"/>
      <c r="T80" s="168"/>
      <c r="AT80" s="164" t="s">
        <v>159</v>
      </c>
      <c r="AU80" s="164" t="s">
        <v>69</v>
      </c>
      <c r="AV80" s="8" t="s">
        <v>77</v>
      </c>
      <c r="AW80" s="8" t="s">
        <v>33</v>
      </c>
      <c r="AX80" s="8" t="s">
        <v>69</v>
      </c>
      <c r="AY80" s="164" t="s">
        <v>152</v>
      </c>
    </row>
    <row r="81" spans="2:65" s="9" customFormat="1">
      <c r="B81" s="169"/>
      <c r="D81" s="161" t="s">
        <v>159</v>
      </c>
      <c r="E81" s="170" t="s">
        <v>5</v>
      </c>
      <c r="F81" s="171" t="s">
        <v>77</v>
      </c>
      <c r="H81" s="172">
        <v>1</v>
      </c>
      <c r="I81" s="173"/>
      <c r="L81" s="169"/>
      <c r="M81" s="174"/>
      <c r="N81" s="175"/>
      <c r="O81" s="175"/>
      <c r="P81" s="175"/>
      <c r="Q81" s="175"/>
      <c r="R81" s="175"/>
      <c r="S81" s="175"/>
      <c r="T81" s="176"/>
      <c r="AT81" s="170" t="s">
        <v>159</v>
      </c>
      <c r="AU81" s="170" t="s">
        <v>69</v>
      </c>
      <c r="AV81" s="9" t="s">
        <v>79</v>
      </c>
      <c r="AW81" s="9" t="s">
        <v>33</v>
      </c>
      <c r="AX81" s="9" t="s">
        <v>69</v>
      </c>
      <c r="AY81" s="170" t="s">
        <v>152</v>
      </c>
    </row>
    <row r="82" spans="2:65" s="10" customFormat="1">
      <c r="B82" s="177"/>
      <c r="D82" s="178" t="s">
        <v>159</v>
      </c>
      <c r="E82" s="179" t="s">
        <v>5</v>
      </c>
      <c r="F82" s="180" t="s">
        <v>161</v>
      </c>
      <c r="H82" s="181">
        <v>1</v>
      </c>
      <c r="I82" s="182"/>
      <c r="L82" s="177"/>
      <c r="M82" s="183"/>
      <c r="N82" s="184"/>
      <c r="O82" s="184"/>
      <c r="P82" s="184"/>
      <c r="Q82" s="184"/>
      <c r="R82" s="184"/>
      <c r="S82" s="184"/>
      <c r="T82" s="185"/>
      <c r="AT82" s="186" t="s">
        <v>159</v>
      </c>
      <c r="AU82" s="186" t="s">
        <v>69</v>
      </c>
      <c r="AV82" s="10" t="s">
        <v>86</v>
      </c>
      <c r="AW82" s="10" t="s">
        <v>33</v>
      </c>
      <c r="AX82" s="10" t="s">
        <v>77</v>
      </c>
      <c r="AY82" s="186" t="s">
        <v>152</v>
      </c>
    </row>
    <row r="83" spans="2:65" s="1" customFormat="1" ht="22.5" customHeight="1">
      <c r="B83" s="147"/>
      <c r="C83" s="148" t="s">
        <v>86</v>
      </c>
      <c r="D83" s="148" t="s">
        <v>148</v>
      </c>
      <c r="E83" s="149" t="s">
        <v>86</v>
      </c>
      <c r="F83" s="150" t="s">
        <v>162</v>
      </c>
      <c r="G83" s="151" t="s">
        <v>163</v>
      </c>
      <c r="H83" s="152">
        <v>1015</v>
      </c>
      <c r="I83" s="153"/>
      <c r="J83" s="154">
        <f>ROUND(I83*H83,2)</f>
        <v>0</v>
      </c>
      <c r="K83" s="150" t="s">
        <v>5</v>
      </c>
      <c r="L83" s="41"/>
      <c r="M83" s="155" t="s">
        <v>5</v>
      </c>
      <c r="N83" s="156" t="s">
        <v>40</v>
      </c>
      <c r="O83" s="42"/>
      <c r="P83" s="157">
        <f>O83*H83</f>
        <v>0</v>
      </c>
      <c r="Q83" s="157">
        <v>0</v>
      </c>
      <c r="R83" s="157">
        <f>Q83*H83</f>
        <v>0</v>
      </c>
      <c r="S83" s="157">
        <v>0</v>
      </c>
      <c r="T83" s="158">
        <f>S83*H83</f>
        <v>0</v>
      </c>
      <c r="AR83" s="24" t="s">
        <v>151</v>
      </c>
      <c r="AT83" s="24" t="s">
        <v>148</v>
      </c>
      <c r="AU83" s="24" t="s">
        <v>69</v>
      </c>
      <c r="AY83" s="24" t="s">
        <v>152</v>
      </c>
      <c r="BE83" s="159">
        <f>IF(N83="základní",J83,0)</f>
        <v>0</v>
      </c>
      <c r="BF83" s="159">
        <f>IF(N83="snížená",J83,0)</f>
        <v>0</v>
      </c>
      <c r="BG83" s="159">
        <f>IF(N83="zákl. přenesená",J83,0)</f>
        <v>0</v>
      </c>
      <c r="BH83" s="159">
        <f>IF(N83="sníž. přenesená",J83,0)</f>
        <v>0</v>
      </c>
      <c r="BI83" s="159">
        <f>IF(N83="nulová",J83,0)</f>
        <v>0</v>
      </c>
      <c r="BJ83" s="24" t="s">
        <v>77</v>
      </c>
      <c r="BK83" s="159">
        <f>ROUND(I83*H83,2)</f>
        <v>0</v>
      </c>
      <c r="BL83" s="24" t="s">
        <v>151</v>
      </c>
      <c r="BM83" s="24" t="s">
        <v>164</v>
      </c>
    </row>
    <row r="84" spans="2:65" s="8" customFormat="1">
      <c r="B84" s="160"/>
      <c r="D84" s="161" t="s">
        <v>159</v>
      </c>
      <c r="E84" s="162" t="s">
        <v>5</v>
      </c>
      <c r="F84" s="163" t="s">
        <v>165</v>
      </c>
      <c r="H84" s="164" t="s">
        <v>5</v>
      </c>
      <c r="I84" s="165"/>
      <c r="L84" s="160"/>
      <c r="M84" s="166"/>
      <c r="N84" s="167"/>
      <c r="O84" s="167"/>
      <c r="P84" s="167"/>
      <c r="Q84" s="167"/>
      <c r="R84" s="167"/>
      <c r="S84" s="167"/>
      <c r="T84" s="168"/>
      <c r="AT84" s="164" t="s">
        <v>159</v>
      </c>
      <c r="AU84" s="164" t="s">
        <v>69</v>
      </c>
      <c r="AV84" s="8" t="s">
        <v>77</v>
      </c>
      <c r="AW84" s="8" t="s">
        <v>33</v>
      </c>
      <c r="AX84" s="8" t="s">
        <v>69</v>
      </c>
      <c r="AY84" s="164" t="s">
        <v>152</v>
      </c>
    </row>
    <row r="85" spans="2:65" s="8" customFormat="1">
      <c r="B85" s="160"/>
      <c r="D85" s="161" t="s">
        <v>159</v>
      </c>
      <c r="E85" s="162" t="s">
        <v>5</v>
      </c>
      <c r="F85" s="163" t="s">
        <v>166</v>
      </c>
      <c r="H85" s="164" t="s">
        <v>5</v>
      </c>
      <c r="I85" s="165"/>
      <c r="L85" s="160"/>
      <c r="M85" s="166"/>
      <c r="N85" s="167"/>
      <c r="O85" s="167"/>
      <c r="P85" s="167"/>
      <c r="Q85" s="167"/>
      <c r="R85" s="167"/>
      <c r="S85" s="167"/>
      <c r="T85" s="168"/>
      <c r="AT85" s="164" t="s">
        <v>159</v>
      </c>
      <c r="AU85" s="164" t="s">
        <v>69</v>
      </c>
      <c r="AV85" s="8" t="s">
        <v>77</v>
      </c>
      <c r="AW85" s="8" t="s">
        <v>33</v>
      </c>
      <c r="AX85" s="8" t="s">
        <v>69</v>
      </c>
      <c r="AY85" s="164" t="s">
        <v>152</v>
      </c>
    </row>
    <row r="86" spans="2:65" s="8" customFormat="1">
      <c r="B86" s="160"/>
      <c r="D86" s="161" t="s">
        <v>159</v>
      </c>
      <c r="E86" s="162" t="s">
        <v>5</v>
      </c>
      <c r="F86" s="163" t="s">
        <v>167</v>
      </c>
      <c r="H86" s="164" t="s">
        <v>5</v>
      </c>
      <c r="I86" s="165"/>
      <c r="L86" s="160"/>
      <c r="M86" s="166"/>
      <c r="N86" s="167"/>
      <c r="O86" s="167"/>
      <c r="P86" s="167"/>
      <c r="Q86" s="167"/>
      <c r="R86" s="167"/>
      <c r="S86" s="167"/>
      <c r="T86" s="168"/>
      <c r="AT86" s="164" t="s">
        <v>159</v>
      </c>
      <c r="AU86" s="164" t="s">
        <v>69</v>
      </c>
      <c r="AV86" s="8" t="s">
        <v>77</v>
      </c>
      <c r="AW86" s="8" t="s">
        <v>33</v>
      </c>
      <c r="AX86" s="8" t="s">
        <v>69</v>
      </c>
      <c r="AY86" s="164" t="s">
        <v>152</v>
      </c>
    </row>
    <row r="87" spans="2:65" s="8" customFormat="1">
      <c r="B87" s="160"/>
      <c r="D87" s="161" t="s">
        <v>159</v>
      </c>
      <c r="E87" s="162" t="s">
        <v>5</v>
      </c>
      <c r="F87" s="163" t="s">
        <v>168</v>
      </c>
      <c r="H87" s="164" t="s">
        <v>5</v>
      </c>
      <c r="I87" s="165"/>
      <c r="L87" s="160"/>
      <c r="M87" s="166"/>
      <c r="N87" s="167"/>
      <c r="O87" s="167"/>
      <c r="P87" s="167"/>
      <c r="Q87" s="167"/>
      <c r="R87" s="167"/>
      <c r="S87" s="167"/>
      <c r="T87" s="168"/>
      <c r="AT87" s="164" t="s">
        <v>159</v>
      </c>
      <c r="AU87" s="164" t="s">
        <v>69</v>
      </c>
      <c r="AV87" s="8" t="s">
        <v>77</v>
      </c>
      <c r="AW87" s="8" t="s">
        <v>33</v>
      </c>
      <c r="AX87" s="8" t="s">
        <v>69</v>
      </c>
      <c r="AY87" s="164" t="s">
        <v>152</v>
      </c>
    </row>
    <row r="88" spans="2:65" s="8" customFormat="1">
      <c r="B88" s="160"/>
      <c r="D88" s="161" t="s">
        <v>159</v>
      </c>
      <c r="E88" s="162" t="s">
        <v>5</v>
      </c>
      <c r="F88" s="163" t="s">
        <v>169</v>
      </c>
      <c r="H88" s="164" t="s">
        <v>5</v>
      </c>
      <c r="I88" s="165"/>
      <c r="L88" s="160"/>
      <c r="M88" s="166"/>
      <c r="N88" s="167"/>
      <c r="O88" s="167"/>
      <c r="P88" s="167"/>
      <c r="Q88" s="167"/>
      <c r="R88" s="167"/>
      <c r="S88" s="167"/>
      <c r="T88" s="168"/>
      <c r="AT88" s="164" t="s">
        <v>159</v>
      </c>
      <c r="AU88" s="164" t="s">
        <v>69</v>
      </c>
      <c r="AV88" s="8" t="s">
        <v>77</v>
      </c>
      <c r="AW88" s="8" t="s">
        <v>33</v>
      </c>
      <c r="AX88" s="8" t="s">
        <v>69</v>
      </c>
      <c r="AY88" s="164" t="s">
        <v>152</v>
      </c>
    </row>
    <row r="89" spans="2:65" s="8" customFormat="1">
      <c r="B89" s="160"/>
      <c r="D89" s="161" t="s">
        <v>159</v>
      </c>
      <c r="E89" s="162" t="s">
        <v>5</v>
      </c>
      <c r="F89" s="163" t="s">
        <v>170</v>
      </c>
      <c r="H89" s="164" t="s">
        <v>5</v>
      </c>
      <c r="I89" s="165"/>
      <c r="L89" s="160"/>
      <c r="M89" s="166"/>
      <c r="N89" s="167"/>
      <c r="O89" s="167"/>
      <c r="P89" s="167"/>
      <c r="Q89" s="167"/>
      <c r="R89" s="167"/>
      <c r="S89" s="167"/>
      <c r="T89" s="168"/>
      <c r="AT89" s="164" t="s">
        <v>159</v>
      </c>
      <c r="AU89" s="164" t="s">
        <v>69</v>
      </c>
      <c r="AV89" s="8" t="s">
        <v>77</v>
      </c>
      <c r="AW89" s="8" t="s">
        <v>33</v>
      </c>
      <c r="AX89" s="8" t="s">
        <v>69</v>
      </c>
      <c r="AY89" s="164" t="s">
        <v>152</v>
      </c>
    </row>
    <row r="90" spans="2:65" s="8" customFormat="1">
      <c r="B90" s="160"/>
      <c r="D90" s="161" t="s">
        <v>159</v>
      </c>
      <c r="E90" s="162" t="s">
        <v>5</v>
      </c>
      <c r="F90" s="163" t="s">
        <v>171</v>
      </c>
      <c r="H90" s="164" t="s">
        <v>5</v>
      </c>
      <c r="I90" s="165"/>
      <c r="L90" s="160"/>
      <c r="M90" s="166"/>
      <c r="N90" s="167"/>
      <c r="O90" s="167"/>
      <c r="P90" s="167"/>
      <c r="Q90" s="167"/>
      <c r="R90" s="167"/>
      <c r="S90" s="167"/>
      <c r="T90" s="168"/>
      <c r="AT90" s="164" t="s">
        <v>159</v>
      </c>
      <c r="AU90" s="164" t="s">
        <v>69</v>
      </c>
      <c r="AV90" s="8" t="s">
        <v>77</v>
      </c>
      <c r="AW90" s="8" t="s">
        <v>33</v>
      </c>
      <c r="AX90" s="8" t="s">
        <v>69</v>
      </c>
      <c r="AY90" s="164" t="s">
        <v>152</v>
      </c>
    </row>
    <row r="91" spans="2:65" s="8" customFormat="1">
      <c r="B91" s="160"/>
      <c r="D91" s="161" t="s">
        <v>159</v>
      </c>
      <c r="E91" s="162" t="s">
        <v>5</v>
      </c>
      <c r="F91" s="163" t="s">
        <v>172</v>
      </c>
      <c r="H91" s="164" t="s">
        <v>5</v>
      </c>
      <c r="I91" s="165"/>
      <c r="L91" s="160"/>
      <c r="M91" s="166"/>
      <c r="N91" s="167"/>
      <c r="O91" s="167"/>
      <c r="P91" s="167"/>
      <c r="Q91" s="167"/>
      <c r="R91" s="167"/>
      <c r="S91" s="167"/>
      <c r="T91" s="168"/>
      <c r="AT91" s="164" t="s">
        <v>159</v>
      </c>
      <c r="AU91" s="164" t="s">
        <v>69</v>
      </c>
      <c r="AV91" s="8" t="s">
        <v>77</v>
      </c>
      <c r="AW91" s="8" t="s">
        <v>33</v>
      </c>
      <c r="AX91" s="8" t="s">
        <v>69</v>
      </c>
      <c r="AY91" s="164" t="s">
        <v>152</v>
      </c>
    </row>
    <row r="92" spans="2:65" s="8" customFormat="1">
      <c r="B92" s="160"/>
      <c r="D92" s="161" t="s">
        <v>159</v>
      </c>
      <c r="E92" s="162" t="s">
        <v>5</v>
      </c>
      <c r="F92" s="163" t="s">
        <v>173</v>
      </c>
      <c r="H92" s="164" t="s">
        <v>5</v>
      </c>
      <c r="I92" s="165"/>
      <c r="L92" s="160"/>
      <c r="M92" s="166"/>
      <c r="N92" s="167"/>
      <c r="O92" s="167"/>
      <c r="P92" s="167"/>
      <c r="Q92" s="167"/>
      <c r="R92" s="167"/>
      <c r="S92" s="167"/>
      <c r="T92" s="168"/>
      <c r="AT92" s="164" t="s">
        <v>159</v>
      </c>
      <c r="AU92" s="164" t="s">
        <v>69</v>
      </c>
      <c r="AV92" s="8" t="s">
        <v>77</v>
      </c>
      <c r="AW92" s="8" t="s">
        <v>33</v>
      </c>
      <c r="AX92" s="8" t="s">
        <v>69</v>
      </c>
      <c r="AY92" s="164" t="s">
        <v>152</v>
      </c>
    </row>
    <row r="93" spans="2:65" s="8" customFormat="1">
      <c r="B93" s="160"/>
      <c r="D93" s="161" t="s">
        <v>159</v>
      </c>
      <c r="E93" s="162" t="s">
        <v>5</v>
      </c>
      <c r="F93" s="163" t="s">
        <v>174</v>
      </c>
      <c r="H93" s="164" t="s">
        <v>5</v>
      </c>
      <c r="I93" s="165"/>
      <c r="L93" s="160"/>
      <c r="M93" s="166"/>
      <c r="N93" s="167"/>
      <c r="O93" s="167"/>
      <c r="P93" s="167"/>
      <c r="Q93" s="167"/>
      <c r="R93" s="167"/>
      <c r="S93" s="167"/>
      <c r="T93" s="168"/>
      <c r="AT93" s="164" t="s">
        <v>159</v>
      </c>
      <c r="AU93" s="164" t="s">
        <v>69</v>
      </c>
      <c r="AV93" s="8" t="s">
        <v>77</v>
      </c>
      <c r="AW93" s="8" t="s">
        <v>33</v>
      </c>
      <c r="AX93" s="8" t="s">
        <v>69</v>
      </c>
      <c r="AY93" s="164" t="s">
        <v>152</v>
      </c>
    </row>
    <row r="94" spans="2:65" s="9" customFormat="1">
      <c r="B94" s="169"/>
      <c r="D94" s="161" t="s">
        <v>159</v>
      </c>
      <c r="E94" s="170" t="s">
        <v>5</v>
      </c>
      <c r="F94" s="171" t="s">
        <v>175</v>
      </c>
      <c r="H94" s="172">
        <v>1015</v>
      </c>
      <c r="I94" s="173"/>
      <c r="L94" s="169"/>
      <c r="M94" s="174"/>
      <c r="N94" s="175"/>
      <c r="O94" s="175"/>
      <c r="P94" s="175"/>
      <c r="Q94" s="175"/>
      <c r="R94" s="175"/>
      <c r="S94" s="175"/>
      <c r="T94" s="176"/>
      <c r="AT94" s="170" t="s">
        <v>159</v>
      </c>
      <c r="AU94" s="170" t="s">
        <v>69</v>
      </c>
      <c r="AV94" s="9" t="s">
        <v>79</v>
      </c>
      <c r="AW94" s="9" t="s">
        <v>33</v>
      </c>
      <c r="AX94" s="9" t="s">
        <v>69</v>
      </c>
      <c r="AY94" s="170" t="s">
        <v>152</v>
      </c>
    </row>
    <row r="95" spans="2:65" s="10" customFormat="1">
      <c r="B95" s="177"/>
      <c r="D95" s="178" t="s">
        <v>159</v>
      </c>
      <c r="E95" s="179" t="s">
        <v>5</v>
      </c>
      <c r="F95" s="180" t="s">
        <v>161</v>
      </c>
      <c r="H95" s="181">
        <v>1015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86" t="s">
        <v>159</v>
      </c>
      <c r="AU95" s="186" t="s">
        <v>69</v>
      </c>
      <c r="AV95" s="10" t="s">
        <v>86</v>
      </c>
      <c r="AW95" s="10" t="s">
        <v>33</v>
      </c>
      <c r="AX95" s="10" t="s">
        <v>77</v>
      </c>
      <c r="AY95" s="186" t="s">
        <v>152</v>
      </c>
    </row>
    <row r="96" spans="2:65" s="1" customFormat="1" ht="22.5" customHeight="1">
      <c r="B96" s="147"/>
      <c r="C96" s="148" t="s">
        <v>89</v>
      </c>
      <c r="D96" s="148" t="s">
        <v>148</v>
      </c>
      <c r="E96" s="149" t="s">
        <v>89</v>
      </c>
      <c r="F96" s="150" t="s">
        <v>176</v>
      </c>
      <c r="G96" s="151" t="s">
        <v>150</v>
      </c>
      <c r="H96" s="152">
        <v>1</v>
      </c>
      <c r="I96" s="153"/>
      <c r="J96" s="154">
        <f>ROUND(I96*H96,2)</f>
        <v>0</v>
      </c>
      <c r="K96" s="150" t="s">
        <v>5</v>
      </c>
      <c r="L96" s="41"/>
      <c r="M96" s="155" t="s">
        <v>5</v>
      </c>
      <c r="N96" s="156" t="s">
        <v>40</v>
      </c>
      <c r="O96" s="42"/>
      <c r="P96" s="157">
        <f>O96*H96</f>
        <v>0</v>
      </c>
      <c r="Q96" s="157">
        <v>0</v>
      </c>
      <c r="R96" s="157">
        <f>Q96*H96</f>
        <v>0</v>
      </c>
      <c r="S96" s="157">
        <v>0</v>
      </c>
      <c r="T96" s="158">
        <f>S96*H96</f>
        <v>0</v>
      </c>
      <c r="AR96" s="24" t="s">
        <v>151</v>
      </c>
      <c r="AT96" s="24" t="s">
        <v>148</v>
      </c>
      <c r="AU96" s="24" t="s">
        <v>69</v>
      </c>
      <c r="AY96" s="24" t="s">
        <v>152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24" t="s">
        <v>77</v>
      </c>
      <c r="BK96" s="159">
        <f>ROUND(I96*H96,2)</f>
        <v>0</v>
      </c>
      <c r="BL96" s="24" t="s">
        <v>151</v>
      </c>
      <c r="BM96" s="24" t="s">
        <v>177</v>
      </c>
    </row>
    <row r="97" spans="2:65" s="8" customFormat="1">
      <c r="B97" s="160"/>
      <c r="D97" s="161" t="s">
        <v>159</v>
      </c>
      <c r="E97" s="162" t="s">
        <v>5</v>
      </c>
      <c r="F97" s="163" t="s">
        <v>178</v>
      </c>
      <c r="H97" s="164" t="s">
        <v>5</v>
      </c>
      <c r="I97" s="165"/>
      <c r="L97" s="160"/>
      <c r="M97" s="166"/>
      <c r="N97" s="167"/>
      <c r="O97" s="167"/>
      <c r="P97" s="167"/>
      <c r="Q97" s="167"/>
      <c r="R97" s="167"/>
      <c r="S97" s="167"/>
      <c r="T97" s="168"/>
      <c r="AT97" s="164" t="s">
        <v>159</v>
      </c>
      <c r="AU97" s="164" t="s">
        <v>69</v>
      </c>
      <c r="AV97" s="8" t="s">
        <v>77</v>
      </c>
      <c r="AW97" s="8" t="s">
        <v>33</v>
      </c>
      <c r="AX97" s="8" t="s">
        <v>69</v>
      </c>
      <c r="AY97" s="164" t="s">
        <v>152</v>
      </c>
    </row>
    <row r="98" spans="2:65" s="8" customFormat="1">
      <c r="B98" s="160"/>
      <c r="D98" s="161" t="s">
        <v>159</v>
      </c>
      <c r="E98" s="162" t="s">
        <v>5</v>
      </c>
      <c r="F98" s="163" t="s">
        <v>179</v>
      </c>
      <c r="H98" s="164" t="s">
        <v>5</v>
      </c>
      <c r="I98" s="165"/>
      <c r="L98" s="160"/>
      <c r="M98" s="166"/>
      <c r="N98" s="167"/>
      <c r="O98" s="167"/>
      <c r="P98" s="167"/>
      <c r="Q98" s="167"/>
      <c r="R98" s="167"/>
      <c r="S98" s="167"/>
      <c r="T98" s="168"/>
      <c r="AT98" s="164" t="s">
        <v>159</v>
      </c>
      <c r="AU98" s="164" t="s">
        <v>69</v>
      </c>
      <c r="AV98" s="8" t="s">
        <v>77</v>
      </c>
      <c r="AW98" s="8" t="s">
        <v>33</v>
      </c>
      <c r="AX98" s="8" t="s">
        <v>69</v>
      </c>
      <c r="AY98" s="164" t="s">
        <v>152</v>
      </c>
    </row>
    <row r="99" spans="2:65" s="8" customFormat="1">
      <c r="B99" s="160"/>
      <c r="D99" s="161" t="s">
        <v>159</v>
      </c>
      <c r="E99" s="162" t="s">
        <v>5</v>
      </c>
      <c r="F99" s="163" t="s">
        <v>180</v>
      </c>
      <c r="H99" s="164" t="s">
        <v>5</v>
      </c>
      <c r="I99" s="165"/>
      <c r="L99" s="160"/>
      <c r="M99" s="166"/>
      <c r="N99" s="167"/>
      <c r="O99" s="167"/>
      <c r="P99" s="167"/>
      <c r="Q99" s="167"/>
      <c r="R99" s="167"/>
      <c r="S99" s="167"/>
      <c r="T99" s="168"/>
      <c r="AT99" s="164" t="s">
        <v>159</v>
      </c>
      <c r="AU99" s="164" t="s">
        <v>69</v>
      </c>
      <c r="AV99" s="8" t="s">
        <v>77</v>
      </c>
      <c r="AW99" s="8" t="s">
        <v>33</v>
      </c>
      <c r="AX99" s="8" t="s">
        <v>69</v>
      </c>
      <c r="AY99" s="164" t="s">
        <v>152</v>
      </c>
    </row>
    <row r="100" spans="2:65" s="9" customFormat="1">
      <c r="B100" s="169"/>
      <c r="D100" s="161" t="s">
        <v>159</v>
      </c>
      <c r="E100" s="170" t="s">
        <v>5</v>
      </c>
      <c r="F100" s="171" t="s">
        <v>77</v>
      </c>
      <c r="H100" s="172">
        <v>1</v>
      </c>
      <c r="I100" s="173"/>
      <c r="L100" s="169"/>
      <c r="M100" s="174"/>
      <c r="N100" s="175"/>
      <c r="O100" s="175"/>
      <c r="P100" s="175"/>
      <c r="Q100" s="175"/>
      <c r="R100" s="175"/>
      <c r="S100" s="175"/>
      <c r="T100" s="176"/>
      <c r="AT100" s="170" t="s">
        <v>159</v>
      </c>
      <c r="AU100" s="170" t="s">
        <v>69</v>
      </c>
      <c r="AV100" s="9" t="s">
        <v>79</v>
      </c>
      <c r="AW100" s="9" t="s">
        <v>33</v>
      </c>
      <c r="AX100" s="9" t="s">
        <v>69</v>
      </c>
      <c r="AY100" s="170" t="s">
        <v>152</v>
      </c>
    </row>
    <row r="101" spans="2:65" s="10" customFormat="1">
      <c r="B101" s="177"/>
      <c r="D101" s="178" t="s">
        <v>159</v>
      </c>
      <c r="E101" s="179" t="s">
        <v>5</v>
      </c>
      <c r="F101" s="180" t="s">
        <v>161</v>
      </c>
      <c r="H101" s="181">
        <v>1</v>
      </c>
      <c r="I101" s="182"/>
      <c r="L101" s="177"/>
      <c r="M101" s="183"/>
      <c r="N101" s="184"/>
      <c r="O101" s="184"/>
      <c r="P101" s="184"/>
      <c r="Q101" s="184"/>
      <c r="R101" s="184"/>
      <c r="S101" s="184"/>
      <c r="T101" s="185"/>
      <c r="AT101" s="186" t="s">
        <v>159</v>
      </c>
      <c r="AU101" s="186" t="s">
        <v>69</v>
      </c>
      <c r="AV101" s="10" t="s">
        <v>86</v>
      </c>
      <c r="AW101" s="10" t="s">
        <v>33</v>
      </c>
      <c r="AX101" s="10" t="s">
        <v>77</v>
      </c>
      <c r="AY101" s="186" t="s">
        <v>152</v>
      </c>
    </row>
    <row r="102" spans="2:65" s="1" customFormat="1" ht="22.5" customHeight="1">
      <c r="B102" s="147"/>
      <c r="C102" s="148" t="s">
        <v>92</v>
      </c>
      <c r="D102" s="148" t="s">
        <v>148</v>
      </c>
      <c r="E102" s="149" t="s">
        <v>92</v>
      </c>
      <c r="F102" s="150" t="s">
        <v>181</v>
      </c>
      <c r="G102" s="151" t="s">
        <v>150</v>
      </c>
      <c r="H102" s="152">
        <v>6</v>
      </c>
      <c r="I102" s="153"/>
      <c r="J102" s="154">
        <f>ROUND(I102*H102,2)</f>
        <v>0</v>
      </c>
      <c r="K102" s="150" t="s">
        <v>5</v>
      </c>
      <c r="L102" s="41"/>
      <c r="M102" s="155" t="s">
        <v>5</v>
      </c>
      <c r="N102" s="156" t="s">
        <v>40</v>
      </c>
      <c r="O102" s="42"/>
      <c r="P102" s="157">
        <f>O102*H102</f>
        <v>0</v>
      </c>
      <c r="Q102" s="157">
        <v>0</v>
      </c>
      <c r="R102" s="157">
        <f>Q102*H102</f>
        <v>0</v>
      </c>
      <c r="S102" s="157">
        <v>0</v>
      </c>
      <c r="T102" s="158">
        <f>S102*H102</f>
        <v>0</v>
      </c>
      <c r="AR102" s="24" t="s">
        <v>151</v>
      </c>
      <c r="AT102" s="24" t="s">
        <v>148</v>
      </c>
      <c r="AU102" s="24" t="s">
        <v>69</v>
      </c>
      <c r="AY102" s="24" t="s">
        <v>152</v>
      </c>
      <c r="BE102" s="159">
        <f>IF(N102="základní",J102,0)</f>
        <v>0</v>
      </c>
      <c r="BF102" s="159">
        <f>IF(N102="snížená",J102,0)</f>
        <v>0</v>
      </c>
      <c r="BG102" s="159">
        <f>IF(N102="zákl. přenesená",J102,0)</f>
        <v>0</v>
      </c>
      <c r="BH102" s="159">
        <f>IF(N102="sníž. přenesená",J102,0)</f>
        <v>0</v>
      </c>
      <c r="BI102" s="159">
        <f>IF(N102="nulová",J102,0)</f>
        <v>0</v>
      </c>
      <c r="BJ102" s="24" t="s">
        <v>77</v>
      </c>
      <c r="BK102" s="159">
        <f>ROUND(I102*H102,2)</f>
        <v>0</v>
      </c>
      <c r="BL102" s="24" t="s">
        <v>151</v>
      </c>
      <c r="BM102" s="24" t="s">
        <v>182</v>
      </c>
    </row>
    <row r="103" spans="2:65" s="1" customFormat="1" ht="22.5" customHeight="1">
      <c r="B103" s="147"/>
      <c r="C103" s="148" t="s">
        <v>95</v>
      </c>
      <c r="D103" s="148" t="s">
        <v>148</v>
      </c>
      <c r="E103" s="149" t="s">
        <v>95</v>
      </c>
      <c r="F103" s="150" t="s">
        <v>183</v>
      </c>
      <c r="G103" s="151" t="s">
        <v>184</v>
      </c>
      <c r="H103" s="152">
        <v>1</v>
      </c>
      <c r="I103" s="153"/>
      <c r="J103" s="154">
        <f>ROUND(I103*H103,2)</f>
        <v>0</v>
      </c>
      <c r="K103" s="150" t="s">
        <v>5</v>
      </c>
      <c r="L103" s="41"/>
      <c r="M103" s="155" t="s">
        <v>5</v>
      </c>
      <c r="N103" s="156" t="s">
        <v>40</v>
      </c>
      <c r="O103" s="42"/>
      <c r="P103" s="157">
        <f>O103*H103</f>
        <v>0</v>
      </c>
      <c r="Q103" s="157">
        <v>0</v>
      </c>
      <c r="R103" s="157">
        <f>Q103*H103</f>
        <v>0</v>
      </c>
      <c r="S103" s="157">
        <v>0</v>
      </c>
      <c r="T103" s="158">
        <f>S103*H103</f>
        <v>0</v>
      </c>
      <c r="AR103" s="24" t="s">
        <v>151</v>
      </c>
      <c r="AT103" s="24" t="s">
        <v>148</v>
      </c>
      <c r="AU103" s="24" t="s">
        <v>69</v>
      </c>
      <c r="AY103" s="24" t="s">
        <v>152</v>
      </c>
      <c r="BE103" s="159">
        <f>IF(N103="základní",J103,0)</f>
        <v>0</v>
      </c>
      <c r="BF103" s="159">
        <f>IF(N103="snížená",J103,0)</f>
        <v>0</v>
      </c>
      <c r="BG103" s="159">
        <f>IF(N103="zákl. přenesená",J103,0)</f>
        <v>0</v>
      </c>
      <c r="BH103" s="159">
        <f>IF(N103="sníž. přenesená",J103,0)</f>
        <v>0</v>
      </c>
      <c r="BI103" s="159">
        <f>IF(N103="nulová",J103,0)</f>
        <v>0</v>
      </c>
      <c r="BJ103" s="24" t="s">
        <v>77</v>
      </c>
      <c r="BK103" s="159">
        <f>ROUND(I103*H103,2)</f>
        <v>0</v>
      </c>
      <c r="BL103" s="24" t="s">
        <v>151</v>
      </c>
      <c r="BM103" s="24" t="s">
        <v>185</v>
      </c>
    </row>
    <row r="104" spans="2:65" s="8" customFormat="1">
      <c r="B104" s="160"/>
      <c r="D104" s="161" t="s">
        <v>159</v>
      </c>
      <c r="E104" s="162" t="s">
        <v>5</v>
      </c>
      <c r="F104" s="163" t="s">
        <v>186</v>
      </c>
      <c r="H104" s="164" t="s">
        <v>5</v>
      </c>
      <c r="I104" s="165"/>
      <c r="L104" s="160"/>
      <c r="M104" s="166"/>
      <c r="N104" s="167"/>
      <c r="O104" s="167"/>
      <c r="P104" s="167"/>
      <c r="Q104" s="167"/>
      <c r="R104" s="167"/>
      <c r="S104" s="167"/>
      <c r="T104" s="168"/>
      <c r="AT104" s="164" t="s">
        <v>159</v>
      </c>
      <c r="AU104" s="164" t="s">
        <v>69</v>
      </c>
      <c r="AV104" s="8" t="s">
        <v>77</v>
      </c>
      <c r="AW104" s="8" t="s">
        <v>33</v>
      </c>
      <c r="AX104" s="8" t="s">
        <v>69</v>
      </c>
      <c r="AY104" s="164" t="s">
        <v>152</v>
      </c>
    </row>
    <row r="105" spans="2:65" s="8" customFormat="1">
      <c r="B105" s="160"/>
      <c r="D105" s="161" t="s">
        <v>159</v>
      </c>
      <c r="E105" s="162" t="s">
        <v>5</v>
      </c>
      <c r="F105" s="163" t="s">
        <v>187</v>
      </c>
      <c r="H105" s="164" t="s">
        <v>5</v>
      </c>
      <c r="I105" s="165"/>
      <c r="L105" s="160"/>
      <c r="M105" s="166"/>
      <c r="N105" s="167"/>
      <c r="O105" s="167"/>
      <c r="P105" s="167"/>
      <c r="Q105" s="167"/>
      <c r="R105" s="167"/>
      <c r="S105" s="167"/>
      <c r="T105" s="168"/>
      <c r="AT105" s="164" t="s">
        <v>159</v>
      </c>
      <c r="AU105" s="164" t="s">
        <v>69</v>
      </c>
      <c r="AV105" s="8" t="s">
        <v>77</v>
      </c>
      <c r="AW105" s="8" t="s">
        <v>33</v>
      </c>
      <c r="AX105" s="8" t="s">
        <v>69</v>
      </c>
      <c r="AY105" s="164" t="s">
        <v>152</v>
      </c>
    </row>
    <row r="106" spans="2:65" s="9" customFormat="1">
      <c r="B106" s="169"/>
      <c r="D106" s="161" t="s">
        <v>159</v>
      </c>
      <c r="E106" s="170" t="s">
        <v>5</v>
      </c>
      <c r="F106" s="171" t="s">
        <v>77</v>
      </c>
      <c r="H106" s="172">
        <v>1</v>
      </c>
      <c r="I106" s="173"/>
      <c r="L106" s="169"/>
      <c r="M106" s="174"/>
      <c r="N106" s="175"/>
      <c r="O106" s="175"/>
      <c r="P106" s="175"/>
      <c r="Q106" s="175"/>
      <c r="R106" s="175"/>
      <c r="S106" s="175"/>
      <c r="T106" s="176"/>
      <c r="AT106" s="170" t="s">
        <v>159</v>
      </c>
      <c r="AU106" s="170" t="s">
        <v>69</v>
      </c>
      <c r="AV106" s="9" t="s">
        <v>79</v>
      </c>
      <c r="AW106" s="9" t="s">
        <v>33</v>
      </c>
      <c r="AX106" s="9" t="s">
        <v>69</v>
      </c>
      <c r="AY106" s="170" t="s">
        <v>152</v>
      </c>
    </row>
    <row r="107" spans="2:65" s="10" customFormat="1">
      <c r="B107" s="177"/>
      <c r="D107" s="178" t="s">
        <v>159</v>
      </c>
      <c r="E107" s="179" t="s">
        <v>5</v>
      </c>
      <c r="F107" s="180" t="s">
        <v>161</v>
      </c>
      <c r="H107" s="181">
        <v>1</v>
      </c>
      <c r="I107" s="182"/>
      <c r="L107" s="177"/>
      <c r="M107" s="183"/>
      <c r="N107" s="184"/>
      <c r="O107" s="184"/>
      <c r="P107" s="184"/>
      <c r="Q107" s="184"/>
      <c r="R107" s="184"/>
      <c r="S107" s="184"/>
      <c r="T107" s="185"/>
      <c r="AT107" s="186" t="s">
        <v>159</v>
      </c>
      <c r="AU107" s="186" t="s">
        <v>69</v>
      </c>
      <c r="AV107" s="10" t="s">
        <v>86</v>
      </c>
      <c r="AW107" s="10" t="s">
        <v>33</v>
      </c>
      <c r="AX107" s="10" t="s">
        <v>77</v>
      </c>
      <c r="AY107" s="186" t="s">
        <v>152</v>
      </c>
    </row>
    <row r="108" spans="2:65" s="1" customFormat="1" ht="22.5" customHeight="1">
      <c r="B108" s="147"/>
      <c r="C108" s="148" t="s">
        <v>98</v>
      </c>
      <c r="D108" s="148" t="s">
        <v>148</v>
      </c>
      <c r="E108" s="149" t="s">
        <v>98</v>
      </c>
      <c r="F108" s="150" t="s">
        <v>188</v>
      </c>
      <c r="G108" s="151" t="s">
        <v>150</v>
      </c>
      <c r="H108" s="152">
        <v>1</v>
      </c>
      <c r="I108" s="153"/>
      <c r="J108" s="154">
        <f>ROUND(I108*H108,2)</f>
        <v>0</v>
      </c>
      <c r="K108" s="150" t="s">
        <v>5</v>
      </c>
      <c r="L108" s="41"/>
      <c r="M108" s="155" t="s">
        <v>5</v>
      </c>
      <c r="N108" s="156" t="s">
        <v>40</v>
      </c>
      <c r="O108" s="42"/>
      <c r="P108" s="157">
        <f>O108*H108</f>
        <v>0</v>
      </c>
      <c r="Q108" s="157">
        <v>0</v>
      </c>
      <c r="R108" s="157">
        <f>Q108*H108</f>
        <v>0</v>
      </c>
      <c r="S108" s="157">
        <v>0</v>
      </c>
      <c r="T108" s="158">
        <f>S108*H108</f>
        <v>0</v>
      </c>
      <c r="AR108" s="24" t="s">
        <v>151</v>
      </c>
      <c r="AT108" s="24" t="s">
        <v>148</v>
      </c>
      <c r="AU108" s="24" t="s">
        <v>69</v>
      </c>
      <c r="AY108" s="24" t="s">
        <v>152</v>
      </c>
      <c r="BE108" s="159">
        <f>IF(N108="základní",J108,0)</f>
        <v>0</v>
      </c>
      <c r="BF108" s="159">
        <f>IF(N108="snížená",J108,0)</f>
        <v>0</v>
      </c>
      <c r="BG108" s="159">
        <f>IF(N108="zákl. přenesená",J108,0)</f>
        <v>0</v>
      </c>
      <c r="BH108" s="159">
        <f>IF(N108="sníž. přenesená",J108,0)</f>
        <v>0</v>
      </c>
      <c r="BI108" s="159">
        <f>IF(N108="nulová",J108,0)</f>
        <v>0</v>
      </c>
      <c r="BJ108" s="24" t="s">
        <v>77</v>
      </c>
      <c r="BK108" s="159">
        <f>ROUND(I108*H108,2)</f>
        <v>0</v>
      </c>
      <c r="BL108" s="24" t="s">
        <v>151</v>
      </c>
      <c r="BM108" s="24" t="s">
        <v>189</v>
      </c>
    </row>
    <row r="109" spans="2:65" s="1" customFormat="1" ht="22.5" customHeight="1">
      <c r="B109" s="147"/>
      <c r="C109" s="148" t="s">
        <v>107</v>
      </c>
      <c r="D109" s="148" t="s">
        <v>148</v>
      </c>
      <c r="E109" s="149" t="s">
        <v>107</v>
      </c>
      <c r="F109" s="150" t="s">
        <v>190</v>
      </c>
      <c r="G109" s="151" t="s">
        <v>150</v>
      </c>
      <c r="H109" s="152">
        <v>2</v>
      </c>
      <c r="I109" s="153"/>
      <c r="J109" s="154">
        <f>ROUND(I109*H109,2)</f>
        <v>0</v>
      </c>
      <c r="K109" s="150" t="s">
        <v>5</v>
      </c>
      <c r="L109" s="41"/>
      <c r="M109" s="155" t="s">
        <v>5</v>
      </c>
      <c r="N109" s="156" t="s">
        <v>40</v>
      </c>
      <c r="O109" s="42"/>
      <c r="P109" s="157">
        <f>O109*H109</f>
        <v>0</v>
      </c>
      <c r="Q109" s="157">
        <v>0</v>
      </c>
      <c r="R109" s="157">
        <f>Q109*H109</f>
        <v>0</v>
      </c>
      <c r="S109" s="157">
        <v>0</v>
      </c>
      <c r="T109" s="158">
        <f>S109*H109</f>
        <v>0</v>
      </c>
      <c r="AR109" s="24" t="s">
        <v>151</v>
      </c>
      <c r="AT109" s="24" t="s">
        <v>148</v>
      </c>
      <c r="AU109" s="24" t="s">
        <v>69</v>
      </c>
      <c r="AY109" s="24" t="s">
        <v>152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4" t="s">
        <v>77</v>
      </c>
      <c r="BK109" s="159">
        <f>ROUND(I109*H109,2)</f>
        <v>0</v>
      </c>
      <c r="BL109" s="24" t="s">
        <v>151</v>
      </c>
      <c r="BM109" s="24" t="s">
        <v>191</v>
      </c>
    </row>
    <row r="110" spans="2:65" s="1" customFormat="1" ht="22.5" customHeight="1">
      <c r="B110" s="147"/>
      <c r="C110" s="148" t="s">
        <v>110</v>
      </c>
      <c r="D110" s="148" t="s">
        <v>148</v>
      </c>
      <c r="E110" s="149" t="s">
        <v>110</v>
      </c>
      <c r="F110" s="150" t="s">
        <v>192</v>
      </c>
      <c r="G110" s="151" t="s">
        <v>150</v>
      </c>
      <c r="H110" s="152">
        <v>20</v>
      </c>
      <c r="I110" s="153"/>
      <c r="J110" s="154">
        <f>ROUND(I110*H110,2)</f>
        <v>0</v>
      </c>
      <c r="K110" s="150" t="s">
        <v>5</v>
      </c>
      <c r="L110" s="41"/>
      <c r="M110" s="155" t="s">
        <v>5</v>
      </c>
      <c r="N110" s="156" t="s">
        <v>40</v>
      </c>
      <c r="O110" s="42"/>
      <c r="P110" s="157">
        <f>O110*H110</f>
        <v>0</v>
      </c>
      <c r="Q110" s="157">
        <v>0</v>
      </c>
      <c r="R110" s="157">
        <f>Q110*H110</f>
        <v>0</v>
      </c>
      <c r="S110" s="157">
        <v>0</v>
      </c>
      <c r="T110" s="158">
        <f>S110*H110</f>
        <v>0</v>
      </c>
      <c r="AR110" s="24" t="s">
        <v>151</v>
      </c>
      <c r="AT110" s="24" t="s">
        <v>148</v>
      </c>
      <c r="AU110" s="24" t="s">
        <v>69</v>
      </c>
      <c r="AY110" s="24" t="s">
        <v>152</v>
      </c>
      <c r="BE110" s="159">
        <f>IF(N110="základní",J110,0)</f>
        <v>0</v>
      </c>
      <c r="BF110" s="159">
        <f>IF(N110="snížená",J110,0)</f>
        <v>0</v>
      </c>
      <c r="BG110" s="159">
        <f>IF(N110="zákl. přenesená",J110,0)</f>
        <v>0</v>
      </c>
      <c r="BH110" s="159">
        <f>IF(N110="sníž. přenesená",J110,0)</f>
        <v>0</v>
      </c>
      <c r="BI110" s="159">
        <f>IF(N110="nulová",J110,0)</f>
        <v>0</v>
      </c>
      <c r="BJ110" s="24" t="s">
        <v>77</v>
      </c>
      <c r="BK110" s="159">
        <f>ROUND(I110*H110,2)</f>
        <v>0</v>
      </c>
      <c r="BL110" s="24" t="s">
        <v>151</v>
      </c>
      <c r="BM110" s="24" t="s">
        <v>193</v>
      </c>
    </row>
    <row r="111" spans="2:65" s="8" customFormat="1">
      <c r="B111" s="160"/>
      <c r="D111" s="161" t="s">
        <v>159</v>
      </c>
      <c r="E111" s="162" t="s">
        <v>5</v>
      </c>
      <c r="F111" s="163" t="s">
        <v>194</v>
      </c>
      <c r="H111" s="164" t="s">
        <v>5</v>
      </c>
      <c r="I111" s="165"/>
      <c r="L111" s="160"/>
      <c r="M111" s="166"/>
      <c r="N111" s="167"/>
      <c r="O111" s="167"/>
      <c r="P111" s="167"/>
      <c r="Q111" s="167"/>
      <c r="R111" s="167"/>
      <c r="S111" s="167"/>
      <c r="T111" s="168"/>
      <c r="AT111" s="164" t="s">
        <v>159</v>
      </c>
      <c r="AU111" s="164" t="s">
        <v>69</v>
      </c>
      <c r="AV111" s="8" t="s">
        <v>77</v>
      </c>
      <c r="AW111" s="8" t="s">
        <v>33</v>
      </c>
      <c r="AX111" s="8" t="s">
        <v>69</v>
      </c>
      <c r="AY111" s="164" t="s">
        <v>152</v>
      </c>
    </row>
    <row r="112" spans="2:65" s="8" customFormat="1">
      <c r="B112" s="160"/>
      <c r="D112" s="161" t="s">
        <v>159</v>
      </c>
      <c r="E112" s="162" t="s">
        <v>5</v>
      </c>
      <c r="F112" s="163" t="s">
        <v>195</v>
      </c>
      <c r="H112" s="164" t="s">
        <v>5</v>
      </c>
      <c r="I112" s="165"/>
      <c r="L112" s="160"/>
      <c r="M112" s="166"/>
      <c r="N112" s="167"/>
      <c r="O112" s="167"/>
      <c r="P112" s="167"/>
      <c r="Q112" s="167"/>
      <c r="R112" s="167"/>
      <c r="S112" s="167"/>
      <c r="T112" s="168"/>
      <c r="AT112" s="164" t="s">
        <v>159</v>
      </c>
      <c r="AU112" s="164" t="s">
        <v>69</v>
      </c>
      <c r="AV112" s="8" t="s">
        <v>77</v>
      </c>
      <c r="AW112" s="8" t="s">
        <v>33</v>
      </c>
      <c r="AX112" s="8" t="s">
        <v>69</v>
      </c>
      <c r="AY112" s="164" t="s">
        <v>152</v>
      </c>
    </row>
    <row r="113" spans="2:65" s="8" customFormat="1">
      <c r="B113" s="160"/>
      <c r="D113" s="161" t="s">
        <v>159</v>
      </c>
      <c r="E113" s="162" t="s">
        <v>5</v>
      </c>
      <c r="F113" s="163" t="s">
        <v>196</v>
      </c>
      <c r="H113" s="164" t="s">
        <v>5</v>
      </c>
      <c r="I113" s="165"/>
      <c r="L113" s="160"/>
      <c r="M113" s="166"/>
      <c r="N113" s="167"/>
      <c r="O113" s="167"/>
      <c r="P113" s="167"/>
      <c r="Q113" s="167"/>
      <c r="R113" s="167"/>
      <c r="S113" s="167"/>
      <c r="T113" s="168"/>
      <c r="AT113" s="164" t="s">
        <v>159</v>
      </c>
      <c r="AU113" s="164" t="s">
        <v>69</v>
      </c>
      <c r="AV113" s="8" t="s">
        <v>77</v>
      </c>
      <c r="AW113" s="8" t="s">
        <v>33</v>
      </c>
      <c r="AX113" s="8" t="s">
        <v>69</v>
      </c>
      <c r="AY113" s="164" t="s">
        <v>152</v>
      </c>
    </row>
    <row r="114" spans="2:65" s="8" customFormat="1">
      <c r="B114" s="160"/>
      <c r="D114" s="161" t="s">
        <v>159</v>
      </c>
      <c r="E114" s="162" t="s">
        <v>5</v>
      </c>
      <c r="F114" s="163" t="s">
        <v>197</v>
      </c>
      <c r="H114" s="164" t="s">
        <v>5</v>
      </c>
      <c r="I114" s="165"/>
      <c r="L114" s="160"/>
      <c r="M114" s="166"/>
      <c r="N114" s="167"/>
      <c r="O114" s="167"/>
      <c r="P114" s="167"/>
      <c r="Q114" s="167"/>
      <c r="R114" s="167"/>
      <c r="S114" s="167"/>
      <c r="T114" s="168"/>
      <c r="AT114" s="164" t="s">
        <v>159</v>
      </c>
      <c r="AU114" s="164" t="s">
        <v>69</v>
      </c>
      <c r="AV114" s="8" t="s">
        <v>77</v>
      </c>
      <c r="AW114" s="8" t="s">
        <v>33</v>
      </c>
      <c r="AX114" s="8" t="s">
        <v>69</v>
      </c>
      <c r="AY114" s="164" t="s">
        <v>152</v>
      </c>
    </row>
    <row r="115" spans="2:65" s="9" customFormat="1">
      <c r="B115" s="169"/>
      <c r="D115" s="161" t="s">
        <v>159</v>
      </c>
      <c r="E115" s="170" t="s">
        <v>5</v>
      </c>
      <c r="F115" s="171" t="s">
        <v>198</v>
      </c>
      <c r="H115" s="172">
        <v>20</v>
      </c>
      <c r="I115" s="173"/>
      <c r="L115" s="169"/>
      <c r="M115" s="174"/>
      <c r="N115" s="175"/>
      <c r="O115" s="175"/>
      <c r="P115" s="175"/>
      <c r="Q115" s="175"/>
      <c r="R115" s="175"/>
      <c r="S115" s="175"/>
      <c r="T115" s="176"/>
      <c r="AT115" s="170" t="s">
        <v>159</v>
      </c>
      <c r="AU115" s="170" t="s">
        <v>69</v>
      </c>
      <c r="AV115" s="9" t="s">
        <v>79</v>
      </c>
      <c r="AW115" s="9" t="s">
        <v>33</v>
      </c>
      <c r="AX115" s="9" t="s">
        <v>69</v>
      </c>
      <c r="AY115" s="170" t="s">
        <v>152</v>
      </c>
    </row>
    <row r="116" spans="2:65" s="10" customFormat="1">
      <c r="B116" s="177"/>
      <c r="D116" s="178" t="s">
        <v>159</v>
      </c>
      <c r="E116" s="179" t="s">
        <v>5</v>
      </c>
      <c r="F116" s="180" t="s">
        <v>161</v>
      </c>
      <c r="H116" s="181">
        <v>20</v>
      </c>
      <c r="I116" s="182"/>
      <c r="L116" s="177"/>
      <c r="M116" s="183"/>
      <c r="N116" s="184"/>
      <c r="O116" s="184"/>
      <c r="P116" s="184"/>
      <c r="Q116" s="184"/>
      <c r="R116" s="184"/>
      <c r="S116" s="184"/>
      <c r="T116" s="185"/>
      <c r="AT116" s="186" t="s">
        <v>159</v>
      </c>
      <c r="AU116" s="186" t="s">
        <v>69</v>
      </c>
      <c r="AV116" s="10" t="s">
        <v>86</v>
      </c>
      <c r="AW116" s="10" t="s">
        <v>33</v>
      </c>
      <c r="AX116" s="10" t="s">
        <v>77</v>
      </c>
      <c r="AY116" s="186" t="s">
        <v>152</v>
      </c>
    </row>
    <row r="117" spans="2:65" s="1" customFormat="1" ht="22.5" customHeight="1">
      <c r="B117" s="147"/>
      <c r="C117" s="148" t="s">
        <v>199</v>
      </c>
      <c r="D117" s="148" t="s">
        <v>148</v>
      </c>
      <c r="E117" s="149" t="s">
        <v>199</v>
      </c>
      <c r="F117" s="150" t="s">
        <v>200</v>
      </c>
      <c r="G117" s="151" t="s">
        <v>150</v>
      </c>
      <c r="H117" s="152">
        <v>1</v>
      </c>
      <c r="I117" s="153"/>
      <c r="J117" s="154">
        <f>ROUND(I117*H117,2)</f>
        <v>0</v>
      </c>
      <c r="K117" s="150" t="s">
        <v>5</v>
      </c>
      <c r="L117" s="41"/>
      <c r="M117" s="155" t="s">
        <v>5</v>
      </c>
      <c r="N117" s="156" t="s">
        <v>40</v>
      </c>
      <c r="O117" s="42"/>
      <c r="P117" s="157">
        <f>O117*H117</f>
        <v>0</v>
      </c>
      <c r="Q117" s="157">
        <v>0</v>
      </c>
      <c r="R117" s="157">
        <f>Q117*H117</f>
        <v>0</v>
      </c>
      <c r="S117" s="157">
        <v>0</v>
      </c>
      <c r="T117" s="158">
        <f>S117*H117</f>
        <v>0</v>
      </c>
      <c r="AR117" s="24" t="s">
        <v>151</v>
      </c>
      <c r="AT117" s="24" t="s">
        <v>148</v>
      </c>
      <c r="AU117" s="24" t="s">
        <v>69</v>
      </c>
      <c r="AY117" s="24" t="s">
        <v>152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24" t="s">
        <v>77</v>
      </c>
      <c r="BK117" s="159">
        <f>ROUND(I117*H117,2)</f>
        <v>0</v>
      </c>
      <c r="BL117" s="24" t="s">
        <v>151</v>
      </c>
      <c r="BM117" s="24" t="s">
        <v>201</v>
      </c>
    </row>
    <row r="118" spans="2:65" s="1" customFormat="1" ht="22.5" customHeight="1">
      <c r="B118" s="147"/>
      <c r="C118" s="148" t="s">
        <v>202</v>
      </c>
      <c r="D118" s="148" t="s">
        <v>148</v>
      </c>
      <c r="E118" s="149" t="s">
        <v>202</v>
      </c>
      <c r="F118" s="150" t="s">
        <v>203</v>
      </c>
      <c r="G118" s="151" t="s">
        <v>150</v>
      </c>
      <c r="H118" s="152">
        <v>4</v>
      </c>
      <c r="I118" s="153"/>
      <c r="J118" s="154">
        <f>ROUND(I118*H118,2)</f>
        <v>0</v>
      </c>
      <c r="K118" s="150" t="s">
        <v>5</v>
      </c>
      <c r="L118" s="41"/>
      <c r="M118" s="155" t="s">
        <v>5</v>
      </c>
      <c r="N118" s="156" t="s">
        <v>40</v>
      </c>
      <c r="O118" s="42"/>
      <c r="P118" s="157">
        <f>O118*H118</f>
        <v>0</v>
      </c>
      <c r="Q118" s="157">
        <v>0</v>
      </c>
      <c r="R118" s="157">
        <f>Q118*H118</f>
        <v>0</v>
      </c>
      <c r="S118" s="157">
        <v>0</v>
      </c>
      <c r="T118" s="158">
        <f>S118*H118</f>
        <v>0</v>
      </c>
      <c r="AR118" s="24" t="s">
        <v>151</v>
      </c>
      <c r="AT118" s="24" t="s">
        <v>148</v>
      </c>
      <c r="AU118" s="24" t="s">
        <v>69</v>
      </c>
      <c r="AY118" s="24" t="s">
        <v>152</v>
      </c>
      <c r="BE118" s="159">
        <f>IF(N118="základní",J118,0)</f>
        <v>0</v>
      </c>
      <c r="BF118" s="159">
        <f>IF(N118="snížená",J118,0)</f>
        <v>0</v>
      </c>
      <c r="BG118" s="159">
        <f>IF(N118="zákl. přenesená",J118,0)</f>
        <v>0</v>
      </c>
      <c r="BH118" s="159">
        <f>IF(N118="sníž. přenesená",J118,0)</f>
        <v>0</v>
      </c>
      <c r="BI118" s="159">
        <f>IF(N118="nulová",J118,0)</f>
        <v>0</v>
      </c>
      <c r="BJ118" s="24" t="s">
        <v>77</v>
      </c>
      <c r="BK118" s="159">
        <f>ROUND(I118*H118,2)</f>
        <v>0</v>
      </c>
      <c r="BL118" s="24" t="s">
        <v>151</v>
      </c>
      <c r="BM118" s="24" t="s">
        <v>204</v>
      </c>
    </row>
    <row r="119" spans="2:65" s="8" customFormat="1">
      <c r="B119" s="160"/>
      <c r="D119" s="161" t="s">
        <v>159</v>
      </c>
      <c r="E119" s="162" t="s">
        <v>5</v>
      </c>
      <c r="F119" s="163" t="s">
        <v>205</v>
      </c>
      <c r="H119" s="164" t="s">
        <v>5</v>
      </c>
      <c r="I119" s="165"/>
      <c r="L119" s="160"/>
      <c r="M119" s="166"/>
      <c r="N119" s="167"/>
      <c r="O119" s="167"/>
      <c r="P119" s="167"/>
      <c r="Q119" s="167"/>
      <c r="R119" s="167"/>
      <c r="S119" s="167"/>
      <c r="T119" s="168"/>
      <c r="AT119" s="164" t="s">
        <v>159</v>
      </c>
      <c r="AU119" s="164" t="s">
        <v>69</v>
      </c>
      <c r="AV119" s="8" t="s">
        <v>77</v>
      </c>
      <c r="AW119" s="8" t="s">
        <v>33</v>
      </c>
      <c r="AX119" s="8" t="s">
        <v>69</v>
      </c>
      <c r="AY119" s="164" t="s">
        <v>152</v>
      </c>
    </row>
    <row r="120" spans="2:65" s="9" customFormat="1">
      <c r="B120" s="169"/>
      <c r="D120" s="161" t="s">
        <v>159</v>
      </c>
      <c r="E120" s="170" t="s">
        <v>5</v>
      </c>
      <c r="F120" s="171" t="s">
        <v>86</v>
      </c>
      <c r="H120" s="172">
        <v>4</v>
      </c>
      <c r="I120" s="173"/>
      <c r="L120" s="169"/>
      <c r="M120" s="174"/>
      <c r="N120" s="175"/>
      <c r="O120" s="175"/>
      <c r="P120" s="175"/>
      <c r="Q120" s="175"/>
      <c r="R120" s="175"/>
      <c r="S120" s="175"/>
      <c r="T120" s="176"/>
      <c r="AT120" s="170" t="s">
        <v>159</v>
      </c>
      <c r="AU120" s="170" t="s">
        <v>69</v>
      </c>
      <c r="AV120" s="9" t="s">
        <v>79</v>
      </c>
      <c r="AW120" s="9" t="s">
        <v>33</v>
      </c>
      <c r="AX120" s="9" t="s">
        <v>69</v>
      </c>
      <c r="AY120" s="170" t="s">
        <v>152</v>
      </c>
    </row>
    <row r="121" spans="2:65" s="10" customFormat="1">
      <c r="B121" s="177"/>
      <c r="D121" s="161" t="s">
        <v>159</v>
      </c>
      <c r="E121" s="187" t="s">
        <v>5</v>
      </c>
      <c r="F121" s="188" t="s">
        <v>161</v>
      </c>
      <c r="H121" s="189">
        <v>4</v>
      </c>
      <c r="I121" s="182"/>
      <c r="L121" s="177"/>
      <c r="M121" s="190"/>
      <c r="N121" s="191"/>
      <c r="O121" s="191"/>
      <c r="P121" s="191"/>
      <c r="Q121" s="191"/>
      <c r="R121" s="191"/>
      <c r="S121" s="191"/>
      <c r="T121" s="192"/>
      <c r="AT121" s="186" t="s">
        <v>159</v>
      </c>
      <c r="AU121" s="186" t="s">
        <v>69</v>
      </c>
      <c r="AV121" s="10" t="s">
        <v>86</v>
      </c>
      <c r="AW121" s="10" t="s">
        <v>33</v>
      </c>
      <c r="AX121" s="10" t="s">
        <v>77</v>
      </c>
      <c r="AY121" s="186" t="s">
        <v>152</v>
      </c>
    </row>
    <row r="122" spans="2:65" s="1" customFormat="1" ht="6.9" customHeight="1">
      <c r="B122" s="56"/>
      <c r="C122" s="57"/>
      <c r="D122" s="57"/>
      <c r="E122" s="57"/>
      <c r="F122" s="57"/>
      <c r="G122" s="57"/>
      <c r="H122" s="57"/>
      <c r="I122" s="127"/>
      <c r="J122" s="57"/>
      <c r="K122" s="57"/>
      <c r="L122" s="41"/>
    </row>
  </sheetData>
  <autoFilter ref="C75:K121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81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206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ROUND(J80,2)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ROUND(SUM(BE80:BE96), 2)</f>
        <v>0</v>
      </c>
      <c r="G30" s="42"/>
      <c r="H30" s="42"/>
      <c r="I30" s="119">
        <v>0.21</v>
      </c>
      <c r="J30" s="118">
        <f>ROUND(ROUND((SUM(BE80:BE96)),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ROUND(SUM(BF80:BF96), 2)</f>
        <v>0</v>
      </c>
      <c r="G31" s="42"/>
      <c r="H31" s="42"/>
      <c r="I31" s="119">
        <v>0.15</v>
      </c>
      <c r="J31" s="118">
        <f>ROUND(ROUND((SUM(BF80:BF96)),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ROUND(SUM(BG80:BG96),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ROUND(SUM(BH80:BH96),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ROUND(SUM(BI80:BI96),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1 - SO 001 Příprava staveniště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J80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J81</f>
        <v>0</v>
      </c>
      <c r="K57" s="199"/>
    </row>
    <row r="58" spans="2:47" s="12" customFormat="1" ht="19.95" customHeight="1">
      <c r="B58" s="200"/>
      <c r="C58" s="201"/>
      <c r="D58" s="202" t="s">
        <v>208</v>
      </c>
      <c r="E58" s="203"/>
      <c r="F58" s="203"/>
      <c r="G58" s="203"/>
      <c r="H58" s="203"/>
      <c r="I58" s="204"/>
      <c r="J58" s="205">
        <f>J82</f>
        <v>0</v>
      </c>
      <c r="K58" s="206"/>
    </row>
    <row r="59" spans="2:47" s="12" customFormat="1" ht="19.95" customHeight="1">
      <c r="B59" s="200"/>
      <c r="C59" s="201"/>
      <c r="D59" s="202" t="s">
        <v>209</v>
      </c>
      <c r="E59" s="203"/>
      <c r="F59" s="203"/>
      <c r="G59" s="203"/>
      <c r="H59" s="203"/>
      <c r="I59" s="204"/>
      <c r="J59" s="205">
        <f>J88</f>
        <v>0</v>
      </c>
      <c r="K59" s="206"/>
    </row>
    <row r="60" spans="2:47" s="12" customFormat="1" ht="19.95" customHeight="1">
      <c r="B60" s="200"/>
      <c r="C60" s="201"/>
      <c r="D60" s="202" t="s">
        <v>210</v>
      </c>
      <c r="E60" s="203"/>
      <c r="F60" s="203"/>
      <c r="G60" s="203"/>
      <c r="H60" s="203"/>
      <c r="I60" s="204"/>
      <c r="J60" s="205">
        <f>J95</f>
        <v>0</v>
      </c>
      <c r="K60" s="206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6"/>
      <c r="J61" s="42"/>
      <c r="K61" s="45"/>
    </row>
    <row r="62" spans="2:47" s="1" customFormat="1" ht="6.9" customHeight="1">
      <c r="B62" s="56"/>
      <c r="C62" s="57"/>
      <c r="D62" s="57"/>
      <c r="E62" s="57"/>
      <c r="F62" s="57"/>
      <c r="G62" s="57"/>
      <c r="H62" s="57"/>
      <c r="I62" s="127"/>
      <c r="J62" s="57"/>
      <c r="K62" s="58"/>
    </row>
    <row r="66" spans="2:63" s="1" customFormat="1" ht="6.9" customHeight="1">
      <c r="B66" s="59"/>
      <c r="C66" s="60"/>
      <c r="D66" s="60"/>
      <c r="E66" s="60"/>
      <c r="F66" s="60"/>
      <c r="G66" s="60"/>
      <c r="H66" s="60"/>
      <c r="I66" s="128"/>
      <c r="J66" s="60"/>
      <c r="K66" s="60"/>
      <c r="L66" s="41"/>
    </row>
    <row r="67" spans="2:63" s="1" customFormat="1" ht="36.9" customHeight="1">
      <c r="B67" s="41"/>
      <c r="C67" s="61" t="s">
        <v>134</v>
      </c>
      <c r="L67" s="41"/>
    </row>
    <row r="68" spans="2:63" s="1" customFormat="1" ht="6.9" customHeight="1">
      <c r="B68" s="41"/>
      <c r="L68" s="41"/>
    </row>
    <row r="69" spans="2:63" s="1" customFormat="1" ht="14.4" customHeight="1">
      <c r="B69" s="41"/>
      <c r="C69" s="63" t="s">
        <v>18</v>
      </c>
      <c r="L69" s="41"/>
    </row>
    <row r="70" spans="2:63" s="1" customFormat="1" ht="22.5" customHeight="1">
      <c r="B70" s="41"/>
      <c r="E70" s="364" t="str">
        <f>E7</f>
        <v>Cyklostezka Nová Ves -Vodárna-I.etapa</v>
      </c>
      <c r="F70" s="365"/>
      <c r="G70" s="365"/>
      <c r="H70" s="365"/>
      <c r="L70" s="41"/>
    </row>
    <row r="71" spans="2:63" s="1" customFormat="1" ht="14.4" customHeight="1">
      <c r="B71" s="41"/>
      <c r="C71" s="63" t="s">
        <v>127</v>
      </c>
      <c r="L71" s="41"/>
    </row>
    <row r="72" spans="2:63" s="1" customFormat="1" ht="23.25" customHeight="1">
      <c r="B72" s="41"/>
      <c r="E72" s="345" t="str">
        <f>E9</f>
        <v>1 - SO 001 Příprava staveniště</v>
      </c>
      <c r="F72" s="366"/>
      <c r="G72" s="366"/>
      <c r="H72" s="366"/>
      <c r="L72" s="41"/>
    </row>
    <row r="73" spans="2:63" s="1" customFormat="1" ht="6.9" customHeight="1">
      <c r="B73" s="41"/>
      <c r="L73" s="41"/>
    </row>
    <row r="74" spans="2:63" s="1" customFormat="1" ht="18" customHeight="1">
      <c r="B74" s="41"/>
      <c r="C74" s="63" t="s">
        <v>22</v>
      </c>
      <c r="F74" s="135" t="str">
        <f>F12</f>
        <v xml:space="preserve"> </v>
      </c>
      <c r="I74" s="136" t="s">
        <v>24</v>
      </c>
      <c r="J74" s="67" t="str">
        <f>IF(J12="","",J12)</f>
        <v>19.06.2017</v>
      </c>
      <c r="L74" s="41"/>
    </row>
    <row r="75" spans="2:63" s="1" customFormat="1" ht="6.9" customHeight="1">
      <c r="B75" s="41"/>
      <c r="L75" s="41"/>
    </row>
    <row r="76" spans="2:63" s="1" customFormat="1" ht="13.2">
      <c r="B76" s="41"/>
      <c r="C76" s="63" t="s">
        <v>26</v>
      </c>
      <c r="F76" s="135" t="str">
        <f>E15</f>
        <v>Statutární město Ostrava</v>
      </c>
      <c r="I76" s="136" t="s">
        <v>31</v>
      </c>
      <c r="J76" s="135" t="str">
        <f>E21</f>
        <v>HaskoningDHV Czech Republic</v>
      </c>
      <c r="L76" s="41"/>
    </row>
    <row r="77" spans="2:63" s="1" customFormat="1" ht="14.4" customHeight="1">
      <c r="B77" s="41"/>
      <c r="C77" s="63" t="s">
        <v>30</v>
      </c>
      <c r="F77" s="135" t="str">
        <f>IF(E18="","",E18)</f>
        <v>Ing.Ondrej Bojko</v>
      </c>
      <c r="L77" s="41"/>
    </row>
    <row r="78" spans="2:63" s="1" customFormat="1" ht="10.35" customHeight="1">
      <c r="B78" s="41"/>
      <c r="L78" s="41"/>
    </row>
    <row r="79" spans="2:63" s="7" customFormat="1" ht="29.25" customHeight="1">
      <c r="B79" s="137"/>
      <c r="C79" s="138" t="s">
        <v>135</v>
      </c>
      <c r="D79" s="139" t="s">
        <v>54</v>
      </c>
      <c r="E79" s="139" t="s">
        <v>50</v>
      </c>
      <c r="F79" s="139" t="s">
        <v>136</v>
      </c>
      <c r="G79" s="139" t="s">
        <v>137</v>
      </c>
      <c r="H79" s="139" t="s">
        <v>138</v>
      </c>
      <c r="I79" s="140" t="s">
        <v>139</v>
      </c>
      <c r="J79" s="139" t="s">
        <v>131</v>
      </c>
      <c r="K79" s="141" t="s">
        <v>140</v>
      </c>
      <c r="L79" s="137"/>
      <c r="M79" s="73" t="s">
        <v>141</v>
      </c>
      <c r="N79" s="74" t="s">
        <v>39</v>
      </c>
      <c r="O79" s="74" t="s">
        <v>142</v>
      </c>
      <c r="P79" s="74" t="s">
        <v>143</v>
      </c>
      <c r="Q79" s="74" t="s">
        <v>144</v>
      </c>
      <c r="R79" s="74" t="s">
        <v>145</v>
      </c>
      <c r="S79" s="74" t="s">
        <v>146</v>
      </c>
      <c r="T79" s="75" t="s">
        <v>147</v>
      </c>
    </row>
    <row r="80" spans="2:63" s="1" customFormat="1" ht="29.25" customHeight="1">
      <c r="B80" s="41"/>
      <c r="C80" s="77" t="s">
        <v>132</v>
      </c>
      <c r="J80" s="143">
        <f>BK80</f>
        <v>0</v>
      </c>
      <c r="L80" s="41"/>
      <c r="M80" s="76"/>
      <c r="N80" s="68"/>
      <c r="O80" s="68"/>
      <c r="P80" s="144">
        <f>P81</f>
        <v>0</v>
      </c>
      <c r="Q80" s="68"/>
      <c r="R80" s="144">
        <f>R81</f>
        <v>2.0400000000000001E-2</v>
      </c>
      <c r="S80" s="68"/>
      <c r="T80" s="145">
        <f>T81</f>
        <v>52.36</v>
      </c>
      <c r="AT80" s="24" t="s">
        <v>68</v>
      </c>
      <c r="AU80" s="24" t="s">
        <v>133</v>
      </c>
      <c r="BK80" s="146">
        <f>BK81</f>
        <v>0</v>
      </c>
    </row>
    <row r="81" spans="2:65" s="13" customFormat="1" ht="37.35" customHeight="1">
      <c r="B81" s="207"/>
      <c r="D81" s="208" t="s">
        <v>68</v>
      </c>
      <c r="E81" s="209" t="s">
        <v>211</v>
      </c>
      <c r="F81" s="209" t="s">
        <v>212</v>
      </c>
      <c r="I81" s="210"/>
      <c r="J81" s="211">
        <f>BK81</f>
        <v>0</v>
      </c>
      <c r="L81" s="207"/>
      <c r="M81" s="212"/>
      <c r="N81" s="213"/>
      <c r="O81" s="213"/>
      <c r="P81" s="214">
        <f>P82+P88+P95</f>
        <v>0</v>
      </c>
      <c r="Q81" s="213"/>
      <c r="R81" s="214">
        <f>R82+R88+R95</f>
        <v>2.0400000000000001E-2</v>
      </c>
      <c r="S81" s="213"/>
      <c r="T81" s="215">
        <f>T82+T88+T95</f>
        <v>52.36</v>
      </c>
      <c r="AR81" s="208" t="s">
        <v>77</v>
      </c>
      <c r="AT81" s="216" t="s">
        <v>68</v>
      </c>
      <c r="AU81" s="216" t="s">
        <v>69</v>
      </c>
      <c r="AY81" s="208" t="s">
        <v>152</v>
      </c>
      <c r="BK81" s="217">
        <f>BK82+BK88+BK95</f>
        <v>0</v>
      </c>
    </row>
    <row r="82" spans="2:65" s="13" customFormat="1" ht="19.95" customHeight="1">
      <c r="B82" s="207"/>
      <c r="D82" s="218" t="s">
        <v>68</v>
      </c>
      <c r="E82" s="219" t="s">
        <v>77</v>
      </c>
      <c r="F82" s="219" t="s">
        <v>213</v>
      </c>
      <c r="I82" s="210"/>
      <c r="J82" s="220">
        <f>BK82</f>
        <v>0</v>
      </c>
      <c r="L82" s="207"/>
      <c r="M82" s="212"/>
      <c r="N82" s="213"/>
      <c r="O82" s="213"/>
      <c r="P82" s="214">
        <f>SUM(P83:P87)</f>
        <v>0</v>
      </c>
      <c r="Q82" s="213"/>
      <c r="R82" s="214">
        <f>SUM(R83:R87)</f>
        <v>2.0400000000000001E-2</v>
      </c>
      <c r="S82" s="213"/>
      <c r="T82" s="215">
        <f>SUM(T83:T87)</f>
        <v>52.36</v>
      </c>
      <c r="AR82" s="208" t="s">
        <v>77</v>
      </c>
      <c r="AT82" s="216" t="s">
        <v>68</v>
      </c>
      <c r="AU82" s="216" t="s">
        <v>77</v>
      </c>
      <c r="AY82" s="208" t="s">
        <v>152</v>
      </c>
      <c r="BK82" s="217">
        <f>SUM(BK83:BK87)</f>
        <v>0</v>
      </c>
    </row>
    <row r="83" spans="2:65" s="1" customFormat="1" ht="31.5" customHeight="1">
      <c r="B83" s="147"/>
      <c r="C83" s="148" t="s">
        <v>77</v>
      </c>
      <c r="D83" s="148" t="s">
        <v>148</v>
      </c>
      <c r="E83" s="149" t="s">
        <v>214</v>
      </c>
      <c r="F83" s="150" t="s">
        <v>215</v>
      </c>
      <c r="G83" s="151" t="s">
        <v>216</v>
      </c>
      <c r="H83" s="152">
        <v>680</v>
      </c>
      <c r="I83" s="153"/>
      <c r="J83" s="154">
        <f>ROUND(I83*H83,2)</f>
        <v>0</v>
      </c>
      <c r="K83" s="150" t="s">
        <v>217</v>
      </c>
      <c r="L83" s="41"/>
      <c r="M83" s="155" t="s">
        <v>5</v>
      </c>
      <c r="N83" s="156" t="s">
        <v>40</v>
      </c>
      <c r="O83" s="42"/>
      <c r="P83" s="157">
        <f>O83*H83</f>
        <v>0</v>
      </c>
      <c r="Q83" s="157">
        <v>3.0000000000000001E-5</v>
      </c>
      <c r="R83" s="157">
        <f>Q83*H83</f>
        <v>2.0400000000000001E-2</v>
      </c>
      <c r="S83" s="157">
        <v>7.6999999999999999E-2</v>
      </c>
      <c r="T83" s="158">
        <f>S83*H83</f>
        <v>52.36</v>
      </c>
      <c r="AR83" s="24" t="s">
        <v>86</v>
      </c>
      <c r="AT83" s="24" t="s">
        <v>148</v>
      </c>
      <c r="AU83" s="24" t="s">
        <v>79</v>
      </c>
      <c r="AY83" s="24" t="s">
        <v>152</v>
      </c>
      <c r="BE83" s="159">
        <f>IF(N83="základní",J83,0)</f>
        <v>0</v>
      </c>
      <c r="BF83" s="159">
        <f>IF(N83="snížená",J83,0)</f>
        <v>0</v>
      </c>
      <c r="BG83" s="159">
        <f>IF(N83="zákl. přenesená",J83,0)</f>
        <v>0</v>
      </c>
      <c r="BH83" s="159">
        <f>IF(N83="sníž. přenesená",J83,0)</f>
        <v>0</v>
      </c>
      <c r="BI83" s="159">
        <f>IF(N83="nulová",J83,0)</f>
        <v>0</v>
      </c>
      <c r="BJ83" s="24" t="s">
        <v>77</v>
      </c>
      <c r="BK83" s="159">
        <f>ROUND(I83*H83,2)</f>
        <v>0</v>
      </c>
      <c r="BL83" s="24" t="s">
        <v>86</v>
      </c>
      <c r="BM83" s="24" t="s">
        <v>218</v>
      </c>
    </row>
    <row r="84" spans="2:65" s="8" customFormat="1">
      <c r="B84" s="160"/>
      <c r="D84" s="161" t="s">
        <v>159</v>
      </c>
      <c r="E84" s="162" t="s">
        <v>5</v>
      </c>
      <c r="F84" s="163" t="s">
        <v>219</v>
      </c>
      <c r="H84" s="164" t="s">
        <v>5</v>
      </c>
      <c r="I84" s="165"/>
      <c r="L84" s="160"/>
      <c r="M84" s="166"/>
      <c r="N84" s="167"/>
      <c r="O84" s="167"/>
      <c r="P84" s="167"/>
      <c r="Q84" s="167"/>
      <c r="R84" s="167"/>
      <c r="S84" s="167"/>
      <c r="T84" s="168"/>
      <c r="AT84" s="164" t="s">
        <v>159</v>
      </c>
      <c r="AU84" s="164" t="s">
        <v>79</v>
      </c>
      <c r="AV84" s="8" t="s">
        <v>77</v>
      </c>
      <c r="AW84" s="8" t="s">
        <v>33</v>
      </c>
      <c r="AX84" s="8" t="s">
        <v>69</v>
      </c>
      <c r="AY84" s="164" t="s">
        <v>152</v>
      </c>
    </row>
    <row r="85" spans="2:65" s="8" customFormat="1">
      <c r="B85" s="160"/>
      <c r="D85" s="161" t="s">
        <v>159</v>
      </c>
      <c r="E85" s="162" t="s">
        <v>5</v>
      </c>
      <c r="F85" s="163" t="s">
        <v>220</v>
      </c>
      <c r="H85" s="164" t="s">
        <v>5</v>
      </c>
      <c r="I85" s="165"/>
      <c r="L85" s="160"/>
      <c r="M85" s="166"/>
      <c r="N85" s="167"/>
      <c r="O85" s="167"/>
      <c r="P85" s="167"/>
      <c r="Q85" s="167"/>
      <c r="R85" s="167"/>
      <c r="S85" s="167"/>
      <c r="T85" s="168"/>
      <c r="AT85" s="164" t="s">
        <v>159</v>
      </c>
      <c r="AU85" s="164" t="s">
        <v>79</v>
      </c>
      <c r="AV85" s="8" t="s">
        <v>77</v>
      </c>
      <c r="AW85" s="8" t="s">
        <v>33</v>
      </c>
      <c r="AX85" s="8" t="s">
        <v>69</v>
      </c>
      <c r="AY85" s="164" t="s">
        <v>152</v>
      </c>
    </row>
    <row r="86" spans="2:65" s="9" customFormat="1">
      <c r="B86" s="169"/>
      <c r="D86" s="161" t="s">
        <v>159</v>
      </c>
      <c r="E86" s="170" t="s">
        <v>5</v>
      </c>
      <c r="F86" s="171" t="s">
        <v>221</v>
      </c>
      <c r="H86" s="172">
        <v>680</v>
      </c>
      <c r="I86" s="173"/>
      <c r="L86" s="169"/>
      <c r="M86" s="174"/>
      <c r="N86" s="175"/>
      <c r="O86" s="175"/>
      <c r="P86" s="175"/>
      <c r="Q86" s="175"/>
      <c r="R86" s="175"/>
      <c r="S86" s="175"/>
      <c r="T86" s="176"/>
      <c r="AT86" s="170" t="s">
        <v>159</v>
      </c>
      <c r="AU86" s="170" t="s">
        <v>79</v>
      </c>
      <c r="AV86" s="9" t="s">
        <v>79</v>
      </c>
      <c r="AW86" s="9" t="s">
        <v>33</v>
      </c>
      <c r="AX86" s="9" t="s">
        <v>69</v>
      </c>
      <c r="AY86" s="170" t="s">
        <v>152</v>
      </c>
    </row>
    <row r="87" spans="2:65" s="10" customFormat="1">
      <c r="B87" s="177"/>
      <c r="D87" s="161" t="s">
        <v>159</v>
      </c>
      <c r="E87" s="187" t="s">
        <v>5</v>
      </c>
      <c r="F87" s="188" t="s">
        <v>161</v>
      </c>
      <c r="H87" s="189">
        <v>680</v>
      </c>
      <c r="I87" s="182"/>
      <c r="L87" s="177"/>
      <c r="M87" s="183"/>
      <c r="N87" s="184"/>
      <c r="O87" s="184"/>
      <c r="P87" s="184"/>
      <c r="Q87" s="184"/>
      <c r="R87" s="184"/>
      <c r="S87" s="184"/>
      <c r="T87" s="185"/>
      <c r="AT87" s="186" t="s">
        <v>159</v>
      </c>
      <c r="AU87" s="186" t="s">
        <v>79</v>
      </c>
      <c r="AV87" s="10" t="s">
        <v>86</v>
      </c>
      <c r="AW87" s="10" t="s">
        <v>33</v>
      </c>
      <c r="AX87" s="10" t="s">
        <v>77</v>
      </c>
      <c r="AY87" s="186" t="s">
        <v>152</v>
      </c>
    </row>
    <row r="88" spans="2:65" s="13" customFormat="1" ht="29.85" customHeight="1">
      <c r="B88" s="207"/>
      <c r="D88" s="218" t="s">
        <v>68</v>
      </c>
      <c r="E88" s="219" t="s">
        <v>222</v>
      </c>
      <c r="F88" s="219" t="s">
        <v>223</v>
      </c>
      <c r="I88" s="210"/>
      <c r="J88" s="220">
        <f>BK88</f>
        <v>0</v>
      </c>
      <c r="L88" s="207"/>
      <c r="M88" s="212"/>
      <c r="N88" s="213"/>
      <c r="O88" s="213"/>
      <c r="P88" s="214">
        <f>SUM(P89:P94)</f>
        <v>0</v>
      </c>
      <c r="Q88" s="213"/>
      <c r="R88" s="214">
        <f>SUM(R89:R94)</f>
        <v>0</v>
      </c>
      <c r="S88" s="213"/>
      <c r="T88" s="215">
        <f>SUM(T89:T94)</f>
        <v>0</v>
      </c>
      <c r="AR88" s="208" t="s">
        <v>77</v>
      </c>
      <c r="AT88" s="216" t="s">
        <v>68</v>
      </c>
      <c r="AU88" s="216" t="s">
        <v>77</v>
      </c>
      <c r="AY88" s="208" t="s">
        <v>152</v>
      </c>
      <c r="BK88" s="217">
        <f>SUM(BK89:BK94)</f>
        <v>0</v>
      </c>
    </row>
    <row r="89" spans="2:65" s="1" customFormat="1" ht="31.5" customHeight="1">
      <c r="B89" s="147"/>
      <c r="C89" s="148" t="s">
        <v>79</v>
      </c>
      <c r="D89" s="148" t="s">
        <v>148</v>
      </c>
      <c r="E89" s="149" t="s">
        <v>224</v>
      </c>
      <c r="F89" s="150" t="s">
        <v>225</v>
      </c>
      <c r="G89" s="151" t="s">
        <v>226</v>
      </c>
      <c r="H89" s="152">
        <v>52.36</v>
      </c>
      <c r="I89" s="153"/>
      <c r="J89" s="154">
        <f>ROUND(I89*H89,2)</f>
        <v>0</v>
      </c>
      <c r="K89" s="150" t="s">
        <v>217</v>
      </c>
      <c r="L89" s="41"/>
      <c r="M89" s="155" t="s">
        <v>5</v>
      </c>
      <c r="N89" s="156" t="s">
        <v>40</v>
      </c>
      <c r="O89" s="42"/>
      <c r="P89" s="157">
        <f>O89*H89</f>
        <v>0</v>
      </c>
      <c r="Q89" s="157">
        <v>0</v>
      </c>
      <c r="R89" s="157">
        <f>Q89*H89</f>
        <v>0</v>
      </c>
      <c r="S89" s="157">
        <v>0</v>
      </c>
      <c r="T89" s="158">
        <f>S89*H89</f>
        <v>0</v>
      </c>
      <c r="AR89" s="24" t="s">
        <v>86</v>
      </c>
      <c r="AT89" s="24" t="s">
        <v>148</v>
      </c>
      <c r="AU89" s="24" t="s">
        <v>79</v>
      </c>
      <c r="AY89" s="24" t="s">
        <v>152</v>
      </c>
      <c r="BE89" s="159">
        <f>IF(N89="základní",J89,0)</f>
        <v>0</v>
      </c>
      <c r="BF89" s="159">
        <f>IF(N89="snížená",J89,0)</f>
        <v>0</v>
      </c>
      <c r="BG89" s="159">
        <f>IF(N89="zákl. přenesená",J89,0)</f>
        <v>0</v>
      </c>
      <c r="BH89" s="159">
        <f>IF(N89="sníž. přenesená",J89,0)</f>
        <v>0</v>
      </c>
      <c r="BI89" s="159">
        <f>IF(N89="nulová",J89,0)</f>
        <v>0</v>
      </c>
      <c r="BJ89" s="24" t="s">
        <v>77</v>
      </c>
      <c r="BK89" s="159">
        <f>ROUND(I89*H89,2)</f>
        <v>0</v>
      </c>
      <c r="BL89" s="24" t="s">
        <v>86</v>
      </c>
      <c r="BM89" s="24" t="s">
        <v>227</v>
      </c>
    </row>
    <row r="90" spans="2:65" s="1" customFormat="1" ht="31.5" customHeight="1">
      <c r="B90" s="147"/>
      <c r="C90" s="148" t="s">
        <v>83</v>
      </c>
      <c r="D90" s="148" t="s">
        <v>148</v>
      </c>
      <c r="E90" s="149" t="s">
        <v>228</v>
      </c>
      <c r="F90" s="150" t="s">
        <v>229</v>
      </c>
      <c r="G90" s="151" t="s">
        <v>226</v>
      </c>
      <c r="H90" s="152">
        <v>471.24</v>
      </c>
      <c r="I90" s="153"/>
      <c r="J90" s="154">
        <f>ROUND(I90*H90,2)</f>
        <v>0</v>
      </c>
      <c r="K90" s="150" t="s">
        <v>217</v>
      </c>
      <c r="L90" s="41"/>
      <c r="M90" s="155" t="s">
        <v>5</v>
      </c>
      <c r="N90" s="156" t="s">
        <v>40</v>
      </c>
      <c r="O90" s="42"/>
      <c r="P90" s="157">
        <f>O90*H90</f>
        <v>0</v>
      </c>
      <c r="Q90" s="157">
        <v>0</v>
      </c>
      <c r="R90" s="157">
        <f>Q90*H90</f>
        <v>0</v>
      </c>
      <c r="S90" s="157">
        <v>0</v>
      </c>
      <c r="T90" s="158">
        <f>S90*H90</f>
        <v>0</v>
      </c>
      <c r="AR90" s="24" t="s">
        <v>86</v>
      </c>
      <c r="AT90" s="24" t="s">
        <v>148</v>
      </c>
      <c r="AU90" s="24" t="s">
        <v>79</v>
      </c>
      <c r="AY90" s="24" t="s">
        <v>152</v>
      </c>
      <c r="BE90" s="159">
        <f>IF(N90="základní",J90,0)</f>
        <v>0</v>
      </c>
      <c r="BF90" s="159">
        <f>IF(N90="snížená",J90,0)</f>
        <v>0</v>
      </c>
      <c r="BG90" s="159">
        <f>IF(N90="zákl. přenesená",J90,0)</f>
        <v>0</v>
      </c>
      <c r="BH90" s="159">
        <f>IF(N90="sníž. přenesená",J90,0)</f>
        <v>0</v>
      </c>
      <c r="BI90" s="159">
        <f>IF(N90="nulová",J90,0)</f>
        <v>0</v>
      </c>
      <c r="BJ90" s="24" t="s">
        <v>77</v>
      </c>
      <c r="BK90" s="159">
        <f>ROUND(I90*H90,2)</f>
        <v>0</v>
      </c>
      <c r="BL90" s="24" t="s">
        <v>86</v>
      </c>
      <c r="BM90" s="24" t="s">
        <v>230</v>
      </c>
    </row>
    <row r="91" spans="2:65" s="9" customFormat="1">
      <c r="B91" s="169"/>
      <c r="D91" s="161" t="s">
        <v>159</v>
      </c>
      <c r="E91" s="170" t="s">
        <v>5</v>
      </c>
      <c r="F91" s="171" t="s">
        <v>231</v>
      </c>
      <c r="H91" s="172">
        <v>471.24</v>
      </c>
      <c r="I91" s="173"/>
      <c r="L91" s="169"/>
      <c r="M91" s="174"/>
      <c r="N91" s="175"/>
      <c r="O91" s="175"/>
      <c r="P91" s="175"/>
      <c r="Q91" s="175"/>
      <c r="R91" s="175"/>
      <c r="S91" s="175"/>
      <c r="T91" s="176"/>
      <c r="AT91" s="170" t="s">
        <v>159</v>
      </c>
      <c r="AU91" s="170" t="s">
        <v>79</v>
      </c>
      <c r="AV91" s="9" t="s">
        <v>79</v>
      </c>
      <c r="AW91" s="9" t="s">
        <v>33</v>
      </c>
      <c r="AX91" s="9" t="s">
        <v>69</v>
      </c>
      <c r="AY91" s="170" t="s">
        <v>152</v>
      </c>
    </row>
    <row r="92" spans="2:65" s="10" customFormat="1">
      <c r="B92" s="177"/>
      <c r="D92" s="178" t="s">
        <v>159</v>
      </c>
      <c r="E92" s="179" t="s">
        <v>5</v>
      </c>
      <c r="F92" s="180" t="s">
        <v>161</v>
      </c>
      <c r="H92" s="181">
        <v>471.24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86" t="s">
        <v>159</v>
      </c>
      <c r="AU92" s="186" t="s">
        <v>79</v>
      </c>
      <c r="AV92" s="10" t="s">
        <v>86</v>
      </c>
      <c r="AW92" s="10" t="s">
        <v>33</v>
      </c>
      <c r="AX92" s="10" t="s">
        <v>77</v>
      </c>
      <c r="AY92" s="186" t="s">
        <v>152</v>
      </c>
    </row>
    <row r="93" spans="2:65" s="1" customFormat="1" ht="22.5" customHeight="1">
      <c r="B93" s="147"/>
      <c r="C93" s="148" t="s">
        <v>86</v>
      </c>
      <c r="D93" s="148" t="s">
        <v>148</v>
      </c>
      <c r="E93" s="149" t="s">
        <v>232</v>
      </c>
      <c r="F93" s="150" t="s">
        <v>233</v>
      </c>
      <c r="G93" s="151" t="s">
        <v>226</v>
      </c>
      <c r="H93" s="152">
        <v>52.36</v>
      </c>
      <c r="I93" s="153"/>
      <c r="J93" s="154">
        <f>ROUND(I93*H93,2)</f>
        <v>0</v>
      </c>
      <c r="K93" s="150" t="s">
        <v>217</v>
      </c>
      <c r="L93" s="41"/>
      <c r="M93" s="155" t="s">
        <v>5</v>
      </c>
      <c r="N93" s="156" t="s">
        <v>40</v>
      </c>
      <c r="O93" s="42"/>
      <c r="P93" s="157">
        <f>O93*H93</f>
        <v>0</v>
      </c>
      <c r="Q93" s="157">
        <v>0</v>
      </c>
      <c r="R93" s="157">
        <f>Q93*H93</f>
        <v>0</v>
      </c>
      <c r="S93" s="157">
        <v>0</v>
      </c>
      <c r="T93" s="158">
        <f>S93*H93</f>
        <v>0</v>
      </c>
      <c r="AR93" s="24" t="s">
        <v>86</v>
      </c>
      <c r="AT93" s="24" t="s">
        <v>148</v>
      </c>
      <c r="AU93" s="24" t="s">
        <v>79</v>
      </c>
      <c r="AY93" s="24" t="s">
        <v>152</v>
      </c>
      <c r="BE93" s="159">
        <f>IF(N93="základní",J93,0)</f>
        <v>0</v>
      </c>
      <c r="BF93" s="159">
        <f>IF(N93="snížená",J93,0)</f>
        <v>0</v>
      </c>
      <c r="BG93" s="159">
        <f>IF(N93="zákl. přenesená",J93,0)</f>
        <v>0</v>
      </c>
      <c r="BH93" s="159">
        <f>IF(N93="sníž. přenesená",J93,0)</f>
        <v>0</v>
      </c>
      <c r="BI93" s="159">
        <f>IF(N93="nulová",J93,0)</f>
        <v>0</v>
      </c>
      <c r="BJ93" s="24" t="s">
        <v>77</v>
      </c>
      <c r="BK93" s="159">
        <f>ROUND(I93*H93,2)</f>
        <v>0</v>
      </c>
      <c r="BL93" s="24" t="s">
        <v>86</v>
      </c>
      <c r="BM93" s="24" t="s">
        <v>234</v>
      </c>
    </row>
    <row r="94" spans="2:65" s="1" customFormat="1" ht="22.5" customHeight="1">
      <c r="B94" s="147"/>
      <c r="C94" s="148" t="s">
        <v>89</v>
      </c>
      <c r="D94" s="148" t="s">
        <v>148</v>
      </c>
      <c r="E94" s="149" t="s">
        <v>235</v>
      </c>
      <c r="F94" s="150" t="s">
        <v>236</v>
      </c>
      <c r="G94" s="151" t="s">
        <v>226</v>
      </c>
      <c r="H94" s="152">
        <v>52.36</v>
      </c>
      <c r="I94" s="153"/>
      <c r="J94" s="154">
        <f>ROUND(I94*H94,2)</f>
        <v>0</v>
      </c>
      <c r="K94" s="150" t="s">
        <v>217</v>
      </c>
      <c r="L94" s="41"/>
      <c r="M94" s="155" t="s">
        <v>5</v>
      </c>
      <c r="N94" s="156" t="s">
        <v>40</v>
      </c>
      <c r="O94" s="42"/>
      <c r="P94" s="157">
        <f>O94*H94</f>
        <v>0</v>
      </c>
      <c r="Q94" s="157">
        <v>0</v>
      </c>
      <c r="R94" s="157">
        <f>Q94*H94</f>
        <v>0</v>
      </c>
      <c r="S94" s="157">
        <v>0</v>
      </c>
      <c r="T94" s="158">
        <f>S94*H94</f>
        <v>0</v>
      </c>
      <c r="AR94" s="24" t="s">
        <v>86</v>
      </c>
      <c r="AT94" s="24" t="s">
        <v>148</v>
      </c>
      <c r="AU94" s="24" t="s">
        <v>79</v>
      </c>
      <c r="AY94" s="24" t="s">
        <v>152</v>
      </c>
      <c r="BE94" s="159">
        <f>IF(N94="základní",J94,0)</f>
        <v>0</v>
      </c>
      <c r="BF94" s="159">
        <f>IF(N94="snížená",J94,0)</f>
        <v>0</v>
      </c>
      <c r="BG94" s="159">
        <f>IF(N94="zákl. přenesená",J94,0)</f>
        <v>0</v>
      </c>
      <c r="BH94" s="159">
        <f>IF(N94="sníž. přenesená",J94,0)</f>
        <v>0</v>
      </c>
      <c r="BI94" s="159">
        <f>IF(N94="nulová",J94,0)</f>
        <v>0</v>
      </c>
      <c r="BJ94" s="24" t="s">
        <v>77</v>
      </c>
      <c r="BK94" s="159">
        <f>ROUND(I94*H94,2)</f>
        <v>0</v>
      </c>
      <c r="BL94" s="24" t="s">
        <v>86</v>
      </c>
      <c r="BM94" s="24" t="s">
        <v>237</v>
      </c>
    </row>
    <row r="95" spans="2:65" s="13" customFormat="1" ht="29.85" customHeight="1">
      <c r="B95" s="207"/>
      <c r="D95" s="218" t="s">
        <v>68</v>
      </c>
      <c r="E95" s="219" t="s">
        <v>238</v>
      </c>
      <c r="F95" s="219" t="s">
        <v>239</v>
      </c>
      <c r="I95" s="210"/>
      <c r="J95" s="220">
        <f>BK95</f>
        <v>0</v>
      </c>
      <c r="L95" s="207"/>
      <c r="M95" s="212"/>
      <c r="N95" s="213"/>
      <c r="O95" s="213"/>
      <c r="P95" s="214">
        <f>P96</f>
        <v>0</v>
      </c>
      <c r="Q95" s="213"/>
      <c r="R95" s="214">
        <f>R96</f>
        <v>0</v>
      </c>
      <c r="S95" s="213"/>
      <c r="T95" s="215">
        <f>T96</f>
        <v>0</v>
      </c>
      <c r="AR95" s="208" t="s">
        <v>77</v>
      </c>
      <c r="AT95" s="216" t="s">
        <v>68</v>
      </c>
      <c r="AU95" s="216" t="s">
        <v>77</v>
      </c>
      <c r="AY95" s="208" t="s">
        <v>152</v>
      </c>
      <c r="BK95" s="217">
        <f>BK96</f>
        <v>0</v>
      </c>
    </row>
    <row r="96" spans="2:65" s="1" customFormat="1" ht="31.5" customHeight="1">
      <c r="B96" s="147"/>
      <c r="C96" s="148" t="s">
        <v>92</v>
      </c>
      <c r="D96" s="148" t="s">
        <v>148</v>
      </c>
      <c r="E96" s="149" t="s">
        <v>240</v>
      </c>
      <c r="F96" s="150" t="s">
        <v>241</v>
      </c>
      <c r="G96" s="151" t="s">
        <v>226</v>
      </c>
      <c r="H96" s="152">
        <v>0.02</v>
      </c>
      <c r="I96" s="153"/>
      <c r="J96" s="154">
        <f>ROUND(I96*H96,2)</f>
        <v>0</v>
      </c>
      <c r="K96" s="150" t="s">
        <v>217</v>
      </c>
      <c r="L96" s="41"/>
      <c r="M96" s="155" t="s">
        <v>5</v>
      </c>
      <c r="N96" s="221" t="s">
        <v>40</v>
      </c>
      <c r="O96" s="222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4" t="s">
        <v>86</v>
      </c>
      <c r="AT96" s="24" t="s">
        <v>148</v>
      </c>
      <c r="AU96" s="24" t="s">
        <v>79</v>
      </c>
      <c r="AY96" s="24" t="s">
        <v>152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24" t="s">
        <v>77</v>
      </c>
      <c r="BK96" s="159">
        <f>ROUND(I96*H96,2)</f>
        <v>0</v>
      </c>
      <c r="BL96" s="24" t="s">
        <v>86</v>
      </c>
      <c r="BM96" s="24" t="s">
        <v>242</v>
      </c>
    </row>
    <row r="97" spans="2:12" s="1" customFormat="1" ht="6.9" customHeight="1">
      <c r="B97" s="56"/>
      <c r="C97" s="57"/>
      <c r="D97" s="57"/>
      <c r="E97" s="57"/>
      <c r="F97" s="57"/>
      <c r="G97" s="57"/>
      <c r="H97" s="57"/>
      <c r="I97" s="127"/>
      <c r="J97" s="57"/>
      <c r="K97" s="57"/>
      <c r="L97" s="41"/>
    </row>
  </sheetData>
  <autoFilter ref="C79:K96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0"/>
  <sheetViews>
    <sheetView showGridLines="0" workbookViewId="0">
      <pane ySplit="1" topLeftCell="A2" activePane="bottomLeft" state="frozen"/>
      <selection pane="bottomLeft" activeCell="K201" sqref="K20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82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243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ROUND(J81,2)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ROUND(SUM(BE81:BE219), 2)</f>
        <v>0</v>
      </c>
      <c r="G30" s="42"/>
      <c r="H30" s="42"/>
      <c r="I30" s="119">
        <v>0.21</v>
      </c>
      <c r="J30" s="118">
        <f>ROUND(ROUND((SUM(BE81:BE219)),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ROUND(SUM(BF81:BF219), 2)</f>
        <v>0</v>
      </c>
      <c r="G31" s="42"/>
      <c r="H31" s="42"/>
      <c r="I31" s="119">
        <v>0.15</v>
      </c>
      <c r="J31" s="118">
        <f>ROUND(ROUND((SUM(BF81:BF219)),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ROUND(SUM(BG81:BG219),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ROUND(SUM(BH81:BH219),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ROUND(SUM(BI81:BI219),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2 - SO 001 Příprava staveniště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J81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J82</f>
        <v>0</v>
      </c>
      <c r="K57" s="199"/>
    </row>
    <row r="58" spans="2:47" s="12" customFormat="1" ht="19.95" customHeight="1">
      <c r="B58" s="200"/>
      <c r="C58" s="201"/>
      <c r="D58" s="202" t="s">
        <v>208</v>
      </c>
      <c r="E58" s="203"/>
      <c r="F58" s="203"/>
      <c r="G58" s="203"/>
      <c r="H58" s="203"/>
      <c r="I58" s="204"/>
      <c r="J58" s="205">
        <f>J83</f>
        <v>0</v>
      </c>
      <c r="K58" s="206"/>
    </row>
    <row r="59" spans="2:47" s="12" customFormat="1" ht="19.95" customHeight="1">
      <c r="B59" s="200"/>
      <c r="C59" s="201"/>
      <c r="D59" s="202" t="s">
        <v>244</v>
      </c>
      <c r="E59" s="203"/>
      <c r="F59" s="203"/>
      <c r="G59" s="203"/>
      <c r="H59" s="203"/>
      <c r="I59" s="204"/>
      <c r="J59" s="205">
        <f>J192</f>
        <v>0</v>
      </c>
      <c r="K59" s="206"/>
    </row>
    <row r="60" spans="2:47" s="12" customFormat="1" ht="19.95" customHeight="1">
      <c r="B60" s="200"/>
      <c r="C60" s="201"/>
      <c r="D60" s="202" t="s">
        <v>209</v>
      </c>
      <c r="E60" s="203"/>
      <c r="F60" s="203"/>
      <c r="G60" s="203"/>
      <c r="H60" s="203"/>
      <c r="I60" s="204"/>
      <c r="J60" s="205">
        <f>J209</f>
        <v>0</v>
      </c>
      <c r="K60" s="206"/>
    </row>
    <row r="61" spans="2:47" s="12" customFormat="1" ht="19.95" customHeight="1">
      <c r="B61" s="200"/>
      <c r="C61" s="201"/>
      <c r="D61" s="202" t="s">
        <v>210</v>
      </c>
      <c r="E61" s="203"/>
      <c r="F61" s="203"/>
      <c r="G61" s="203"/>
      <c r="H61" s="203"/>
      <c r="I61" s="204"/>
      <c r="J61" s="205">
        <f>J218</f>
        <v>0</v>
      </c>
      <c r="K61" s="206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06"/>
      <c r="J62" s="42"/>
      <c r="K62" s="45"/>
    </row>
    <row r="63" spans="2:47" s="1" customFormat="1" ht="6.9" customHeight="1">
      <c r="B63" s="56"/>
      <c r="C63" s="57"/>
      <c r="D63" s="57"/>
      <c r="E63" s="57"/>
      <c r="F63" s="57"/>
      <c r="G63" s="57"/>
      <c r="H63" s="57"/>
      <c r="I63" s="127"/>
      <c r="J63" s="57"/>
      <c r="K63" s="58"/>
    </row>
    <row r="67" spans="2:20" s="1" customFormat="1" ht="6.9" customHeight="1">
      <c r="B67" s="59"/>
      <c r="C67" s="60"/>
      <c r="D67" s="60"/>
      <c r="E67" s="60"/>
      <c r="F67" s="60"/>
      <c r="G67" s="60"/>
      <c r="H67" s="60"/>
      <c r="I67" s="128"/>
      <c r="J67" s="60"/>
      <c r="K67" s="60"/>
      <c r="L67" s="41"/>
    </row>
    <row r="68" spans="2:20" s="1" customFormat="1" ht="36.9" customHeight="1">
      <c r="B68" s="41"/>
      <c r="C68" s="61" t="s">
        <v>134</v>
      </c>
      <c r="L68" s="41"/>
    </row>
    <row r="69" spans="2:20" s="1" customFormat="1" ht="6.9" customHeight="1">
      <c r="B69" s="41"/>
      <c r="L69" s="41"/>
    </row>
    <row r="70" spans="2:20" s="1" customFormat="1" ht="14.4" customHeight="1">
      <c r="B70" s="41"/>
      <c r="C70" s="63" t="s">
        <v>18</v>
      </c>
      <c r="L70" s="41"/>
    </row>
    <row r="71" spans="2:20" s="1" customFormat="1" ht="22.5" customHeight="1">
      <c r="B71" s="41"/>
      <c r="E71" s="364" t="str">
        <f>E7</f>
        <v>Cyklostezka Nová Ves -Vodárna-I.etapa</v>
      </c>
      <c r="F71" s="365"/>
      <c r="G71" s="365"/>
      <c r="H71" s="365"/>
      <c r="L71" s="41"/>
    </row>
    <row r="72" spans="2:20" s="1" customFormat="1" ht="14.4" customHeight="1">
      <c r="B72" s="41"/>
      <c r="C72" s="63" t="s">
        <v>127</v>
      </c>
      <c r="L72" s="41"/>
    </row>
    <row r="73" spans="2:20" s="1" customFormat="1" ht="23.25" customHeight="1">
      <c r="B73" s="41"/>
      <c r="E73" s="345" t="str">
        <f>E9</f>
        <v>2 - SO 001 Příprava staveniště</v>
      </c>
      <c r="F73" s="366"/>
      <c r="G73" s="366"/>
      <c r="H73" s="366"/>
      <c r="L73" s="41"/>
    </row>
    <row r="74" spans="2:20" s="1" customFormat="1" ht="6.9" customHeight="1">
      <c r="B74" s="41"/>
      <c r="L74" s="41"/>
    </row>
    <row r="75" spans="2:20" s="1" customFormat="1" ht="18" customHeight="1">
      <c r="B75" s="41"/>
      <c r="C75" s="63" t="s">
        <v>22</v>
      </c>
      <c r="F75" s="135" t="str">
        <f>F12</f>
        <v xml:space="preserve"> </v>
      </c>
      <c r="I75" s="136" t="s">
        <v>24</v>
      </c>
      <c r="J75" s="67" t="str">
        <f>IF(J12="","",J12)</f>
        <v>19.06.2017</v>
      </c>
      <c r="L75" s="41"/>
    </row>
    <row r="76" spans="2:20" s="1" customFormat="1" ht="6.9" customHeight="1">
      <c r="B76" s="41"/>
      <c r="L76" s="41"/>
    </row>
    <row r="77" spans="2:20" s="1" customFormat="1" ht="13.2">
      <c r="B77" s="41"/>
      <c r="C77" s="63" t="s">
        <v>26</v>
      </c>
      <c r="F77" s="135" t="str">
        <f>E15</f>
        <v>Statutární město Ostrava</v>
      </c>
      <c r="I77" s="136" t="s">
        <v>31</v>
      </c>
      <c r="J77" s="135" t="str">
        <f>E21</f>
        <v>HaskoningDHV Czech Republic</v>
      </c>
      <c r="L77" s="41"/>
    </row>
    <row r="78" spans="2:20" s="1" customFormat="1" ht="14.4" customHeight="1">
      <c r="B78" s="41"/>
      <c r="C78" s="63" t="s">
        <v>30</v>
      </c>
      <c r="F78" s="135" t="str">
        <f>IF(E18="","",E18)</f>
        <v>Ing.Ondrej Bojko</v>
      </c>
      <c r="L78" s="41"/>
    </row>
    <row r="79" spans="2:20" s="1" customFormat="1" ht="10.35" customHeight="1">
      <c r="B79" s="41"/>
      <c r="L79" s="41"/>
    </row>
    <row r="80" spans="2:20" s="7" customFormat="1" ht="29.25" customHeight="1">
      <c r="B80" s="137"/>
      <c r="C80" s="138" t="s">
        <v>135</v>
      </c>
      <c r="D80" s="139" t="s">
        <v>54</v>
      </c>
      <c r="E80" s="139" t="s">
        <v>50</v>
      </c>
      <c r="F80" s="139" t="s">
        <v>136</v>
      </c>
      <c r="G80" s="139" t="s">
        <v>137</v>
      </c>
      <c r="H80" s="139" t="s">
        <v>138</v>
      </c>
      <c r="I80" s="140" t="s">
        <v>139</v>
      </c>
      <c r="J80" s="139" t="s">
        <v>131</v>
      </c>
      <c r="K80" s="141" t="s">
        <v>140</v>
      </c>
      <c r="L80" s="137"/>
      <c r="M80" s="73" t="s">
        <v>141</v>
      </c>
      <c r="N80" s="74" t="s">
        <v>39</v>
      </c>
      <c r="O80" s="74" t="s">
        <v>142</v>
      </c>
      <c r="P80" s="74" t="s">
        <v>143</v>
      </c>
      <c r="Q80" s="74" t="s">
        <v>144</v>
      </c>
      <c r="R80" s="74" t="s">
        <v>145</v>
      </c>
      <c r="S80" s="74" t="s">
        <v>146</v>
      </c>
      <c r="T80" s="75" t="s">
        <v>147</v>
      </c>
    </row>
    <row r="81" spans="2:65" s="1" customFormat="1" ht="29.25" customHeight="1">
      <c r="B81" s="41"/>
      <c r="C81" s="77" t="s">
        <v>132</v>
      </c>
      <c r="J81" s="143">
        <f>BK81</f>
        <v>0</v>
      </c>
      <c r="L81" s="41"/>
      <c r="M81" s="76"/>
      <c r="N81" s="68"/>
      <c r="O81" s="68"/>
      <c r="P81" s="144">
        <f>P82</f>
        <v>0</v>
      </c>
      <c r="Q81" s="68"/>
      <c r="R81" s="144">
        <f>R82</f>
        <v>2.4299999999999999E-3</v>
      </c>
      <c r="S81" s="68"/>
      <c r="T81" s="145">
        <f>T82</f>
        <v>717.61500000000012</v>
      </c>
      <c r="AT81" s="24" t="s">
        <v>68</v>
      </c>
      <c r="AU81" s="24" t="s">
        <v>133</v>
      </c>
      <c r="BK81" s="146">
        <f>BK82</f>
        <v>0</v>
      </c>
    </row>
    <row r="82" spans="2:65" s="13" customFormat="1" ht="37.35" customHeight="1">
      <c r="B82" s="207"/>
      <c r="D82" s="208" t="s">
        <v>68</v>
      </c>
      <c r="E82" s="209" t="s">
        <v>211</v>
      </c>
      <c r="F82" s="209" t="s">
        <v>212</v>
      </c>
      <c r="I82" s="210"/>
      <c r="J82" s="211">
        <f>BK82</f>
        <v>0</v>
      </c>
      <c r="L82" s="207"/>
      <c r="M82" s="212"/>
      <c r="N82" s="213"/>
      <c r="O82" s="213"/>
      <c r="P82" s="214">
        <f>P83+P192+P209+P218</f>
        <v>0</v>
      </c>
      <c r="Q82" s="213"/>
      <c r="R82" s="214">
        <f>R83+R192+R209+R218</f>
        <v>2.4299999999999999E-3</v>
      </c>
      <c r="S82" s="213"/>
      <c r="T82" s="215">
        <f>T83+T192+T209+T218</f>
        <v>717.61500000000012</v>
      </c>
      <c r="AR82" s="208" t="s">
        <v>77</v>
      </c>
      <c r="AT82" s="216" t="s">
        <v>68</v>
      </c>
      <c r="AU82" s="216" t="s">
        <v>69</v>
      </c>
      <c r="AY82" s="208" t="s">
        <v>152</v>
      </c>
      <c r="BK82" s="217">
        <f>BK83+BK192+BK209+BK218</f>
        <v>0</v>
      </c>
    </row>
    <row r="83" spans="2:65" s="13" customFormat="1" ht="19.95" customHeight="1">
      <c r="B83" s="207"/>
      <c r="D83" s="218" t="s">
        <v>68</v>
      </c>
      <c r="E83" s="219" t="s">
        <v>77</v>
      </c>
      <c r="F83" s="219" t="s">
        <v>213</v>
      </c>
      <c r="I83" s="210"/>
      <c r="J83" s="220">
        <f>BK83</f>
        <v>0</v>
      </c>
      <c r="L83" s="207"/>
      <c r="M83" s="212"/>
      <c r="N83" s="213"/>
      <c r="O83" s="213"/>
      <c r="P83" s="214">
        <f>SUM(P84:P191)</f>
        <v>0</v>
      </c>
      <c r="Q83" s="213"/>
      <c r="R83" s="214">
        <f>SUM(R84:R191)</f>
        <v>2.4299999999999999E-3</v>
      </c>
      <c r="S83" s="213"/>
      <c r="T83" s="215">
        <f>SUM(T84:T191)</f>
        <v>717.61500000000012</v>
      </c>
      <c r="AR83" s="208" t="s">
        <v>77</v>
      </c>
      <c r="AT83" s="216" t="s">
        <v>68</v>
      </c>
      <c r="AU83" s="216" t="s">
        <v>77</v>
      </c>
      <c r="AY83" s="208" t="s">
        <v>152</v>
      </c>
      <c r="BK83" s="217">
        <f>SUM(BK84:BK191)</f>
        <v>0</v>
      </c>
    </row>
    <row r="84" spans="2:65" s="1" customFormat="1" ht="22.5" customHeight="1">
      <c r="B84" s="147"/>
      <c r="C84" s="148" t="s">
        <v>77</v>
      </c>
      <c r="D84" s="148" t="s">
        <v>148</v>
      </c>
      <c r="E84" s="149" t="s">
        <v>245</v>
      </c>
      <c r="F84" s="150" t="s">
        <v>246</v>
      </c>
      <c r="G84" s="151" t="s">
        <v>247</v>
      </c>
      <c r="H84" s="152">
        <v>0.30399999999999999</v>
      </c>
      <c r="I84" s="153"/>
      <c r="J84" s="154">
        <f>ROUND(I84*H84,2)</f>
        <v>0</v>
      </c>
      <c r="K84" s="150" t="s">
        <v>217</v>
      </c>
      <c r="L84" s="41"/>
      <c r="M84" s="155" t="s">
        <v>5</v>
      </c>
      <c r="N84" s="156" t="s">
        <v>40</v>
      </c>
      <c r="O84" s="42"/>
      <c r="P84" s="157">
        <f>O84*H84</f>
        <v>0</v>
      </c>
      <c r="Q84" s="157">
        <v>0</v>
      </c>
      <c r="R84" s="157">
        <f>Q84*H84</f>
        <v>0</v>
      </c>
      <c r="S84" s="157">
        <v>0</v>
      </c>
      <c r="T84" s="158">
        <f>S84*H84</f>
        <v>0</v>
      </c>
      <c r="AR84" s="24" t="s">
        <v>86</v>
      </c>
      <c r="AT84" s="24" t="s">
        <v>148</v>
      </c>
      <c r="AU84" s="24" t="s">
        <v>79</v>
      </c>
      <c r="AY84" s="24" t="s">
        <v>152</v>
      </c>
      <c r="BE84" s="159">
        <f>IF(N84="základní",J84,0)</f>
        <v>0</v>
      </c>
      <c r="BF84" s="159">
        <f>IF(N84="snížená",J84,0)</f>
        <v>0</v>
      </c>
      <c r="BG84" s="159">
        <f>IF(N84="zákl. přenesená",J84,0)</f>
        <v>0</v>
      </c>
      <c r="BH84" s="159">
        <f>IF(N84="sníž. přenesená",J84,0)</f>
        <v>0</v>
      </c>
      <c r="BI84" s="159">
        <f>IF(N84="nulová",J84,0)</f>
        <v>0</v>
      </c>
      <c r="BJ84" s="24" t="s">
        <v>77</v>
      </c>
      <c r="BK84" s="159">
        <f>ROUND(I84*H84,2)</f>
        <v>0</v>
      </c>
      <c r="BL84" s="24" t="s">
        <v>86</v>
      </c>
      <c r="BM84" s="24" t="s">
        <v>248</v>
      </c>
    </row>
    <row r="85" spans="2:65" s="8" customFormat="1">
      <c r="B85" s="160"/>
      <c r="D85" s="161" t="s">
        <v>159</v>
      </c>
      <c r="E85" s="162" t="s">
        <v>5</v>
      </c>
      <c r="F85" s="163" t="s">
        <v>249</v>
      </c>
      <c r="H85" s="164" t="s">
        <v>5</v>
      </c>
      <c r="I85" s="165"/>
      <c r="L85" s="160"/>
      <c r="M85" s="166"/>
      <c r="N85" s="167"/>
      <c r="O85" s="167"/>
      <c r="P85" s="167"/>
      <c r="Q85" s="167"/>
      <c r="R85" s="167"/>
      <c r="S85" s="167"/>
      <c r="T85" s="168"/>
      <c r="AT85" s="164" t="s">
        <v>159</v>
      </c>
      <c r="AU85" s="164" t="s">
        <v>79</v>
      </c>
      <c r="AV85" s="8" t="s">
        <v>77</v>
      </c>
      <c r="AW85" s="8" t="s">
        <v>33</v>
      </c>
      <c r="AX85" s="8" t="s">
        <v>69</v>
      </c>
      <c r="AY85" s="164" t="s">
        <v>152</v>
      </c>
    </row>
    <row r="86" spans="2:65" s="9" customFormat="1">
      <c r="B86" s="169"/>
      <c r="D86" s="161" t="s">
        <v>159</v>
      </c>
      <c r="E86" s="170" t="s">
        <v>5</v>
      </c>
      <c r="F86" s="171" t="s">
        <v>250</v>
      </c>
      <c r="H86" s="172">
        <v>0.30399999999999999</v>
      </c>
      <c r="I86" s="173"/>
      <c r="L86" s="169"/>
      <c r="M86" s="174"/>
      <c r="N86" s="175"/>
      <c r="O86" s="175"/>
      <c r="P86" s="175"/>
      <c r="Q86" s="175"/>
      <c r="R86" s="175"/>
      <c r="S86" s="175"/>
      <c r="T86" s="176"/>
      <c r="AT86" s="170" t="s">
        <v>159</v>
      </c>
      <c r="AU86" s="170" t="s">
        <v>79</v>
      </c>
      <c r="AV86" s="9" t="s">
        <v>79</v>
      </c>
      <c r="AW86" s="9" t="s">
        <v>33</v>
      </c>
      <c r="AX86" s="9" t="s">
        <v>69</v>
      </c>
      <c r="AY86" s="170" t="s">
        <v>152</v>
      </c>
    </row>
    <row r="87" spans="2:65" s="10" customFormat="1">
      <c r="B87" s="177"/>
      <c r="D87" s="178" t="s">
        <v>159</v>
      </c>
      <c r="E87" s="179" t="s">
        <v>5</v>
      </c>
      <c r="F87" s="180" t="s">
        <v>161</v>
      </c>
      <c r="H87" s="181">
        <v>0.30399999999999999</v>
      </c>
      <c r="I87" s="182"/>
      <c r="L87" s="177"/>
      <c r="M87" s="183"/>
      <c r="N87" s="184"/>
      <c r="O87" s="184"/>
      <c r="P87" s="184"/>
      <c r="Q87" s="184"/>
      <c r="R87" s="184"/>
      <c r="S87" s="184"/>
      <c r="T87" s="185"/>
      <c r="AT87" s="186" t="s">
        <v>159</v>
      </c>
      <c r="AU87" s="186" t="s">
        <v>79</v>
      </c>
      <c r="AV87" s="10" t="s">
        <v>86</v>
      </c>
      <c r="AW87" s="10" t="s">
        <v>33</v>
      </c>
      <c r="AX87" s="10" t="s">
        <v>77</v>
      </c>
      <c r="AY87" s="186" t="s">
        <v>152</v>
      </c>
    </row>
    <row r="88" spans="2:65" s="1" customFormat="1" ht="31.5" customHeight="1">
      <c r="B88" s="147"/>
      <c r="C88" s="148" t="s">
        <v>79</v>
      </c>
      <c r="D88" s="148" t="s">
        <v>148</v>
      </c>
      <c r="E88" s="149" t="s">
        <v>251</v>
      </c>
      <c r="F88" s="150" t="s">
        <v>252</v>
      </c>
      <c r="G88" s="151" t="s">
        <v>216</v>
      </c>
      <c r="H88" s="152">
        <v>60</v>
      </c>
      <c r="I88" s="153"/>
      <c r="J88" s="154">
        <f>ROUND(I88*H88,2)</f>
        <v>0</v>
      </c>
      <c r="K88" s="150" t="s">
        <v>217</v>
      </c>
      <c r="L88" s="41"/>
      <c r="M88" s="155" t="s">
        <v>5</v>
      </c>
      <c r="N88" s="156" t="s">
        <v>40</v>
      </c>
      <c r="O88" s="42"/>
      <c r="P88" s="157">
        <f>O88*H88</f>
        <v>0</v>
      </c>
      <c r="Q88" s="157">
        <v>0</v>
      </c>
      <c r="R88" s="157">
        <f>Q88*H88</f>
        <v>0</v>
      </c>
      <c r="S88" s="157">
        <v>0</v>
      </c>
      <c r="T88" s="158">
        <f>S88*H88</f>
        <v>0</v>
      </c>
      <c r="AR88" s="24" t="s">
        <v>86</v>
      </c>
      <c r="AT88" s="24" t="s">
        <v>148</v>
      </c>
      <c r="AU88" s="24" t="s">
        <v>79</v>
      </c>
      <c r="AY88" s="24" t="s">
        <v>152</v>
      </c>
      <c r="BE88" s="159">
        <f>IF(N88="základní",J88,0)</f>
        <v>0</v>
      </c>
      <c r="BF88" s="159">
        <f>IF(N88="snížená",J88,0)</f>
        <v>0</v>
      </c>
      <c r="BG88" s="159">
        <f>IF(N88="zákl. přenesená",J88,0)</f>
        <v>0</v>
      </c>
      <c r="BH88" s="159">
        <f>IF(N88="sníž. přenesená",J88,0)</f>
        <v>0</v>
      </c>
      <c r="BI88" s="159">
        <f>IF(N88="nulová",J88,0)</f>
        <v>0</v>
      </c>
      <c r="BJ88" s="24" t="s">
        <v>77</v>
      </c>
      <c r="BK88" s="159">
        <f>ROUND(I88*H88,2)</f>
        <v>0</v>
      </c>
      <c r="BL88" s="24" t="s">
        <v>86</v>
      </c>
      <c r="BM88" s="24" t="s">
        <v>253</v>
      </c>
    </row>
    <row r="89" spans="2:65" s="8" customFormat="1">
      <c r="B89" s="160"/>
      <c r="D89" s="161" t="s">
        <v>159</v>
      </c>
      <c r="E89" s="162" t="s">
        <v>5</v>
      </c>
      <c r="F89" s="163" t="s">
        <v>219</v>
      </c>
      <c r="H89" s="164" t="s">
        <v>5</v>
      </c>
      <c r="I89" s="165"/>
      <c r="L89" s="160"/>
      <c r="M89" s="166"/>
      <c r="N89" s="167"/>
      <c r="O89" s="167"/>
      <c r="P89" s="167"/>
      <c r="Q89" s="167"/>
      <c r="R89" s="167"/>
      <c r="S89" s="167"/>
      <c r="T89" s="168"/>
      <c r="AT89" s="164" t="s">
        <v>159</v>
      </c>
      <c r="AU89" s="164" t="s">
        <v>79</v>
      </c>
      <c r="AV89" s="8" t="s">
        <v>77</v>
      </c>
      <c r="AW89" s="8" t="s">
        <v>33</v>
      </c>
      <c r="AX89" s="8" t="s">
        <v>69</v>
      </c>
      <c r="AY89" s="164" t="s">
        <v>152</v>
      </c>
    </row>
    <row r="90" spans="2:65" s="9" customFormat="1">
      <c r="B90" s="169"/>
      <c r="D90" s="161" t="s">
        <v>159</v>
      </c>
      <c r="E90" s="170" t="s">
        <v>5</v>
      </c>
      <c r="F90" s="171" t="s">
        <v>254</v>
      </c>
      <c r="H90" s="172">
        <v>60</v>
      </c>
      <c r="I90" s="173"/>
      <c r="L90" s="169"/>
      <c r="M90" s="174"/>
      <c r="N90" s="175"/>
      <c r="O90" s="175"/>
      <c r="P90" s="175"/>
      <c r="Q90" s="175"/>
      <c r="R90" s="175"/>
      <c r="S90" s="175"/>
      <c r="T90" s="176"/>
      <c r="AT90" s="170" t="s">
        <v>159</v>
      </c>
      <c r="AU90" s="170" t="s">
        <v>79</v>
      </c>
      <c r="AV90" s="9" t="s">
        <v>79</v>
      </c>
      <c r="AW90" s="9" t="s">
        <v>33</v>
      </c>
      <c r="AX90" s="9" t="s">
        <v>69</v>
      </c>
      <c r="AY90" s="170" t="s">
        <v>152</v>
      </c>
    </row>
    <row r="91" spans="2:65" s="10" customFormat="1">
      <c r="B91" s="177"/>
      <c r="D91" s="178" t="s">
        <v>159</v>
      </c>
      <c r="E91" s="179" t="s">
        <v>5</v>
      </c>
      <c r="F91" s="180" t="s">
        <v>161</v>
      </c>
      <c r="H91" s="181">
        <v>60</v>
      </c>
      <c r="I91" s="182"/>
      <c r="L91" s="177"/>
      <c r="M91" s="183"/>
      <c r="N91" s="184"/>
      <c r="O91" s="184"/>
      <c r="P91" s="184"/>
      <c r="Q91" s="184"/>
      <c r="R91" s="184"/>
      <c r="S91" s="184"/>
      <c r="T91" s="185"/>
      <c r="AT91" s="186" t="s">
        <v>159</v>
      </c>
      <c r="AU91" s="186" t="s">
        <v>79</v>
      </c>
      <c r="AV91" s="10" t="s">
        <v>86</v>
      </c>
      <c r="AW91" s="10" t="s">
        <v>33</v>
      </c>
      <c r="AX91" s="10" t="s">
        <v>77</v>
      </c>
      <c r="AY91" s="186" t="s">
        <v>152</v>
      </c>
    </row>
    <row r="92" spans="2:65" s="1" customFormat="1" ht="31.5" customHeight="1">
      <c r="B92" s="147"/>
      <c r="C92" s="148" t="s">
        <v>83</v>
      </c>
      <c r="D92" s="148" t="s">
        <v>148</v>
      </c>
      <c r="E92" s="149" t="s">
        <v>255</v>
      </c>
      <c r="F92" s="150" t="s">
        <v>256</v>
      </c>
      <c r="G92" s="151" t="s">
        <v>257</v>
      </c>
      <c r="H92" s="152">
        <v>23</v>
      </c>
      <c r="I92" s="153"/>
      <c r="J92" s="154">
        <f>ROUND(I92*H92,2)</f>
        <v>0</v>
      </c>
      <c r="K92" s="150" t="s">
        <v>217</v>
      </c>
      <c r="L92" s="41"/>
      <c r="M92" s="155" t="s">
        <v>5</v>
      </c>
      <c r="N92" s="156" t="s">
        <v>40</v>
      </c>
      <c r="O92" s="42"/>
      <c r="P92" s="157">
        <f>O92*H92</f>
        <v>0</v>
      </c>
      <c r="Q92" s="157">
        <v>0</v>
      </c>
      <c r="R92" s="157">
        <f>Q92*H92</f>
        <v>0</v>
      </c>
      <c r="S92" s="157">
        <v>0</v>
      </c>
      <c r="T92" s="158">
        <f>S92*H92</f>
        <v>0</v>
      </c>
      <c r="AR92" s="24" t="s">
        <v>86</v>
      </c>
      <c r="AT92" s="24" t="s">
        <v>148</v>
      </c>
      <c r="AU92" s="24" t="s">
        <v>79</v>
      </c>
      <c r="AY92" s="24" t="s">
        <v>152</v>
      </c>
      <c r="BE92" s="159">
        <f>IF(N92="základní",J92,0)</f>
        <v>0</v>
      </c>
      <c r="BF92" s="159">
        <f>IF(N92="snížená",J92,0)</f>
        <v>0</v>
      </c>
      <c r="BG92" s="159">
        <f>IF(N92="zákl. přenesená",J92,0)</f>
        <v>0</v>
      </c>
      <c r="BH92" s="159">
        <f>IF(N92="sníž. přenesená",J92,0)</f>
        <v>0</v>
      </c>
      <c r="BI92" s="159">
        <f>IF(N92="nulová",J92,0)</f>
        <v>0</v>
      </c>
      <c r="BJ92" s="24" t="s">
        <v>77</v>
      </c>
      <c r="BK92" s="159">
        <f>ROUND(I92*H92,2)</f>
        <v>0</v>
      </c>
      <c r="BL92" s="24" t="s">
        <v>86</v>
      </c>
      <c r="BM92" s="24" t="s">
        <v>258</v>
      </c>
    </row>
    <row r="93" spans="2:65" s="8" customFormat="1">
      <c r="B93" s="160"/>
      <c r="D93" s="161" t="s">
        <v>159</v>
      </c>
      <c r="E93" s="162" t="s">
        <v>5</v>
      </c>
      <c r="F93" s="163" t="s">
        <v>249</v>
      </c>
      <c r="H93" s="164" t="s">
        <v>5</v>
      </c>
      <c r="I93" s="165"/>
      <c r="L93" s="160"/>
      <c r="M93" s="166"/>
      <c r="N93" s="167"/>
      <c r="O93" s="167"/>
      <c r="P93" s="167"/>
      <c r="Q93" s="167"/>
      <c r="R93" s="167"/>
      <c r="S93" s="167"/>
      <c r="T93" s="168"/>
      <c r="AT93" s="164" t="s">
        <v>159</v>
      </c>
      <c r="AU93" s="164" t="s">
        <v>79</v>
      </c>
      <c r="AV93" s="8" t="s">
        <v>77</v>
      </c>
      <c r="AW93" s="8" t="s">
        <v>33</v>
      </c>
      <c r="AX93" s="8" t="s">
        <v>69</v>
      </c>
      <c r="AY93" s="164" t="s">
        <v>152</v>
      </c>
    </row>
    <row r="94" spans="2:65" s="8" customFormat="1">
      <c r="B94" s="160"/>
      <c r="D94" s="161" t="s">
        <v>159</v>
      </c>
      <c r="E94" s="162" t="s">
        <v>5</v>
      </c>
      <c r="F94" s="163" t="s">
        <v>259</v>
      </c>
      <c r="H94" s="164" t="s">
        <v>5</v>
      </c>
      <c r="I94" s="165"/>
      <c r="L94" s="160"/>
      <c r="M94" s="166"/>
      <c r="N94" s="167"/>
      <c r="O94" s="167"/>
      <c r="P94" s="167"/>
      <c r="Q94" s="167"/>
      <c r="R94" s="167"/>
      <c r="S94" s="167"/>
      <c r="T94" s="168"/>
      <c r="AT94" s="164" t="s">
        <v>159</v>
      </c>
      <c r="AU94" s="164" t="s">
        <v>79</v>
      </c>
      <c r="AV94" s="8" t="s">
        <v>77</v>
      </c>
      <c r="AW94" s="8" t="s">
        <v>33</v>
      </c>
      <c r="AX94" s="8" t="s">
        <v>69</v>
      </c>
      <c r="AY94" s="164" t="s">
        <v>152</v>
      </c>
    </row>
    <row r="95" spans="2:65" s="9" customFormat="1">
      <c r="B95" s="169"/>
      <c r="D95" s="161" t="s">
        <v>159</v>
      </c>
      <c r="E95" s="170" t="s">
        <v>5</v>
      </c>
      <c r="F95" s="171" t="s">
        <v>260</v>
      </c>
      <c r="H95" s="172">
        <v>17</v>
      </c>
      <c r="I95" s="173"/>
      <c r="L95" s="169"/>
      <c r="M95" s="174"/>
      <c r="N95" s="175"/>
      <c r="O95" s="175"/>
      <c r="P95" s="175"/>
      <c r="Q95" s="175"/>
      <c r="R95" s="175"/>
      <c r="S95" s="175"/>
      <c r="T95" s="176"/>
      <c r="AT95" s="170" t="s">
        <v>159</v>
      </c>
      <c r="AU95" s="170" t="s">
        <v>79</v>
      </c>
      <c r="AV95" s="9" t="s">
        <v>79</v>
      </c>
      <c r="AW95" s="9" t="s">
        <v>33</v>
      </c>
      <c r="AX95" s="9" t="s">
        <v>69</v>
      </c>
      <c r="AY95" s="170" t="s">
        <v>152</v>
      </c>
    </row>
    <row r="96" spans="2:65" s="8" customFormat="1">
      <c r="B96" s="160"/>
      <c r="D96" s="161" t="s">
        <v>159</v>
      </c>
      <c r="E96" s="162" t="s">
        <v>5</v>
      </c>
      <c r="F96" s="163" t="s">
        <v>261</v>
      </c>
      <c r="H96" s="164" t="s">
        <v>5</v>
      </c>
      <c r="I96" s="165"/>
      <c r="L96" s="160"/>
      <c r="M96" s="166"/>
      <c r="N96" s="167"/>
      <c r="O96" s="167"/>
      <c r="P96" s="167"/>
      <c r="Q96" s="167"/>
      <c r="R96" s="167"/>
      <c r="S96" s="167"/>
      <c r="T96" s="168"/>
      <c r="AT96" s="164" t="s">
        <v>159</v>
      </c>
      <c r="AU96" s="164" t="s">
        <v>79</v>
      </c>
      <c r="AV96" s="8" t="s">
        <v>77</v>
      </c>
      <c r="AW96" s="8" t="s">
        <v>33</v>
      </c>
      <c r="AX96" s="8" t="s">
        <v>69</v>
      </c>
      <c r="AY96" s="164" t="s">
        <v>152</v>
      </c>
    </row>
    <row r="97" spans="2:65" s="9" customFormat="1">
      <c r="B97" s="169"/>
      <c r="D97" s="161" t="s">
        <v>159</v>
      </c>
      <c r="E97" s="170" t="s">
        <v>5</v>
      </c>
      <c r="F97" s="171" t="s">
        <v>92</v>
      </c>
      <c r="H97" s="172">
        <v>6</v>
      </c>
      <c r="I97" s="173"/>
      <c r="L97" s="169"/>
      <c r="M97" s="174"/>
      <c r="N97" s="175"/>
      <c r="O97" s="175"/>
      <c r="P97" s="175"/>
      <c r="Q97" s="175"/>
      <c r="R97" s="175"/>
      <c r="S97" s="175"/>
      <c r="T97" s="176"/>
      <c r="AT97" s="170" t="s">
        <v>159</v>
      </c>
      <c r="AU97" s="170" t="s">
        <v>79</v>
      </c>
      <c r="AV97" s="9" t="s">
        <v>79</v>
      </c>
      <c r="AW97" s="9" t="s">
        <v>33</v>
      </c>
      <c r="AX97" s="9" t="s">
        <v>69</v>
      </c>
      <c r="AY97" s="170" t="s">
        <v>152</v>
      </c>
    </row>
    <row r="98" spans="2:65" s="10" customFormat="1">
      <c r="B98" s="177"/>
      <c r="D98" s="178" t="s">
        <v>159</v>
      </c>
      <c r="E98" s="179" t="s">
        <v>5</v>
      </c>
      <c r="F98" s="180" t="s">
        <v>161</v>
      </c>
      <c r="H98" s="181">
        <v>23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86" t="s">
        <v>159</v>
      </c>
      <c r="AU98" s="186" t="s">
        <v>79</v>
      </c>
      <c r="AV98" s="10" t="s">
        <v>86</v>
      </c>
      <c r="AW98" s="10" t="s">
        <v>33</v>
      </c>
      <c r="AX98" s="10" t="s">
        <v>77</v>
      </c>
      <c r="AY98" s="186" t="s">
        <v>152</v>
      </c>
    </row>
    <row r="99" spans="2:65" s="1" customFormat="1" ht="31.5" customHeight="1">
      <c r="B99" s="147"/>
      <c r="C99" s="148" t="s">
        <v>86</v>
      </c>
      <c r="D99" s="148" t="s">
        <v>148</v>
      </c>
      <c r="E99" s="149" t="s">
        <v>262</v>
      </c>
      <c r="F99" s="150" t="s">
        <v>263</v>
      </c>
      <c r="G99" s="151" t="s">
        <v>257</v>
      </c>
      <c r="H99" s="152">
        <v>4</v>
      </c>
      <c r="I99" s="153"/>
      <c r="J99" s="154">
        <f>ROUND(I99*H99,2)</f>
        <v>0</v>
      </c>
      <c r="K99" s="150" t="s">
        <v>217</v>
      </c>
      <c r="L99" s="41"/>
      <c r="M99" s="155" t="s">
        <v>5</v>
      </c>
      <c r="N99" s="156" t="s">
        <v>40</v>
      </c>
      <c r="O99" s="42"/>
      <c r="P99" s="157">
        <f>O99*H99</f>
        <v>0</v>
      </c>
      <c r="Q99" s="157">
        <v>0</v>
      </c>
      <c r="R99" s="157">
        <f>Q99*H99</f>
        <v>0</v>
      </c>
      <c r="S99" s="157">
        <v>0</v>
      </c>
      <c r="T99" s="158">
        <f>S99*H99</f>
        <v>0</v>
      </c>
      <c r="AR99" s="24" t="s">
        <v>86</v>
      </c>
      <c r="AT99" s="24" t="s">
        <v>148</v>
      </c>
      <c r="AU99" s="24" t="s">
        <v>79</v>
      </c>
      <c r="AY99" s="24" t="s">
        <v>152</v>
      </c>
      <c r="BE99" s="159">
        <f>IF(N99="základní",J99,0)</f>
        <v>0</v>
      </c>
      <c r="BF99" s="159">
        <f>IF(N99="snížená",J99,0)</f>
        <v>0</v>
      </c>
      <c r="BG99" s="159">
        <f>IF(N99="zákl. přenesená",J99,0)</f>
        <v>0</v>
      </c>
      <c r="BH99" s="159">
        <f>IF(N99="sníž. přenesená",J99,0)</f>
        <v>0</v>
      </c>
      <c r="BI99" s="159">
        <f>IF(N99="nulová",J99,0)</f>
        <v>0</v>
      </c>
      <c r="BJ99" s="24" t="s">
        <v>77</v>
      </c>
      <c r="BK99" s="159">
        <f>ROUND(I99*H99,2)</f>
        <v>0</v>
      </c>
      <c r="BL99" s="24" t="s">
        <v>86</v>
      </c>
      <c r="BM99" s="24" t="s">
        <v>264</v>
      </c>
    </row>
    <row r="100" spans="2:65" s="8" customFormat="1">
      <c r="B100" s="160"/>
      <c r="D100" s="161" t="s">
        <v>159</v>
      </c>
      <c r="E100" s="162" t="s">
        <v>5</v>
      </c>
      <c r="F100" s="163" t="s">
        <v>265</v>
      </c>
      <c r="H100" s="164" t="s">
        <v>5</v>
      </c>
      <c r="I100" s="165"/>
      <c r="L100" s="160"/>
      <c r="M100" s="166"/>
      <c r="N100" s="167"/>
      <c r="O100" s="167"/>
      <c r="P100" s="167"/>
      <c r="Q100" s="167"/>
      <c r="R100" s="167"/>
      <c r="S100" s="167"/>
      <c r="T100" s="168"/>
      <c r="AT100" s="164" t="s">
        <v>159</v>
      </c>
      <c r="AU100" s="164" t="s">
        <v>79</v>
      </c>
      <c r="AV100" s="8" t="s">
        <v>77</v>
      </c>
      <c r="AW100" s="8" t="s">
        <v>33</v>
      </c>
      <c r="AX100" s="8" t="s">
        <v>69</v>
      </c>
      <c r="AY100" s="164" t="s">
        <v>152</v>
      </c>
    </row>
    <row r="101" spans="2:65" s="9" customFormat="1">
      <c r="B101" s="169"/>
      <c r="D101" s="161" t="s">
        <v>159</v>
      </c>
      <c r="E101" s="170" t="s">
        <v>5</v>
      </c>
      <c r="F101" s="171" t="s">
        <v>83</v>
      </c>
      <c r="H101" s="172">
        <v>3</v>
      </c>
      <c r="I101" s="173"/>
      <c r="L101" s="169"/>
      <c r="M101" s="174"/>
      <c r="N101" s="175"/>
      <c r="O101" s="175"/>
      <c r="P101" s="175"/>
      <c r="Q101" s="175"/>
      <c r="R101" s="175"/>
      <c r="S101" s="175"/>
      <c r="T101" s="176"/>
      <c r="AT101" s="170" t="s">
        <v>159</v>
      </c>
      <c r="AU101" s="170" t="s">
        <v>79</v>
      </c>
      <c r="AV101" s="9" t="s">
        <v>79</v>
      </c>
      <c r="AW101" s="9" t="s">
        <v>33</v>
      </c>
      <c r="AX101" s="9" t="s">
        <v>69</v>
      </c>
      <c r="AY101" s="170" t="s">
        <v>152</v>
      </c>
    </row>
    <row r="102" spans="2:65" s="8" customFormat="1">
      <c r="B102" s="160"/>
      <c r="D102" s="161" t="s">
        <v>159</v>
      </c>
      <c r="E102" s="162" t="s">
        <v>5</v>
      </c>
      <c r="F102" s="163" t="s">
        <v>266</v>
      </c>
      <c r="H102" s="164" t="s">
        <v>5</v>
      </c>
      <c r="I102" s="165"/>
      <c r="L102" s="160"/>
      <c r="M102" s="166"/>
      <c r="N102" s="167"/>
      <c r="O102" s="167"/>
      <c r="P102" s="167"/>
      <c r="Q102" s="167"/>
      <c r="R102" s="167"/>
      <c r="S102" s="167"/>
      <c r="T102" s="168"/>
      <c r="AT102" s="164" t="s">
        <v>159</v>
      </c>
      <c r="AU102" s="164" t="s">
        <v>79</v>
      </c>
      <c r="AV102" s="8" t="s">
        <v>77</v>
      </c>
      <c r="AW102" s="8" t="s">
        <v>33</v>
      </c>
      <c r="AX102" s="8" t="s">
        <v>69</v>
      </c>
      <c r="AY102" s="164" t="s">
        <v>152</v>
      </c>
    </row>
    <row r="103" spans="2:65" s="9" customFormat="1">
      <c r="B103" s="169"/>
      <c r="D103" s="161" t="s">
        <v>159</v>
      </c>
      <c r="E103" s="170" t="s">
        <v>5</v>
      </c>
      <c r="F103" s="171" t="s">
        <v>77</v>
      </c>
      <c r="H103" s="172">
        <v>1</v>
      </c>
      <c r="I103" s="173"/>
      <c r="L103" s="169"/>
      <c r="M103" s="174"/>
      <c r="N103" s="175"/>
      <c r="O103" s="175"/>
      <c r="P103" s="175"/>
      <c r="Q103" s="175"/>
      <c r="R103" s="175"/>
      <c r="S103" s="175"/>
      <c r="T103" s="176"/>
      <c r="AT103" s="170" t="s">
        <v>159</v>
      </c>
      <c r="AU103" s="170" t="s">
        <v>79</v>
      </c>
      <c r="AV103" s="9" t="s">
        <v>79</v>
      </c>
      <c r="AW103" s="9" t="s">
        <v>33</v>
      </c>
      <c r="AX103" s="9" t="s">
        <v>69</v>
      </c>
      <c r="AY103" s="170" t="s">
        <v>152</v>
      </c>
    </row>
    <row r="104" spans="2:65" s="10" customFormat="1">
      <c r="B104" s="177"/>
      <c r="D104" s="178" t="s">
        <v>159</v>
      </c>
      <c r="E104" s="179" t="s">
        <v>5</v>
      </c>
      <c r="F104" s="180" t="s">
        <v>161</v>
      </c>
      <c r="H104" s="181">
        <v>4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86" t="s">
        <v>159</v>
      </c>
      <c r="AU104" s="186" t="s">
        <v>79</v>
      </c>
      <c r="AV104" s="10" t="s">
        <v>86</v>
      </c>
      <c r="AW104" s="10" t="s">
        <v>33</v>
      </c>
      <c r="AX104" s="10" t="s">
        <v>77</v>
      </c>
      <c r="AY104" s="186" t="s">
        <v>152</v>
      </c>
    </row>
    <row r="105" spans="2:65" s="1" customFormat="1" ht="31.5" customHeight="1">
      <c r="B105" s="147"/>
      <c r="C105" s="148" t="s">
        <v>89</v>
      </c>
      <c r="D105" s="148" t="s">
        <v>148</v>
      </c>
      <c r="E105" s="149" t="s">
        <v>267</v>
      </c>
      <c r="F105" s="150" t="s">
        <v>268</v>
      </c>
      <c r="G105" s="151" t="s">
        <v>257</v>
      </c>
      <c r="H105" s="152">
        <v>7</v>
      </c>
      <c r="I105" s="153"/>
      <c r="J105" s="154">
        <f>ROUND(I105*H105,2)</f>
        <v>0</v>
      </c>
      <c r="K105" s="150" t="s">
        <v>217</v>
      </c>
      <c r="L105" s="41"/>
      <c r="M105" s="155" t="s">
        <v>5</v>
      </c>
      <c r="N105" s="156" t="s">
        <v>40</v>
      </c>
      <c r="O105" s="42"/>
      <c r="P105" s="157">
        <f>O105*H105</f>
        <v>0</v>
      </c>
      <c r="Q105" s="157">
        <v>0</v>
      </c>
      <c r="R105" s="157">
        <f>Q105*H105</f>
        <v>0</v>
      </c>
      <c r="S105" s="157">
        <v>0</v>
      </c>
      <c r="T105" s="158">
        <f>S105*H105</f>
        <v>0</v>
      </c>
      <c r="AR105" s="24" t="s">
        <v>86</v>
      </c>
      <c r="AT105" s="24" t="s">
        <v>148</v>
      </c>
      <c r="AU105" s="24" t="s">
        <v>79</v>
      </c>
      <c r="AY105" s="24" t="s">
        <v>152</v>
      </c>
      <c r="BE105" s="159">
        <f>IF(N105="základní",J105,0)</f>
        <v>0</v>
      </c>
      <c r="BF105" s="159">
        <f>IF(N105="snížená",J105,0)</f>
        <v>0</v>
      </c>
      <c r="BG105" s="159">
        <f>IF(N105="zákl. přenesená",J105,0)</f>
        <v>0</v>
      </c>
      <c r="BH105" s="159">
        <f>IF(N105="sníž. přenesená",J105,0)</f>
        <v>0</v>
      </c>
      <c r="BI105" s="159">
        <f>IF(N105="nulová",J105,0)</f>
        <v>0</v>
      </c>
      <c r="BJ105" s="24" t="s">
        <v>77</v>
      </c>
      <c r="BK105" s="159">
        <f>ROUND(I105*H105,2)</f>
        <v>0</v>
      </c>
      <c r="BL105" s="24" t="s">
        <v>86</v>
      </c>
      <c r="BM105" s="24" t="s">
        <v>269</v>
      </c>
    </row>
    <row r="106" spans="2:65" s="8" customFormat="1">
      <c r="B106" s="160"/>
      <c r="D106" s="161" t="s">
        <v>159</v>
      </c>
      <c r="E106" s="162" t="s">
        <v>5</v>
      </c>
      <c r="F106" s="163" t="s">
        <v>270</v>
      </c>
      <c r="H106" s="164" t="s">
        <v>5</v>
      </c>
      <c r="I106" s="165"/>
      <c r="L106" s="160"/>
      <c r="M106" s="166"/>
      <c r="N106" s="167"/>
      <c r="O106" s="167"/>
      <c r="P106" s="167"/>
      <c r="Q106" s="167"/>
      <c r="R106" s="167"/>
      <c r="S106" s="167"/>
      <c r="T106" s="168"/>
      <c r="AT106" s="164" t="s">
        <v>159</v>
      </c>
      <c r="AU106" s="164" t="s">
        <v>79</v>
      </c>
      <c r="AV106" s="8" t="s">
        <v>77</v>
      </c>
      <c r="AW106" s="8" t="s">
        <v>33</v>
      </c>
      <c r="AX106" s="8" t="s">
        <v>69</v>
      </c>
      <c r="AY106" s="164" t="s">
        <v>152</v>
      </c>
    </row>
    <row r="107" spans="2:65" s="9" customFormat="1">
      <c r="B107" s="169"/>
      <c r="D107" s="161" t="s">
        <v>159</v>
      </c>
      <c r="E107" s="170" t="s">
        <v>5</v>
      </c>
      <c r="F107" s="171" t="s">
        <v>92</v>
      </c>
      <c r="H107" s="172">
        <v>6</v>
      </c>
      <c r="I107" s="173"/>
      <c r="L107" s="169"/>
      <c r="M107" s="174"/>
      <c r="N107" s="175"/>
      <c r="O107" s="175"/>
      <c r="P107" s="175"/>
      <c r="Q107" s="175"/>
      <c r="R107" s="175"/>
      <c r="S107" s="175"/>
      <c r="T107" s="176"/>
      <c r="AT107" s="170" t="s">
        <v>159</v>
      </c>
      <c r="AU107" s="170" t="s">
        <v>79</v>
      </c>
      <c r="AV107" s="9" t="s">
        <v>79</v>
      </c>
      <c r="AW107" s="9" t="s">
        <v>33</v>
      </c>
      <c r="AX107" s="9" t="s">
        <v>69</v>
      </c>
      <c r="AY107" s="170" t="s">
        <v>152</v>
      </c>
    </row>
    <row r="108" spans="2:65" s="8" customFormat="1">
      <c r="B108" s="160"/>
      <c r="D108" s="161" t="s">
        <v>159</v>
      </c>
      <c r="E108" s="162" t="s">
        <v>5</v>
      </c>
      <c r="F108" s="163" t="s">
        <v>271</v>
      </c>
      <c r="H108" s="164" t="s">
        <v>5</v>
      </c>
      <c r="I108" s="165"/>
      <c r="L108" s="160"/>
      <c r="M108" s="166"/>
      <c r="N108" s="167"/>
      <c r="O108" s="167"/>
      <c r="P108" s="167"/>
      <c r="Q108" s="167"/>
      <c r="R108" s="167"/>
      <c r="S108" s="167"/>
      <c r="T108" s="168"/>
      <c r="AT108" s="164" t="s">
        <v>159</v>
      </c>
      <c r="AU108" s="164" t="s">
        <v>79</v>
      </c>
      <c r="AV108" s="8" t="s">
        <v>77</v>
      </c>
      <c r="AW108" s="8" t="s">
        <v>33</v>
      </c>
      <c r="AX108" s="8" t="s">
        <v>69</v>
      </c>
      <c r="AY108" s="164" t="s">
        <v>152</v>
      </c>
    </row>
    <row r="109" spans="2:65" s="9" customFormat="1">
      <c r="B109" s="169"/>
      <c r="D109" s="161" t="s">
        <v>159</v>
      </c>
      <c r="E109" s="170" t="s">
        <v>5</v>
      </c>
      <c r="F109" s="171" t="s">
        <v>77</v>
      </c>
      <c r="H109" s="172">
        <v>1</v>
      </c>
      <c r="I109" s="173"/>
      <c r="L109" s="169"/>
      <c r="M109" s="174"/>
      <c r="N109" s="175"/>
      <c r="O109" s="175"/>
      <c r="P109" s="175"/>
      <c r="Q109" s="175"/>
      <c r="R109" s="175"/>
      <c r="S109" s="175"/>
      <c r="T109" s="176"/>
      <c r="AT109" s="170" t="s">
        <v>159</v>
      </c>
      <c r="AU109" s="170" t="s">
        <v>79</v>
      </c>
      <c r="AV109" s="9" t="s">
        <v>79</v>
      </c>
      <c r="AW109" s="9" t="s">
        <v>33</v>
      </c>
      <c r="AX109" s="9" t="s">
        <v>69</v>
      </c>
      <c r="AY109" s="170" t="s">
        <v>152</v>
      </c>
    </row>
    <row r="110" spans="2:65" s="10" customFormat="1">
      <c r="B110" s="177"/>
      <c r="D110" s="178" t="s">
        <v>159</v>
      </c>
      <c r="E110" s="179" t="s">
        <v>5</v>
      </c>
      <c r="F110" s="180" t="s">
        <v>161</v>
      </c>
      <c r="H110" s="181">
        <v>7</v>
      </c>
      <c r="I110" s="182"/>
      <c r="L110" s="177"/>
      <c r="M110" s="183"/>
      <c r="N110" s="184"/>
      <c r="O110" s="184"/>
      <c r="P110" s="184"/>
      <c r="Q110" s="184"/>
      <c r="R110" s="184"/>
      <c r="S110" s="184"/>
      <c r="T110" s="185"/>
      <c r="AT110" s="186" t="s">
        <v>159</v>
      </c>
      <c r="AU110" s="186" t="s">
        <v>79</v>
      </c>
      <c r="AV110" s="10" t="s">
        <v>86</v>
      </c>
      <c r="AW110" s="10" t="s">
        <v>33</v>
      </c>
      <c r="AX110" s="10" t="s">
        <v>77</v>
      </c>
      <c r="AY110" s="186" t="s">
        <v>152</v>
      </c>
    </row>
    <row r="111" spans="2:65" s="1" customFormat="1" ht="31.5" customHeight="1">
      <c r="B111" s="147"/>
      <c r="C111" s="148" t="s">
        <v>92</v>
      </c>
      <c r="D111" s="148" t="s">
        <v>148</v>
      </c>
      <c r="E111" s="149" t="s">
        <v>272</v>
      </c>
      <c r="F111" s="150" t="s">
        <v>273</v>
      </c>
      <c r="G111" s="151" t="s">
        <v>257</v>
      </c>
      <c r="H111" s="152">
        <v>3</v>
      </c>
      <c r="I111" s="153"/>
      <c r="J111" s="154">
        <f>ROUND(I111*H111,2)</f>
        <v>0</v>
      </c>
      <c r="K111" s="150" t="s">
        <v>217</v>
      </c>
      <c r="L111" s="41"/>
      <c r="M111" s="155" t="s">
        <v>5</v>
      </c>
      <c r="N111" s="156" t="s">
        <v>40</v>
      </c>
      <c r="O111" s="42"/>
      <c r="P111" s="157">
        <f>O111*H111</f>
        <v>0</v>
      </c>
      <c r="Q111" s="157">
        <v>0</v>
      </c>
      <c r="R111" s="157">
        <f>Q111*H111</f>
        <v>0</v>
      </c>
      <c r="S111" s="157">
        <v>0</v>
      </c>
      <c r="T111" s="158">
        <f>S111*H111</f>
        <v>0</v>
      </c>
      <c r="AR111" s="24" t="s">
        <v>86</v>
      </c>
      <c r="AT111" s="24" t="s">
        <v>148</v>
      </c>
      <c r="AU111" s="24" t="s">
        <v>79</v>
      </c>
      <c r="AY111" s="24" t="s">
        <v>152</v>
      </c>
      <c r="BE111" s="159">
        <f>IF(N111="základní",J111,0)</f>
        <v>0</v>
      </c>
      <c r="BF111" s="159">
        <f>IF(N111="snížená",J111,0)</f>
        <v>0</v>
      </c>
      <c r="BG111" s="159">
        <f>IF(N111="zákl. přenesená",J111,0)</f>
        <v>0</v>
      </c>
      <c r="BH111" s="159">
        <f>IF(N111="sníž. přenesená",J111,0)</f>
        <v>0</v>
      </c>
      <c r="BI111" s="159">
        <f>IF(N111="nulová",J111,0)</f>
        <v>0</v>
      </c>
      <c r="BJ111" s="24" t="s">
        <v>77</v>
      </c>
      <c r="BK111" s="159">
        <f>ROUND(I111*H111,2)</f>
        <v>0</v>
      </c>
      <c r="BL111" s="24" t="s">
        <v>86</v>
      </c>
      <c r="BM111" s="24" t="s">
        <v>274</v>
      </c>
    </row>
    <row r="112" spans="2:65" s="8" customFormat="1">
      <c r="B112" s="160"/>
      <c r="D112" s="161" t="s">
        <v>159</v>
      </c>
      <c r="E112" s="162" t="s">
        <v>5</v>
      </c>
      <c r="F112" s="163" t="s">
        <v>275</v>
      </c>
      <c r="H112" s="164" t="s">
        <v>5</v>
      </c>
      <c r="I112" s="165"/>
      <c r="L112" s="160"/>
      <c r="M112" s="166"/>
      <c r="N112" s="167"/>
      <c r="O112" s="167"/>
      <c r="P112" s="167"/>
      <c r="Q112" s="167"/>
      <c r="R112" s="167"/>
      <c r="S112" s="167"/>
      <c r="T112" s="168"/>
      <c r="AT112" s="164" t="s">
        <v>159</v>
      </c>
      <c r="AU112" s="164" t="s">
        <v>79</v>
      </c>
      <c r="AV112" s="8" t="s">
        <v>77</v>
      </c>
      <c r="AW112" s="8" t="s">
        <v>33</v>
      </c>
      <c r="AX112" s="8" t="s">
        <v>69</v>
      </c>
      <c r="AY112" s="164" t="s">
        <v>152</v>
      </c>
    </row>
    <row r="113" spans="2:65" s="9" customFormat="1">
      <c r="B113" s="169"/>
      <c r="D113" s="161" t="s">
        <v>159</v>
      </c>
      <c r="E113" s="170" t="s">
        <v>5</v>
      </c>
      <c r="F113" s="171" t="s">
        <v>79</v>
      </c>
      <c r="H113" s="172">
        <v>2</v>
      </c>
      <c r="I113" s="173"/>
      <c r="L113" s="169"/>
      <c r="M113" s="174"/>
      <c r="N113" s="175"/>
      <c r="O113" s="175"/>
      <c r="P113" s="175"/>
      <c r="Q113" s="175"/>
      <c r="R113" s="175"/>
      <c r="S113" s="175"/>
      <c r="T113" s="176"/>
      <c r="AT113" s="170" t="s">
        <v>159</v>
      </c>
      <c r="AU113" s="170" t="s">
        <v>79</v>
      </c>
      <c r="AV113" s="9" t="s">
        <v>79</v>
      </c>
      <c r="AW113" s="9" t="s">
        <v>33</v>
      </c>
      <c r="AX113" s="9" t="s">
        <v>69</v>
      </c>
      <c r="AY113" s="170" t="s">
        <v>152</v>
      </c>
    </row>
    <row r="114" spans="2:65" s="8" customFormat="1">
      <c r="B114" s="160"/>
      <c r="D114" s="161" t="s">
        <v>159</v>
      </c>
      <c r="E114" s="162" t="s">
        <v>5</v>
      </c>
      <c r="F114" s="163" t="s">
        <v>276</v>
      </c>
      <c r="H114" s="164" t="s">
        <v>5</v>
      </c>
      <c r="I114" s="165"/>
      <c r="L114" s="160"/>
      <c r="M114" s="166"/>
      <c r="N114" s="167"/>
      <c r="O114" s="167"/>
      <c r="P114" s="167"/>
      <c r="Q114" s="167"/>
      <c r="R114" s="167"/>
      <c r="S114" s="167"/>
      <c r="T114" s="168"/>
      <c r="AT114" s="164" t="s">
        <v>159</v>
      </c>
      <c r="AU114" s="164" t="s">
        <v>79</v>
      </c>
      <c r="AV114" s="8" t="s">
        <v>77</v>
      </c>
      <c r="AW114" s="8" t="s">
        <v>33</v>
      </c>
      <c r="AX114" s="8" t="s">
        <v>69</v>
      </c>
      <c r="AY114" s="164" t="s">
        <v>152</v>
      </c>
    </row>
    <row r="115" spans="2:65" s="9" customFormat="1">
      <c r="B115" s="169"/>
      <c r="D115" s="161" t="s">
        <v>159</v>
      </c>
      <c r="E115" s="170" t="s">
        <v>5</v>
      </c>
      <c r="F115" s="171" t="s">
        <v>77</v>
      </c>
      <c r="H115" s="172">
        <v>1</v>
      </c>
      <c r="I115" s="173"/>
      <c r="L115" s="169"/>
      <c r="M115" s="174"/>
      <c r="N115" s="175"/>
      <c r="O115" s="175"/>
      <c r="P115" s="175"/>
      <c r="Q115" s="175"/>
      <c r="R115" s="175"/>
      <c r="S115" s="175"/>
      <c r="T115" s="176"/>
      <c r="AT115" s="170" t="s">
        <v>159</v>
      </c>
      <c r="AU115" s="170" t="s">
        <v>79</v>
      </c>
      <c r="AV115" s="9" t="s">
        <v>79</v>
      </c>
      <c r="AW115" s="9" t="s">
        <v>33</v>
      </c>
      <c r="AX115" s="9" t="s">
        <v>69</v>
      </c>
      <c r="AY115" s="170" t="s">
        <v>152</v>
      </c>
    </row>
    <row r="116" spans="2:65" s="10" customFormat="1">
      <c r="B116" s="177"/>
      <c r="D116" s="178" t="s">
        <v>159</v>
      </c>
      <c r="E116" s="179" t="s">
        <v>5</v>
      </c>
      <c r="F116" s="180" t="s">
        <v>161</v>
      </c>
      <c r="H116" s="181">
        <v>3</v>
      </c>
      <c r="I116" s="182"/>
      <c r="L116" s="177"/>
      <c r="M116" s="183"/>
      <c r="N116" s="184"/>
      <c r="O116" s="184"/>
      <c r="P116" s="184"/>
      <c r="Q116" s="184"/>
      <c r="R116" s="184"/>
      <c r="S116" s="184"/>
      <c r="T116" s="185"/>
      <c r="AT116" s="186" t="s">
        <v>159</v>
      </c>
      <c r="AU116" s="186" t="s">
        <v>79</v>
      </c>
      <c r="AV116" s="10" t="s">
        <v>86</v>
      </c>
      <c r="AW116" s="10" t="s">
        <v>33</v>
      </c>
      <c r="AX116" s="10" t="s">
        <v>77</v>
      </c>
      <c r="AY116" s="186" t="s">
        <v>152</v>
      </c>
    </row>
    <row r="117" spans="2:65" s="1" customFormat="1" ht="31.5" customHeight="1">
      <c r="B117" s="147"/>
      <c r="C117" s="148" t="s">
        <v>95</v>
      </c>
      <c r="D117" s="148" t="s">
        <v>148</v>
      </c>
      <c r="E117" s="149" t="s">
        <v>277</v>
      </c>
      <c r="F117" s="150" t="s">
        <v>278</v>
      </c>
      <c r="G117" s="151" t="s">
        <v>257</v>
      </c>
      <c r="H117" s="152">
        <v>23</v>
      </c>
      <c r="I117" s="153"/>
      <c r="J117" s="154">
        <f>ROUND(I117*H117,2)</f>
        <v>0</v>
      </c>
      <c r="K117" s="150" t="s">
        <v>217</v>
      </c>
      <c r="L117" s="41"/>
      <c r="M117" s="155" t="s">
        <v>5</v>
      </c>
      <c r="N117" s="156" t="s">
        <v>40</v>
      </c>
      <c r="O117" s="42"/>
      <c r="P117" s="157">
        <f>O117*H117</f>
        <v>0</v>
      </c>
      <c r="Q117" s="157">
        <v>5.0000000000000002E-5</v>
      </c>
      <c r="R117" s="157">
        <f>Q117*H117</f>
        <v>1.15E-3</v>
      </c>
      <c r="S117" s="157">
        <v>0</v>
      </c>
      <c r="T117" s="158">
        <f>S117*H117</f>
        <v>0</v>
      </c>
      <c r="AR117" s="24" t="s">
        <v>86</v>
      </c>
      <c r="AT117" s="24" t="s">
        <v>148</v>
      </c>
      <c r="AU117" s="24" t="s">
        <v>79</v>
      </c>
      <c r="AY117" s="24" t="s">
        <v>152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24" t="s">
        <v>77</v>
      </c>
      <c r="BK117" s="159">
        <f>ROUND(I117*H117,2)</f>
        <v>0</v>
      </c>
      <c r="BL117" s="24" t="s">
        <v>86</v>
      </c>
      <c r="BM117" s="24" t="s">
        <v>279</v>
      </c>
    </row>
    <row r="118" spans="2:65" s="1" customFormat="1" ht="31.5" customHeight="1">
      <c r="B118" s="147"/>
      <c r="C118" s="148" t="s">
        <v>98</v>
      </c>
      <c r="D118" s="148" t="s">
        <v>148</v>
      </c>
      <c r="E118" s="149" t="s">
        <v>280</v>
      </c>
      <c r="F118" s="150" t="s">
        <v>281</v>
      </c>
      <c r="G118" s="151" t="s">
        <v>257</v>
      </c>
      <c r="H118" s="152">
        <v>4</v>
      </c>
      <c r="I118" s="153"/>
      <c r="J118" s="154">
        <f>ROUND(I118*H118,2)</f>
        <v>0</v>
      </c>
      <c r="K118" s="150" t="s">
        <v>217</v>
      </c>
      <c r="L118" s="41"/>
      <c r="M118" s="155" t="s">
        <v>5</v>
      </c>
      <c r="N118" s="156" t="s">
        <v>40</v>
      </c>
      <c r="O118" s="42"/>
      <c r="P118" s="157">
        <f>O118*H118</f>
        <v>0</v>
      </c>
      <c r="Q118" s="157">
        <v>5.0000000000000002E-5</v>
      </c>
      <c r="R118" s="157">
        <f>Q118*H118</f>
        <v>2.0000000000000001E-4</v>
      </c>
      <c r="S118" s="157">
        <v>0</v>
      </c>
      <c r="T118" s="158">
        <f>S118*H118</f>
        <v>0</v>
      </c>
      <c r="AR118" s="24" t="s">
        <v>86</v>
      </c>
      <c r="AT118" s="24" t="s">
        <v>148</v>
      </c>
      <c r="AU118" s="24" t="s">
        <v>79</v>
      </c>
      <c r="AY118" s="24" t="s">
        <v>152</v>
      </c>
      <c r="BE118" s="159">
        <f>IF(N118="základní",J118,0)</f>
        <v>0</v>
      </c>
      <c r="BF118" s="159">
        <f>IF(N118="snížená",J118,0)</f>
        <v>0</v>
      </c>
      <c r="BG118" s="159">
        <f>IF(N118="zákl. přenesená",J118,0)</f>
        <v>0</v>
      </c>
      <c r="BH118" s="159">
        <f>IF(N118="sníž. přenesená",J118,0)</f>
        <v>0</v>
      </c>
      <c r="BI118" s="159">
        <f>IF(N118="nulová",J118,0)</f>
        <v>0</v>
      </c>
      <c r="BJ118" s="24" t="s">
        <v>77</v>
      </c>
      <c r="BK118" s="159">
        <f>ROUND(I118*H118,2)</f>
        <v>0</v>
      </c>
      <c r="BL118" s="24" t="s">
        <v>86</v>
      </c>
      <c r="BM118" s="24" t="s">
        <v>282</v>
      </c>
    </row>
    <row r="119" spans="2:65" s="1" customFormat="1" ht="31.5" customHeight="1">
      <c r="B119" s="147"/>
      <c r="C119" s="148" t="s">
        <v>107</v>
      </c>
      <c r="D119" s="148" t="s">
        <v>148</v>
      </c>
      <c r="E119" s="149" t="s">
        <v>283</v>
      </c>
      <c r="F119" s="150" t="s">
        <v>284</v>
      </c>
      <c r="G119" s="151" t="s">
        <v>257</v>
      </c>
      <c r="H119" s="152">
        <v>7</v>
      </c>
      <c r="I119" s="153"/>
      <c r="J119" s="154">
        <f>ROUND(I119*H119,2)</f>
        <v>0</v>
      </c>
      <c r="K119" s="150" t="s">
        <v>217</v>
      </c>
      <c r="L119" s="41"/>
      <c r="M119" s="155" t="s">
        <v>5</v>
      </c>
      <c r="N119" s="156" t="s">
        <v>40</v>
      </c>
      <c r="O119" s="42"/>
      <c r="P119" s="157">
        <f>O119*H119</f>
        <v>0</v>
      </c>
      <c r="Q119" s="157">
        <v>9.0000000000000006E-5</v>
      </c>
      <c r="R119" s="157">
        <f>Q119*H119</f>
        <v>6.3000000000000003E-4</v>
      </c>
      <c r="S119" s="157">
        <v>0</v>
      </c>
      <c r="T119" s="158">
        <f>S119*H119</f>
        <v>0</v>
      </c>
      <c r="AR119" s="24" t="s">
        <v>86</v>
      </c>
      <c r="AT119" s="24" t="s">
        <v>148</v>
      </c>
      <c r="AU119" s="24" t="s">
        <v>79</v>
      </c>
      <c r="AY119" s="24" t="s">
        <v>152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24" t="s">
        <v>77</v>
      </c>
      <c r="BK119" s="159">
        <f>ROUND(I119*H119,2)</f>
        <v>0</v>
      </c>
      <c r="BL119" s="24" t="s">
        <v>86</v>
      </c>
      <c r="BM119" s="24" t="s">
        <v>285</v>
      </c>
    </row>
    <row r="120" spans="2:65" s="1" customFormat="1" ht="31.5" customHeight="1">
      <c r="B120" s="147"/>
      <c r="C120" s="148" t="s">
        <v>110</v>
      </c>
      <c r="D120" s="148" t="s">
        <v>148</v>
      </c>
      <c r="E120" s="149" t="s">
        <v>286</v>
      </c>
      <c r="F120" s="150" t="s">
        <v>287</v>
      </c>
      <c r="G120" s="151" t="s">
        <v>257</v>
      </c>
      <c r="H120" s="152">
        <v>5</v>
      </c>
      <c r="I120" s="153"/>
      <c r="J120" s="154">
        <f>ROUND(I120*H120,2)</f>
        <v>0</v>
      </c>
      <c r="K120" s="150" t="s">
        <v>217</v>
      </c>
      <c r="L120" s="41"/>
      <c r="M120" s="155" t="s">
        <v>5</v>
      </c>
      <c r="N120" s="156" t="s">
        <v>40</v>
      </c>
      <c r="O120" s="42"/>
      <c r="P120" s="157">
        <f>O120*H120</f>
        <v>0</v>
      </c>
      <c r="Q120" s="157">
        <v>9.0000000000000006E-5</v>
      </c>
      <c r="R120" s="157">
        <f>Q120*H120</f>
        <v>4.5000000000000004E-4</v>
      </c>
      <c r="S120" s="157">
        <v>0</v>
      </c>
      <c r="T120" s="158">
        <f>S120*H120</f>
        <v>0</v>
      </c>
      <c r="AR120" s="24" t="s">
        <v>86</v>
      </c>
      <c r="AT120" s="24" t="s">
        <v>148</v>
      </c>
      <c r="AU120" s="24" t="s">
        <v>79</v>
      </c>
      <c r="AY120" s="24" t="s">
        <v>152</v>
      </c>
      <c r="BE120" s="159">
        <f>IF(N120="základní",J120,0)</f>
        <v>0</v>
      </c>
      <c r="BF120" s="159">
        <f>IF(N120="snížená",J120,0)</f>
        <v>0</v>
      </c>
      <c r="BG120" s="159">
        <f>IF(N120="zákl. přenesená",J120,0)</f>
        <v>0</v>
      </c>
      <c r="BH120" s="159">
        <f>IF(N120="sníž. přenesená",J120,0)</f>
        <v>0</v>
      </c>
      <c r="BI120" s="159">
        <f>IF(N120="nulová",J120,0)</f>
        <v>0</v>
      </c>
      <c r="BJ120" s="24" t="s">
        <v>77</v>
      </c>
      <c r="BK120" s="159">
        <f>ROUND(I120*H120,2)</f>
        <v>0</v>
      </c>
      <c r="BL120" s="24" t="s">
        <v>86</v>
      </c>
      <c r="BM120" s="24" t="s">
        <v>288</v>
      </c>
    </row>
    <row r="121" spans="2:65" s="9" customFormat="1">
      <c r="B121" s="169"/>
      <c r="D121" s="161" t="s">
        <v>159</v>
      </c>
      <c r="E121" s="170" t="s">
        <v>5</v>
      </c>
      <c r="F121" s="171" t="s">
        <v>83</v>
      </c>
      <c r="H121" s="172">
        <v>3</v>
      </c>
      <c r="I121" s="173"/>
      <c r="L121" s="169"/>
      <c r="M121" s="174"/>
      <c r="N121" s="175"/>
      <c r="O121" s="175"/>
      <c r="P121" s="175"/>
      <c r="Q121" s="175"/>
      <c r="R121" s="175"/>
      <c r="S121" s="175"/>
      <c r="T121" s="176"/>
      <c r="AT121" s="170" t="s">
        <v>159</v>
      </c>
      <c r="AU121" s="170" t="s">
        <v>79</v>
      </c>
      <c r="AV121" s="9" t="s">
        <v>79</v>
      </c>
      <c r="AW121" s="9" t="s">
        <v>33</v>
      </c>
      <c r="AX121" s="9" t="s">
        <v>69</v>
      </c>
      <c r="AY121" s="170" t="s">
        <v>152</v>
      </c>
    </row>
    <row r="122" spans="2:65" s="8" customFormat="1">
      <c r="B122" s="160"/>
      <c r="D122" s="161" t="s">
        <v>159</v>
      </c>
      <c r="E122" s="162" t="s">
        <v>5</v>
      </c>
      <c r="F122" s="163" t="s">
        <v>289</v>
      </c>
      <c r="H122" s="164" t="s">
        <v>5</v>
      </c>
      <c r="I122" s="165"/>
      <c r="L122" s="160"/>
      <c r="M122" s="166"/>
      <c r="N122" s="167"/>
      <c r="O122" s="167"/>
      <c r="P122" s="167"/>
      <c r="Q122" s="167"/>
      <c r="R122" s="167"/>
      <c r="S122" s="167"/>
      <c r="T122" s="168"/>
      <c r="AT122" s="164" t="s">
        <v>159</v>
      </c>
      <c r="AU122" s="164" t="s">
        <v>79</v>
      </c>
      <c r="AV122" s="8" t="s">
        <v>77</v>
      </c>
      <c r="AW122" s="8" t="s">
        <v>33</v>
      </c>
      <c r="AX122" s="8" t="s">
        <v>69</v>
      </c>
      <c r="AY122" s="164" t="s">
        <v>152</v>
      </c>
    </row>
    <row r="123" spans="2:65" s="9" customFormat="1">
      <c r="B123" s="169"/>
      <c r="D123" s="161" t="s">
        <v>159</v>
      </c>
      <c r="E123" s="170" t="s">
        <v>5</v>
      </c>
      <c r="F123" s="171" t="s">
        <v>79</v>
      </c>
      <c r="H123" s="172">
        <v>2</v>
      </c>
      <c r="I123" s="173"/>
      <c r="L123" s="169"/>
      <c r="M123" s="174"/>
      <c r="N123" s="175"/>
      <c r="O123" s="175"/>
      <c r="P123" s="175"/>
      <c r="Q123" s="175"/>
      <c r="R123" s="175"/>
      <c r="S123" s="175"/>
      <c r="T123" s="176"/>
      <c r="AT123" s="170" t="s">
        <v>159</v>
      </c>
      <c r="AU123" s="170" t="s">
        <v>79</v>
      </c>
      <c r="AV123" s="9" t="s">
        <v>79</v>
      </c>
      <c r="AW123" s="9" t="s">
        <v>33</v>
      </c>
      <c r="AX123" s="9" t="s">
        <v>69</v>
      </c>
      <c r="AY123" s="170" t="s">
        <v>152</v>
      </c>
    </row>
    <row r="124" spans="2:65" s="10" customFormat="1">
      <c r="B124" s="177"/>
      <c r="D124" s="178" t="s">
        <v>159</v>
      </c>
      <c r="E124" s="179" t="s">
        <v>5</v>
      </c>
      <c r="F124" s="180" t="s">
        <v>161</v>
      </c>
      <c r="H124" s="181">
        <v>5</v>
      </c>
      <c r="I124" s="182"/>
      <c r="L124" s="177"/>
      <c r="M124" s="183"/>
      <c r="N124" s="184"/>
      <c r="O124" s="184"/>
      <c r="P124" s="184"/>
      <c r="Q124" s="184"/>
      <c r="R124" s="184"/>
      <c r="S124" s="184"/>
      <c r="T124" s="185"/>
      <c r="AT124" s="186" t="s">
        <v>159</v>
      </c>
      <c r="AU124" s="186" t="s">
        <v>79</v>
      </c>
      <c r="AV124" s="10" t="s">
        <v>86</v>
      </c>
      <c r="AW124" s="10" t="s">
        <v>33</v>
      </c>
      <c r="AX124" s="10" t="s">
        <v>77</v>
      </c>
      <c r="AY124" s="186" t="s">
        <v>152</v>
      </c>
    </row>
    <row r="125" spans="2:65" s="1" customFormat="1" ht="57" customHeight="1">
      <c r="B125" s="147"/>
      <c r="C125" s="148" t="s">
        <v>199</v>
      </c>
      <c r="D125" s="148" t="s">
        <v>148</v>
      </c>
      <c r="E125" s="149" t="s">
        <v>290</v>
      </c>
      <c r="F125" s="150" t="s">
        <v>291</v>
      </c>
      <c r="G125" s="151" t="s">
        <v>216</v>
      </c>
      <c r="H125" s="152">
        <v>10</v>
      </c>
      <c r="I125" s="153"/>
      <c r="J125" s="154">
        <f>ROUND(I125*H125,2)</f>
        <v>0</v>
      </c>
      <c r="K125" s="150" t="s">
        <v>217</v>
      </c>
      <c r="L125" s="41"/>
      <c r="M125" s="155" t="s">
        <v>5</v>
      </c>
      <c r="N125" s="156" t="s">
        <v>40</v>
      </c>
      <c r="O125" s="42"/>
      <c r="P125" s="157">
        <f>O125*H125</f>
        <v>0</v>
      </c>
      <c r="Q125" s="157">
        <v>0</v>
      </c>
      <c r="R125" s="157">
        <f>Q125*H125</f>
        <v>0</v>
      </c>
      <c r="S125" s="157">
        <v>0.255</v>
      </c>
      <c r="T125" s="158">
        <f>S125*H125</f>
        <v>2.5499999999999998</v>
      </c>
      <c r="AR125" s="24" t="s">
        <v>86</v>
      </c>
      <c r="AT125" s="24" t="s">
        <v>148</v>
      </c>
      <c r="AU125" s="24" t="s">
        <v>79</v>
      </c>
      <c r="AY125" s="24" t="s">
        <v>152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24" t="s">
        <v>77</v>
      </c>
      <c r="BK125" s="159">
        <f>ROUND(I125*H125,2)</f>
        <v>0</v>
      </c>
      <c r="BL125" s="24" t="s">
        <v>86</v>
      </c>
      <c r="BM125" s="24" t="s">
        <v>292</v>
      </c>
    </row>
    <row r="126" spans="2:65" s="8" customFormat="1">
      <c r="B126" s="160"/>
      <c r="D126" s="161" t="s">
        <v>159</v>
      </c>
      <c r="E126" s="162" t="s">
        <v>5</v>
      </c>
      <c r="F126" s="163" t="s">
        <v>293</v>
      </c>
      <c r="H126" s="164" t="s">
        <v>5</v>
      </c>
      <c r="I126" s="165"/>
      <c r="L126" s="160"/>
      <c r="M126" s="166"/>
      <c r="N126" s="167"/>
      <c r="O126" s="167"/>
      <c r="P126" s="167"/>
      <c r="Q126" s="167"/>
      <c r="R126" s="167"/>
      <c r="S126" s="167"/>
      <c r="T126" s="168"/>
      <c r="AT126" s="164" t="s">
        <v>159</v>
      </c>
      <c r="AU126" s="164" t="s">
        <v>79</v>
      </c>
      <c r="AV126" s="8" t="s">
        <v>77</v>
      </c>
      <c r="AW126" s="8" t="s">
        <v>33</v>
      </c>
      <c r="AX126" s="8" t="s">
        <v>69</v>
      </c>
      <c r="AY126" s="164" t="s">
        <v>152</v>
      </c>
    </row>
    <row r="127" spans="2:65" s="9" customFormat="1">
      <c r="B127" s="169"/>
      <c r="D127" s="161" t="s">
        <v>159</v>
      </c>
      <c r="E127" s="170" t="s">
        <v>5</v>
      </c>
      <c r="F127" s="171" t="s">
        <v>294</v>
      </c>
      <c r="H127" s="172">
        <v>10</v>
      </c>
      <c r="I127" s="173"/>
      <c r="L127" s="169"/>
      <c r="M127" s="174"/>
      <c r="N127" s="175"/>
      <c r="O127" s="175"/>
      <c r="P127" s="175"/>
      <c r="Q127" s="175"/>
      <c r="R127" s="175"/>
      <c r="S127" s="175"/>
      <c r="T127" s="176"/>
      <c r="AT127" s="170" t="s">
        <v>159</v>
      </c>
      <c r="AU127" s="170" t="s">
        <v>79</v>
      </c>
      <c r="AV127" s="9" t="s">
        <v>79</v>
      </c>
      <c r="AW127" s="9" t="s">
        <v>33</v>
      </c>
      <c r="AX127" s="9" t="s">
        <v>69</v>
      </c>
      <c r="AY127" s="170" t="s">
        <v>152</v>
      </c>
    </row>
    <row r="128" spans="2:65" s="10" customFormat="1">
      <c r="B128" s="177"/>
      <c r="D128" s="178" t="s">
        <v>159</v>
      </c>
      <c r="E128" s="179" t="s">
        <v>5</v>
      </c>
      <c r="F128" s="180" t="s">
        <v>161</v>
      </c>
      <c r="H128" s="181">
        <v>10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86" t="s">
        <v>159</v>
      </c>
      <c r="AU128" s="186" t="s">
        <v>79</v>
      </c>
      <c r="AV128" s="10" t="s">
        <v>86</v>
      </c>
      <c r="AW128" s="10" t="s">
        <v>33</v>
      </c>
      <c r="AX128" s="10" t="s">
        <v>77</v>
      </c>
      <c r="AY128" s="186" t="s">
        <v>152</v>
      </c>
    </row>
    <row r="129" spans="2:65" s="1" customFormat="1" ht="44.25" customHeight="1">
      <c r="B129" s="147"/>
      <c r="C129" s="148" t="s">
        <v>202</v>
      </c>
      <c r="D129" s="148" t="s">
        <v>148</v>
      </c>
      <c r="E129" s="149" t="s">
        <v>295</v>
      </c>
      <c r="F129" s="150" t="s">
        <v>296</v>
      </c>
      <c r="G129" s="151" t="s">
        <v>216</v>
      </c>
      <c r="H129" s="152">
        <v>25</v>
      </c>
      <c r="I129" s="153"/>
      <c r="J129" s="154">
        <f>ROUND(I129*H129,2)</f>
        <v>0</v>
      </c>
      <c r="K129" s="150" t="s">
        <v>217</v>
      </c>
      <c r="L129" s="41"/>
      <c r="M129" s="155" t="s">
        <v>5</v>
      </c>
      <c r="N129" s="156" t="s">
        <v>40</v>
      </c>
      <c r="O129" s="42"/>
      <c r="P129" s="157">
        <f>O129*H129</f>
        <v>0</v>
      </c>
      <c r="Q129" s="157">
        <v>0</v>
      </c>
      <c r="R129" s="157">
        <f>Q129*H129</f>
        <v>0</v>
      </c>
      <c r="S129" s="157">
        <v>0.625</v>
      </c>
      <c r="T129" s="158">
        <f>S129*H129</f>
        <v>15.625</v>
      </c>
      <c r="AR129" s="24" t="s">
        <v>86</v>
      </c>
      <c r="AT129" s="24" t="s">
        <v>148</v>
      </c>
      <c r="AU129" s="24" t="s">
        <v>79</v>
      </c>
      <c r="AY129" s="24" t="s">
        <v>152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24" t="s">
        <v>77</v>
      </c>
      <c r="BK129" s="159">
        <f>ROUND(I129*H129,2)</f>
        <v>0</v>
      </c>
      <c r="BL129" s="24" t="s">
        <v>86</v>
      </c>
      <c r="BM129" s="24" t="s">
        <v>297</v>
      </c>
    </row>
    <row r="130" spans="2:65" s="8" customFormat="1">
      <c r="B130" s="160"/>
      <c r="D130" s="161" t="s">
        <v>159</v>
      </c>
      <c r="E130" s="162" t="s">
        <v>5</v>
      </c>
      <c r="F130" s="163" t="s">
        <v>298</v>
      </c>
      <c r="H130" s="164" t="s">
        <v>5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4" t="s">
        <v>159</v>
      </c>
      <c r="AU130" s="164" t="s">
        <v>79</v>
      </c>
      <c r="AV130" s="8" t="s">
        <v>77</v>
      </c>
      <c r="AW130" s="8" t="s">
        <v>33</v>
      </c>
      <c r="AX130" s="8" t="s">
        <v>69</v>
      </c>
      <c r="AY130" s="164" t="s">
        <v>152</v>
      </c>
    </row>
    <row r="131" spans="2:65" s="9" customFormat="1">
      <c r="B131" s="169"/>
      <c r="D131" s="161" t="s">
        <v>159</v>
      </c>
      <c r="E131" s="170" t="s">
        <v>5</v>
      </c>
      <c r="F131" s="171" t="s">
        <v>299</v>
      </c>
      <c r="H131" s="172">
        <v>25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159</v>
      </c>
      <c r="AU131" s="170" t="s">
        <v>79</v>
      </c>
      <c r="AV131" s="9" t="s">
        <v>79</v>
      </c>
      <c r="AW131" s="9" t="s">
        <v>33</v>
      </c>
      <c r="AX131" s="9" t="s">
        <v>69</v>
      </c>
      <c r="AY131" s="170" t="s">
        <v>152</v>
      </c>
    </row>
    <row r="132" spans="2:65" s="10" customFormat="1">
      <c r="B132" s="177"/>
      <c r="D132" s="178" t="s">
        <v>159</v>
      </c>
      <c r="E132" s="179" t="s">
        <v>5</v>
      </c>
      <c r="F132" s="180" t="s">
        <v>161</v>
      </c>
      <c r="H132" s="181">
        <v>25</v>
      </c>
      <c r="I132" s="182"/>
      <c r="L132" s="177"/>
      <c r="M132" s="183"/>
      <c r="N132" s="184"/>
      <c r="O132" s="184"/>
      <c r="P132" s="184"/>
      <c r="Q132" s="184"/>
      <c r="R132" s="184"/>
      <c r="S132" s="184"/>
      <c r="T132" s="185"/>
      <c r="AT132" s="186" t="s">
        <v>159</v>
      </c>
      <c r="AU132" s="186" t="s">
        <v>79</v>
      </c>
      <c r="AV132" s="10" t="s">
        <v>86</v>
      </c>
      <c r="AW132" s="10" t="s">
        <v>33</v>
      </c>
      <c r="AX132" s="10" t="s">
        <v>77</v>
      </c>
      <c r="AY132" s="186" t="s">
        <v>152</v>
      </c>
    </row>
    <row r="133" spans="2:65" s="1" customFormat="1" ht="44.25" customHeight="1">
      <c r="B133" s="147"/>
      <c r="C133" s="148" t="s">
        <v>300</v>
      </c>
      <c r="D133" s="148" t="s">
        <v>148</v>
      </c>
      <c r="E133" s="149" t="s">
        <v>301</v>
      </c>
      <c r="F133" s="150" t="s">
        <v>302</v>
      </c>
      <c r="G133" s="151" t="s">
        <v>216</v>
      </c>
      <c r="H133" s="152">
        <v>73</v>
      </c>
      <c r="I133" s="153"/>
      <c r="J133" s="154">
        <f>ROUND(I133*H133,2)</f>
        <v>0</v>
      </c>
      <c r="K133" s="150" t="s">
        <v>217</v>
      </c>
      <c r="L133" s="41"/>
      <c r="M133" s="155" t="s">
        <v>5</v>
      </c>
      <c r="N133" s="156" t="s">
        <v>40</v>
      </c>
      <c r="O133" s="42"/>
      <c r="P133" s="157">
        <f>O133*H133</f>
        <v>0</v>
      </c>
      <c r="Q133" s="157">
        <v>0</v>
      </c>
      <c r="R133" s="157">
        <f>Q133*H133</f>
        <v>0</v>
      </c>
      <c r="S133" s="157">
        <v>0.44</v>
      </c>
      <c r="T133" s="158">
        <f>S133*H133</f>
        <v>32.119999999999997</v>
      </c>
      <c r="AR133" s="24" t="s">
        <v>86</v>
      </c>
      <c r="AT133" s="24" t="s">
        <v>148</v>
      </c>
      <c r="AU133" s="24" t="s">
        <v>79</v>
      </c>
      <c r="AY133" s="24" t="s">
        <v>152</v>
      </c>
      <c r="BE133" s="159">
        <f>IF(N133="základní",J133,0)</f>
        <v>0</v>
      </c>
      <c r="BF133" s="159">
        <f>IF(N133="snížená",J133,0)</f>
        <v>0</v>
      </c>
      <c r="BG133" s="159">
        <f>IF(N133="zákl. přenesená",J133,0)</f>
        <v>0</v>
      </c>
      <c r="BH133" s="159">
        <f>IF(N133="sníž. přenesená",J133,0)</f>
        <v>0</v>
      </c>
      <c r="BI133" s="159">
        <f>IF(N133="nulová",J133,0)</f>
        <v>0</v>
      </c>
      <c r="BJ133" s="24" t="s">
        <v>77</v>
      </c>
      <c r="BK133" s="159">
        <f>ROUND(I133*H133,2)</f>
        <v>0</v>
      </c>
      <c r="BL133" s="24" t="s">
        <v>86</v>
      </c>
      <c r="BM133" s="24" t="s">
        <v>303</v>
      </c>
    </row>
    <row r="134" spans="2:65" s="8" customFormat="1">
      <c r="B134" s="160"/>
      <c r="D134" s="161" t="s">
        <v>159</v>
      </c>
      <c r="E134" s="162" t="s">
        <v>5</v>
      </c>
      <c r="F134" s="163" t="s">
        <v>304</v>
      </c>
      <c r="H134" s="164" t="s">
        <v>5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4" t="s">
        <v>159</v>
      </c>
      <c r="AU134" s="164" t="s">
        <v>79</v>
      </c>
      <c r="AV134" s="8" t="s">
        <v>77</v>
      </c>
      <c r="AW134" s="8" t="s">
        <v>33</v>
      </c>
      <c r="AX134" s="8" t="s">
        <v>69</v>
      </c>
      <c r="AY134" s="164" t="s">
        <v>152</v>
      </c>
    </row>
    <row r="135" spans="2:65" s="9" customFormat="1">
      <c r="B135" s="169"/>
      <c r="D135" s="161" t="s">
        <v>159</v>
      </c>
      <c r="E135" s="170" t="s">
        <v>5</v>
      </c>
      <c r="F135" s="171" t="s">
        <v>305</v>
      </c>
      <c r="H135" s="172">
        <v>55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159</v>
      </c>
      <c r="AU135" s="170" t="s">
        <v>79</v>
      </c>
      <c r="AV135" s="9" t="s">
        <v>79</v>
      </c>
      <c r="AW135" s="9" t="s">
        <v>33</v>
      </c>
      <c r="AX135" s="9" t="s">
        <v>69</v>
      </c>
      <c r="AY135" s="170" t="s">
        <v>152</v>
      </c>
    </row>
    <row r="136" spans="2:65" s="8" customFormat="1">
      <c r="B136" s="160"/>
      <c r="D136" s="161" t="s">
        <v>159</v>
      </c>
      <c r="E136" s="162" t="s">
        <v>5</v>
      </c>
      <c r="F136" s="163" t="s">
        <v>306</v>
      </c>
      <c r="H136" s="164" t="s">
        <v>5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4" t="s">
        <v>159</v>
      </c>
      <c r="AU136" s="164" t="s">
        <v>79</v>
      </c>
      <c r="AV136" s="8" t="s">
        <v>77</v>
      </c>
      <c r="AW136" s="8" t="s">
        <v>33</v>
      </c>
      <c r="AX136" s="8" t="s">
        <v>69</v>
      </c>
      <c r="AY136" s="164" t="s">
        <v>152</v>
      </c>
    </row>
    <row r="137" spans="2:65" s="9" customFormat="1">
      <c r="B137" s="169"/>
      <c r="D137" s="161" t="s">
        <v>159</v>
      </c>
      <c r="E137" s="170" t="s">
        <v>5</v>
      </c>
      <c r="F137" s="171" t="s">
        <v>307</v>
      </c>
      <c r="H137" s="172">
        <v>18</v>
      </c>
      <c r="I137" s="173"/>
      <c r="L137" s="169"/>
      <c r="M137" s="174"/>
      <c r="N137" s="175"/>
      <c r="O137" s="175"/>
      <c r="P137" s="175"/>
      <c r="Q137" s="175"/>
      <c r="R137" s="175"/>
      <c r="S137" s="175"/>
      <c r="T137" s="176"/>
      <c r="AT137" s="170" t="s">
        <v>159</v>
      </c>
      <c r="AU137" s="170" t="s">
        <v>79</v>
      </c>
      <c r="AV137" s="9" t="s">
        <v>79</v>
      </c>
      <c r="AW137" s="9" t="s">
        <v>33</v>
      </c>
      <c r="AX137" s="9" t="s">
        <v>69</v>
      </c>
      <c r="AY137" s="170" t="s">
        <v>152</v>
      </c>
    </row>
    <row r="138" spans="2:65" s="10" customFormat="1">
      <c r="B138" s="177"/>
      <c r="D138" s="178" t="s">
        <v>159</v>
      </c>
      <c r="E138" s="179" t="s">
        <v>5</v>
      </c>
      <c r="F138" s="180" t="s">
        <v>161</v>
      </c>
      <c r="H138" s="181">
        <v>73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159</v>
      </c>
      <c r="AU138" s="186" t="s">
        <v>79</v>
      </c>
      <c r="AV138" s="10" t="s">
        <v>86</v>
      </c>
      <c r="AW138" s="10" t="s">
        <v>33</v>
      </c>
      <c r="AX138" s="10" t="s">
        <v>77</v>
      </c>
      <c r="AY138" s="186" t="s">
        <v>152</v>
      </c>
    </row>
    <row r="139" spans="2:65" s="1" customFormat="1" ht="44.25" customHeight="1">
      <c r="B139" s="147"/>
      <c r="C139" s="148" t="s">
        <v>308</v>
      </c>
      <c r="D139" s="148" t="s">
        <v>148</v>
      </c>
      <c r="E139" s="149" t="s">
        <v>309</v>
      </c>
      <c r="F139" s="150" t="s">
        <v>310</v>
      </c>
      <c r="G139" s="151" t="s">
        <v>216</v>
      </c>
      <c r="H139" s="152">
        <v>55</v>
      </c>
      <c r="I139" s="153"/>
      <c r="J139" s="154">
        <f>ROUND(I139*H139,2)</f>
        <v>0</v>
      </c>
      <c r="K139" s="150" t="s">
        <v>217</v>
      </c>
      <c r="L139" s="41"/>
      <c r="M139" s="155" t="s">
        <v>5</v>
      </c>
      <c r="N139" s="156" t="s">
        <v>40</v>
      </c>
      <c r="O139" s="42"/>
      <c r="P139" s="157">
        <f>O139*H139</f>
        <v>0</v>
      </c>
      <c r="Q139" s="157">
        <v>0</v>
      </c>
      <c r="R139" s="157">
        <f>Q139*H139</f>
        <v>0</v>
      </c>
      <c r="S139" s="157">
        <v>0.45</v>
      </c>
      <c r="T139" s="158">
        <f>S139*H139</f>
        <v>24.75</v>
      </c>
      <c r="AR139" s="24" t="s">
        <v>86</v>
      </c>
      <c r="AT139" s="24" t="s">
        <v>148</v>
      </c>
      <c r="AU139" s="24" t="s">
        <v>79</v>
      </c>
      <c r="AY139" s="24" t="s">
        <v>152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24" t="s">
        <v>77</v>
      </c>
      <c r="BK139" s="159">
        <f>ROUND(I139*H139,2)</f>
        <v>0</v>
      </c>
      <c r="BL139" s="24" t="s">
        <v>86</v>
      </c>
      <c r="BM139" s="24" t="s">
        <v>311</v>
      </c>
    </row>
    <row r="140" spans="2:65" s="8" customFormat="1">
      <c r="B140" s="160"/>
      <c r="D140" s="161" t="s">
        <v>159</v>
      </c>
      <c r="E140" s="162" t="s">
        <v>5</v>
      </c>
      <c r="F140" s="163" t="s">
        <v>304</v>
      </c>
      <c r="H140" s="164" t="s">
        <v>5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4" t="s">
        <v>159</v>
      </c>
      <c r="AU140" s="164" t="s">
        <v>79</v>
      </c>
      <c r="AV140" s="8" t="s">
        <v>77</v>
      </c>
      <c r="AW140" s="8" t="s">
        <v>33</v>
      </c>
      <c r="AX140" s="8" t="s">
        <v>69</v>
      </c>
      <c r="AY140" s="164" t="s">
        <v>152</v>
      </c>
    </row>
    <row r="141" spans="2:65" s="9" customFormat="1">
      <c r="B141" s="169"/>
      <c r="D141" s="161" t="s">
        <v>159</v>
      </c>
      <c r="E141" s="170" t="s">
        <v>5</v>
      </c>
      <c r="F141" s="171" t="s">
        <v>305</v>
      </c>
      <c r="H141" s="172">
        <v>55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159</v>
      </c>
      <c r="AU141" s="170" t="s">
        <v>79</v>
      </c>
      <c r="AV141" s="9" t="s">
        <v>79</v>
      </c>
      <c r="AW141" s="9" t="s">
        <v>33</v>
      </c>
      <c r="AX141" s="9" t="s">
        <v>69</v>
      </c>
      <c r="AY141" s="170" t="s">
        <v>152</v>
      </c>
    </row>
    <row r="142" spans="2:65" s="10" customFormat="1">
      <c r="B142" s="177"/>
      <c r="D142" s="178" t="s">
        <v>159</v>
      </c>
      <c r="E142" s="179" t="s">
        <v>5</v>
      </c>
      <c r="F142" s="180" t="s">
        <v>161</v>
      </c>
      <c r="H142" s="181">
        <v>55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86" t="s">
        <v>159</v>
      </c>
      <c r="AU142" s="186" t="s">
        <v>79</v>
      </c>
      <c r="AV142" s="10" t="s">
        <v>86</v>
      </c>
      <c r="AW142" s="10" t="s">
        <v>33</v>
      </c>
      <c r="AX142" s="10" t="s">
        <v>77</v>
      </c>
      <c r="AY142" s="186" t="s">
        <v>152</v>
      </c>
    </row>
    <row r="143" spans="2:65" s="1" customFormat="1" ht="44.25" customHeight="1">
      <c r="B143" s="147"/>
      <c r="C143" s="148" t="s">
        <v>11</v>
      </c>
      <c r="D143" s="148" t="s">
        <v>148</v>
      </c>
      <c r="E143" s="149" t="s">
        <v>312</v>
      </c>
      <c r="F143" s="150" t="s">
        <v>313</v>
      </c>
      <c r="G143" s="151" t="s">
        <v>216</v>
      </c>
      <c r="H143" s="152">
        <v>670</v>
      </c>
      <c r="I143" s="153"/>
      <c r="J143" s="154">
        <f>ROUND(I143*H143,2)</f>
        <v>0</v>
      </c>
      <c r="K143" s="150" t="s">
        <v>217</v>
      </c>
      <c r="L143" s="41"/>
      <c r="M143" s="155" t="s">
        <v>5</v>
      </c>
      <c r="N143" s="156" t="s">
        <v>40</v>
      </c>
      <c r="O143" s="42"/>
      <c r="P143" s="157">
        <f>O143*H143</f>
        <v>0</v>
      </c>
      <c r="Q143" s="157">
        <v>0</v>
      </c>
      <c r="R143" s="157">
        <f>Q143*H143</f>
        <v>0</v>
      </c>
      <c r="S143" s="157">
        <v>0.3</v>
      </c>
      <c r="T143" s="158">
        <f>S143*H143</f>
        <v>201</v>
      </c>
      <c r="AR143" s="24" t="s">
        <v>86</v>
      </c>
      <c r="AT143" s="24" t="s">
        <v>148</v>
      </c>
      <c r="AU143" s="24" t="s">
        <v>79</v>
      </c>
      <c r="AY143" s="24" t="s">
        <v>152</v>
      </c>
      <c r="BE143" s="159">
        <f>IF(N143="základní",J143,0)</f>
        <v>0</v>
      </c>
      <c r="BF143" s="159">
        <f>IF(N143="snížená",J143,0)</f>
        <v>0</v>
      </c>
      <c r="BG143" s="159">
        <f>IF(N143="zákl. přenesená",J143,0)</f>
        <v>0</v>
      </c>
      <c r="BH143" s="159">
        <f>IF(N143="sníž. přenesená",J143,0)</f>
        <v>0</v>
      </c>
      <c r="BI143" s="159">
        <f>IF(N143="nulová",J143,0)</f>
        <v>0</v>
      </c>
      <c r="BJ143" s="24" t="s">
        <v>77</v>
      </c>
      <c r="BK143" s="159">
        <f>ROUND(I143*H143,2)</f>
        <v>0</v>
      </c>
      <c r="BL143" s="24" t="s">
        <v>86</v>
      </c>
      <c r="BM143" s="24" t="s">
        <v>314</v>
      </c>
    </row>
    <row r="144" spans="2:65" s="8" customFormat="1">
      <c r="B144" s="160"/>
      <c r="D144" s="161" t="s">
        <v>159</v>
      </c>
      <c r="E144" s="162" t="s">
        <v>5</v>
      </c>
      <c r="F144" s="163" t="s">
        <v>315</v>
      </c>
      <c r="H144" s="164" t="s">
        <v>5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4" t="s">
        <v>159</v>
      </c>
      <c r="AU144" s="164" t="s">
        <v>79</v>
      </c>
      <c r="AV144" s="8" t="s">
        <v>77</v>
      </c>
      <c r="AW144" s="8" t="s">
        <v>33</v>
      </c>
      <c r="AX144" s="8" t="s">
        <v>69</v>
      </c>
      <c r="AY144" s="164" t="s">
        <v>152</v>
      </c>
    </row>
    <row r="145" spans="2:65" s="9" customFormat="1">
      <c r="B145" s="169"/>
      <c r="D145" s="161" t="s">
        <v>159</v>
      </c>
      <c r="E145" s="170" t="s">
        <v>5</v>
      </c>
      <c r="F145" s="171" t="s">
        <v>316</v>
      </c>
      <c r="H145" s="172">
        <v>670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159</v>
      </c>
      <c r="AU145" s="170" t="s">
        <v>79</v>
      </c>
      <c r="AV145" s="9" t="s">
        <v>79</v>
      </c>
      <c r="AW145" s="9" t="s">
        <v>33</v>
      </c>
      <c r="AX145" s="9" t="s">
        <v>69</v>
      </c>
      <c r="AY145" s="170" t="s">
        <v>152</v>
      </c>
    </row>
    <row r="146" spans="2:65" s="10" customFormat="1">
      <c r="B146" s="177"/>
      <c r="D146" s="178" t="s">
        <v>159</v>
      </c>
      <c r="E146" s="179" t="s">
        <v>5</v>
      </c>
      <c r="F146" s="180" t="s">
        <v>161</v>
      </c>
      <c r="H146" s="181">
        <v>670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86" t="s">
        <v>159</v>
      </c>
      <c r="AU146" s="186" t="s">
        <v>79</v>
      </c>
      <c r="AV146" s="10" t="s">
        <v>86</v>
      </c>
      <c r="AW146" s="10" t="s">
        <v>33</v>
      </c>
      <c r="AX146" s="10" t="s">
        <v>77</v>
      </c>
      <c r="AY146" s="186" t="s">
        <v>152</v>
      </c>
    </row>
    <row r="147" spans="2:65" s="1" customFormat="1" ht="44.25" customHeight="1">
      <c r="B147" s="147"/>
      <c r="C147" s="148" t="s">
        <v>317</v>
      </c>
      <c r="D147" s="148" t="s">
        <v>148</v>
      </c>
      <c r="E147" s="149" t="s">
        <v>318</v>
      </c>
      <c r="F147" s="150" t="s">
        <v>319</v>
      </c>
      <c r="G147" s="151" t="s">
        <v>216</v>
      </c>
      <c r="H147" s="152">
        <v>670</v>
      </c>
      <c r="I147" s="153"/>
      <c r="J147" s="154">
        <f>ROUND(I147*H147,2)</f>
        <v>0</v>
      </c>
      <c r="K147" s="150" t="s">
        <v>217</v>
      </c>
      <c r="L147" s="41"/>
      <c r="M147" s="155" t="s">
        <v>5</v>
      </c>
      <c r="N147" s="156" t="s">
        <v>40</v>
      </c>
      <c r="O147" s="42"/>
      <c r="P147" s="157">
        <f>O147*H147</f>
        <v>0</v>
      </c>
      <c r="Q147" s="157">
        <v>0</v>
      </c>
      <c r="R147" s="157">
        <f>Q147*H147</f>
        <v>0</v>
      </c>
      <c r="S147" s="157">
        <v>0.32500000000000001</v>
      </c>
      <c r="T147" s="158">
        <f>S147*H147</f>
        <v>217.75</v>
      </c>
      <c r="AR147" s="24" t="s">
        <v>86</v>
      </c>
      <c r="AT147" s="24" t="s">
        <v>148</v>
      </c>
      <c r="AU147" s="24" t="s">
        <v>79</v>
      </c>
      <c r="AY147" s="24" t="s">
        <v>152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24" t="s">
        <v>77</v>
      </c>
      <c r="BK147" s="159">
        <f>ROUND(I147*H147,2)</f>
        <v>0</v>
      </c>
      <c r="BL147" s="24" t="s">
        <v>86</v>
      </c>
      <c r="BM147" s="24" t="s">
        <v>320</v>
      </c>
    </row>
    <row r="148" spans="2:65" s="8" customFormat="1">
      <c r="B148" s="160"/>
      <c r="D148" s="161" t="s">
        <v>159</v>
      </c>
      <c r="E148" s="162" t="s">
        <v>5</v>
      </c>
      <c r="F148" s="163" t="s">
        <v>321</v>
      </c>
      <c r="H148" s="164" t="s">
        <v>5</v>
      </c>
      <c r="I148" s="165"/>
      <c r="L148" s="160"/>
      <c r="M148" s="166"/>
      <c r="N148" s="167"/>
      <c r="O148" s="167"/>
      <c r="P148" s="167"/>
      <c r="Q148" s="167"/>
      <c r="R148" s="167"/>
      <c r="S148" s="167"/>
      <c r="T148" s="168"/>
      <c r="AT148" s="164" t="s">
        <v>159</v>
      </c>
      <c r="AU148" s="164" t="s">
        <v>79</v>
      </c>
      <c r="AV148" s="8" t="s">
        <v>77</v>
      </c>
      <c r="AW148" s="8" t="s">
        <v>33</v>
      </c>
      <c r="AX148" s="8" t="s">
        <v>69</v>
      </c>
      <c r="AY148" s="164" t="s">
        <v>152</v>
      </c>
    </row>
    <row r="149" spans="2:65" s="9" customFormat="1">
      <c r="B149" s="169"/>
      <c r="D149" s="161" t="s">
        <v>159</v>
      </c>
      <c r="E149" s="170" t="s">
        <v>5</v>
      </c>
      <c r="F149" s="171" t="s">
        <v>316</v>
      </c>
      <c r="H149" s="172">
        <v>670</v>
      </c>
      <c r="I149" s="173"/>
      <c r="L149" s="169"/>
      <c r="M149" s="174"/>
      <c r="N149" s="175"/>
      <c r="O149" s="175"/>
      <c r="P149" s="175"/>
      <c r="Q149" s="175"/>
      <c r="R149" s="175"/>
      <c r="S149" s="175"/>
      <c r="T149" s="176"/>
      <c r="AT149" s="170" t="s">
        <v>159</v>
      </c>
      <c r="AU149" s="170" t="s">
        <v>79</v>
      </c>
      <c r="AV149" s="9" t="s">
        <v>79</v>
      </c>
      <c r="AW149" s="9" t="s">
        <v>33</v>
      </c>
      <c r="AX149" s="9" t="s">
        <v>69</v>
      </c>
      <c r="AY149" s="170" t="s">
        <v>152</v>
      </c>
    </row>
    <row r="150" spans="2:65" s="10" customFormat="1">
      <c r="B150" s="177"/>
      <c r="D150" s="178" t="s">
        <v>159</v>
      </c>
      <c r="E150" s="179" t="s">
        <v>5</v>
      </c>
      <c r="F150" s="180" t="s">
        <v>161</v>
      </c>
      <c r="H150" s="181">
        <v>670</v>
      </c>
      <c r="I150" s="182"/>
      <c r="L150" s="177"/>
      <c r="M150" s="183"/>
      <c r="N150" s="184"/>
      <c r="O150" s="184"/>
      <c r="P150" s="184"/>
      <c r="Q150" s="184"/>
      <c r="R150" s="184"/>
      <c r="S150" s="184"/>
      <c r="T150" s="185"/>
      <c r="AT150" s="186" t="s">
        <v>159</v>
      </c>
      <c r="AU150" s="186" t="s">
        <v>79</v>
      </c>
      <c r="AV150" s="10" t="s">
        <v>86</v>
      </c>
      <c r="AW150" s="10" t="s">
        <v>33</v>
      </c>
      <c r="AX150" s="10" t="s">
        <v>77</v>
      </c>
      <c r="AY150" s="186" t="s">
        <v>152</v>
      </c>
    </row>
    <row r="151" spans="2:65" s="1" customFormat="1" ht="44.25" customHeight="1">
      <c r="B151" s="147"/>
      <c r="C151" s="148" t="s">
        <v>260</v>
      </c>
      <c r="D151" s="148" t="s">
        <v>148</v>
      </c>
      <c r="E151" s="149" t="s">
        <v>322</v>
      </c>
      <c r="F151" s="150" t="s">
        <v>323</v>
      </c>
      <c r="G151" s="151" t="s">
        <v>216</v>
      </c>
      <c r="H151" s="152">
        <v>670</v>
      </c>
      <c r="I151" s="153"/>
      <c r="J151" s="154">
        <f>ROUND(I151*H151,2)</f>
        <v>0</v>
      </c>
      <c r="K151" s="150" t="s">
        <v>217</v>
      </c>
      <c r="L151" s="41"/>
      <c r="M151" s="155" t="s">
        <v>5</v>
      </c>
      <c r="N151" s="156" t="s">
        <v>40</v>
      </c>
      <c r="O151" s="42"/>
      <c r="P151" s="157">
        <f>O151*H151</f>
        <v>0</v>
      </c>
      <c r="Q151" s="157">
        <v>0</v>
      </c>
      <c r="R151" s="157">
        <f>Q151*H151</f>
        <v>0</v>
      </c>
      <c r="S151" s="157">
        <v>9.8000000000000004E-2</v>
      </c>
      <c r="T151" s="158">
        <f>S151*H151</f>
        <v>65.66</v>
      </c>
      <c r="AR151" s="24" t="s">
        <v>86</v>
      </c>
      <c r="AT151" s="24" t="s">
        <v>148</v>
      </c>
      <c r="AU151" s="24" t="s">
        <v>79</v>
      </c>
      <c r="AY151" s="24" t="s">
        <v>152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24" t="s">
        <v>77</v>
      </c>
      <c r="BK151" s="159">
        <f>ROUND(I151*H151,2)</f>
        <v>0</v>
      </c>
      <c r="BL151" s="24" t="s">
        <v>86</v>
      </c>
      <c r="BM151" s="24" t="s">
        <v>324</v>
      </c>
    </row>
    <row r="152" spans="2:65" s="8" customFormat="1">
      <c r="B152" s="160"/>
      <c r="D152" s="161" t="s">
        <v>159</v>
      </c>
      <c r="E152" s="162" t="s">
        <v>5</v>
      </c>
      <c r="F152" s="163" t="s">
        <v>315</v>
      </c>
      <c r="H152" s="164" t="s">
        <v>5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4" t="s">
        <v>159</v>
      </c>
      <c r="AU152" s="164" t="s">
        <v>79</v>
      </c>
      <c r="AV152" s="8" t="s">
        <v>77</v>
      </c>
      <c r="AW152" s="8" t="s">
        <v>33</v>
      </c>
      <c r="AX152" s="8" t="s">
        <v>69</v>
      </c>
      <c r="AY152" s="164" t="s">
        <v>152</v>
      </c>
    </row>
    <row r="153" spans="2:65" s="9" customFormat="1">
      <c r="B153" s="169"/>
      <c r="D153" s="161" t="s">
        <v>159</v>
      </c>
      <c r="E153" s="170" t="s">
        <v>5</v>
      </c>
      <c r="F153" s="171" t="s">
        <v>316</v>
      </c>
      <c r="H153" s="172">
        <v>670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159</v>
      </c>
      <c r="AU153" s="170" t="s">
        <v>79</v>
      </c>
      <c r="AV153" s="9" t="s">
        <v>79</v>
      </c>
      <c r="AW153" s="9" t="s">
        <v>33</v>
      </c>
      <c r="AX153" s="9" t="s">
        <v>69</v>
      </c>
      <c r="AY153" s="170" t="s">
        <v>152</v>
      </c>
    </row>
    <row r="154" spans="2:65" s="10" customFormat="1">
      <c r="B154" s="177"/>
      <c r="D154" s="178" t="s">
        <v>159</v>
      </c>
      <c r="E154" s="179" t="s">
        <v>5</v>
      </c>
      <c r="F154" s="180" t="s">
        <v>161</v>
      </c>
      <c r="H154" s="181">
        <v>670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86" t="s">
        <v>159</v>
      </c>
      <c r="AU154" s="186" t="s">
        <v>79</v>
      </c>
      <c r="AV154" s="10" t="s">
        <v>86</v>
      </c>
      <c r="AW154" s="10" t="s">
        <v>33</v>
      </c>
      <c r="AX154" s="10" t="s">
        <v>77</v>
      </c>
      <c r="AY154" s="186" t="s">
        <v>152</v>
      </c>
    </row>
    <row r="155" spans="2:65" s="1" customFormat="1" ht="31.5" customHeight="1">
      <c r="B155" s="147"/>
      <c r="C155" s="148" t="s">
        <v>325</v>
      </c>
      <c r="D155" s="148" t="s">
        <v>148</v>
      </c>
      <c r="E155" s="149" t="s">
        <v>326</v>
      </c>
      <c r="F155" s="150" t="s">
        <v>327</v>
      </c>
      <c r="G155" s="151" t="s">
        <v>163</v>
      </c>
      <c r="H155" s="152">
        <v>121</v>
      </c>
      <c r="I155" s="153"/>
      <c r="J155" s="154">
        <f>ROUND(I155*H155,2)</f>
        <v>0</v>
      </c>
      <c r="K155" s="150" t="s">
        <v>217</v>
      </c>
      <c r="L155" s="41"/>
      <c r="M155" s="155" t="s">
        <v>5</v>
      </c>
      <c r="N155" s="156" t="s">
        <v>40</v>
      </c>
      <c r="O155" s="42"/>
      <c r="P155" s="157">
        <f>O155*H155</f>
        <v>0</v>
      </c>
      <c r="Q155" s="157">
        <v>0</v>
      </c>
      <c r="R155" s="157">
        <f>Q155*H155</f>
        <v>0</v>
      </c>
      <c r="S155" s="157">
        <v>0.23</v>
      </c>
      <c r="T155" s="158">
        <f>S155*H155</f>
        <v>27.830000000000002</v>
      </c>
      <c r="AR155" s="24" t="s">
        <v>86</v>
      </c>
      <c r="AT155" s="24" t="s">
        <v>148</v>
      </c>
      <c r="AU155" s="24" t="s">
        <v>79</v>
      </c>
      <c r="AY155" s="24" t="s">
        <v>152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24" t="s">
        <v>77</v>
      </c>
      <c r="BK155" s="159">
        <f>ROUND(I155*H155,2)</f>
        <v>0</v>
      </c>
      <c r="BL155" s="24" t="s">
        <v>86</v>
      </c>
      <c r="BM155" s="24" t="s">
        <v>328</v>
      </c>
    </row>
    <row r="156" spans="2:65" s="8" customFormat="1">
      <c r="B156" s="160"/>
      <c r="D156" s="161" t="s">
        <v>159</v>
      </c>
      <c r="E156" s="162" t="s">
        <v>5</v>
      </c>
      <c r="F156" s="163" t="s">
        <v>249</v>
      </c>
      <c r="H156" s="164" t="s">
        <v>5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4" t="s">
        <v>159</v>
      </c>
      <c r="AU156" s="164" t="s">
        <v>79</v>
      </c>
      <c r="AV156" s="8" t="s">
        <v>77</v>
      </c>
      <c r="AW156" s="8" t="s">
        <v>33</v>
      </c>
      <c r="AX156" s="8" t="s">
        <v>69</v>
      </c>
      <c r="AY156" s="164" t="s">
        <v>152</v>
      </c>
    </row>
    <row r="157" spans="2:65" s="8" customFormat="1">
      <c r="B157" s="160"/>
      <c r="D157" s="161" t="s">
        <v>159</v>
      </c>
      <c r="E157" s="162" t="s">
        <v>5</v>
      </c>
      <c r="F157" s="163" t="s">
        <v>329</v>
      </c>
      <c r="H157" s="164" t="s">
        <v>5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4" t="s">
        <v>159</v>
      </c>
      <c r="AU157" s="164" t="s">
        <v>79</v>
      </c>
      <c r="AV157" s="8" t="s">
        <v>77</v>
      </c>
      <c r="AW157" s="8" t="s">
        <v>33</v>
      </c>
      <c r="AX157" s="8" t="s">
        <v>69</v>
      </c>
      <c r="AY157" s="164" t="s">
        <v>152</v>
      </c>
    </row>
    <row r="158" spans="2:65" s="9" customFormat="1">
      <c r="B158" s="169"/>
      <c r="D158" s="161" t="s">
        <v>159</v>
      </c>
      <c r="E158" s="170" t="s">
        <v>5</v>
      </c>
      <c r="F158" s="171" t="s">
        <v>330</v>
      </c>
      <c r="H158" s="172">
        <v>121</v>
      </c>
      <c r="I158" s="173"/>
      <c r="L158" s="169"/>
      <c r="M158" s="174"/>
      <c r="N158" s="175"/>
      <c r="O158" s="175"/>
      <c r="P158" s="175"/>
      <c r="Q158" s="175"/>
      <c r="R158" s="175"/>
      <c r="S158" s="175"/>
      <c r="T158" s="176"/>
      <c r="AT158" s="170" t="s">
        <v>159</v>
      </c>
      <c r="AU158" s="170" t="s">
        <v>79</v>
      </c>
      <c r="AV158" s="9" t="s">
        <v>79</v>
      </c>
      <c r="AW158" s="9" t="s">
        <v>33</v>
      </c>
      <c r="AX158" s="9" t="s">
        <v>69</v>
      </c>
      <c r="AY158" s="170" t="s">
        <v>152</v>
      </c>
    </row>
    <row r="159" spans="2:65" s="10" customFormat="1">
      <c r="B159" s="177"/>
      <c r="D159" s="178" t="s">
        <v>159</v>
      </c>
      <c r="E159" s="179" t="s">
        <v>5</v>
      </c>
      <c r="F159" s="180" t="s">
        <v>161</v>
      </c>
      <c r="H159" s="181">
        <v>121</v>
      </c>
      <c r="I159" s="182"/>
      <c r="L159" s="177"/>
      <c r="M159" s="183"/>
      <c r="N159" s="184"/>
      <c r="O159" s="184"/>
      <c r="P159" s="184"/>
      <c r="Q159" s="184"/>
      <c r="R159" s="184"/>
      <c r="S159" s="184"/>
      <c r="T159" s="185"/>
      <c r="AT159" s="186" t="s">
        <v>159</v>
      </c>
      <c r="AU159" s="186" t="s">
        <v>79</v>
      </c>
      <c r="AV159" s="10" t="s">
        <v>86</v>
      </c>
      <c r="AW159" s="10" t="s">
        <v>33</v>
      </c>
      <c r="AX159" s="10" t="s">
        <v>77</v>
      </c>
      <c r="AY159" s="186" t="s">
        <v>152</v>
      </c>
    </row>
    <row r="160" spans="2:65" s="1" customFormat="1" ht="31.5" customHeight="1">
      <c r="B160" s="147"/>
      <c r="C160" s="148" t="s">
        <v>331</v>
      </c>
      <c r="D160" s="148" t="s">
        <v>148</v>
      </c>
      <c r="E160" s="149" t="s">
        <v>332</v>
      </c>
      <c r="F160" s="150" t="s">
        <v>333</v>
      </c>
      <c r="G160" s="151" t="s">
        <v>163</v>
      </c>
      <c r="H160" s="152">
        <v>500</v>
      </c>
      <c r="I160" s="153"/>
      <c r="J160" s="154">
        <f>ROUND(I160*H160,2)</f>
        <v>0</v>
      </c>
      <c r="K160" s="150" t="s">
        <v>217</v>
      </c>
      <c r="L160" s="41"/>
      <c r="M160" s="155" t="s">
        <v>5</v>
      </c>
      <c r="N160" s="156" t="s">
        <v>40</v>
      </c>
      <c r="O160" s="42"/>
      <c r="P160" s="157">
        <f>O160*H160</f>
        <v>0</v>
      </c>
      <c r="Q160" s="157">
        <v>0</v>
      </c>
      <c r="R160" s="157">
        <f>Q160*H160</f>
        <v>0</v>
      </c>
      <c r="S160" s="157">
        <v>0.20499999999999999</v>
      </c>
      <c r="T160" s="158">
        <f>S160*H160</f>
        <v>102.5</v>
      </c>
      <c r="AR160" s="24" t="s">
        <v>86</v>
      </c>
      <c r="AT160" s="24" t="s">
        <v>148</v>
      </c>
      <c r="AU160" s="24" t="s">
        <v>79</v>
      </c>
      <c r="AY160" s="24" t="s">
        <v>152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24" t="s">
        <v>77</v>
      </c>
      <c r="BK160" s="159">
        <f>ROUND(I160*H160,2)</f>
        <v>0</v>
      </c>
      <c r="BL160" s="24" t="s">
        <v>86</v>
      </c>
      <c r="BM160" s="24" t="s">
        <v>334</v>
      </c>
    </row>
    <row r="161" spans="2:65" s="8" customFormat="1">
      <c r="B161" s="160"/>
      <c r="D161" s="161" t="s">
        <v>159</v>
      </c>
      <c r="E161" s="162" t="s">
        <v>5</v>
      </c>
      <c r="F161" s="163" t="s">
        <v>249</v>
      </c>
      <c r="H161" s="164" t="s">
        <v>5</v>
      </c>
      <c r="I161" s="165"/>
      <c r="L161" s="160"/>
      <c r="M161" s="166"/>
      <c r="N161" s="167"/>
      <c r="O161" s="167"/>
      <c r="P161" s="167"/>
      <c r="Q161" s="167"/>
      <c r="R161" s="167"/>
      <c r="S161" s="167"/>
      <c r="T161" s="168"/>
      <c r="AT161" s="164" t="s">
        <v>159</v>
      </c>
      <c r="AU161" s="164" t="s">
        <v>79</v>
      </c>
      <c r="AV161" s="8" t="s">
        <v>77</v>
      </c>
      <c r="AW161" s="8" t="s">
        <v>33</v>
      </c>
      <c r="AX161" s="8" t="s">
        <v>69</v>
      </c>
      <c r="AY161" s="164" t="s">
        <v>152</v>
      </c>
    </row>
    <row r="162" spans="2:65" s="8" customFormat="1">
      <c r="B162" s="160"/>
      <c r="D162" s="161" t="s">
        <v>159</v>
      </c>
      <c r="E162" s="162" t="s">
        <v>5</v>
      </c>
      <c r="F162" s="163" t="s">
        <v>335</v>
      </c>
      <c r="H162" s="164" t="s">
        <v>5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4" t="s">
        <v>159</v>
      </c>
      <c r="AU162" s="164" t="s">
        <v>79</v>
      </c>
      <c r="AV162" s="8" t="s">
        <v>77</v>
      </c>
      <c r="AW162" s="8" t="s">
        <v>33</v>
      </c>
      <c r="AX162" s="8" t="s">
        <v>69</v>
      </c>
      <c r="AY162" s="164" t="s">
        <v>152</v>
      </c>
    </row>
    <row r="163" spans="2:65" s="9" customFormat="1">
      <c r="B163" s="169"/>
      <c r="D163" s="161" t="s">
        <v>159</v>
      </c>
      <c r="E163" s="170" t="s">
        <v>5</v>
      </c>
      <c r="F163" s="171" t="s">
        <v>336</v>
      </c>
      <c r="H163" s="172">
        <v>500</v>
      </c>
      <c r="I163" s="173"/>
      <c r="L163" s="169"/>
      <c r="M163" s="174"/>
      <c r="N163" s="175"/>
      <c r="O163" s="175"/>
      <c r="P163" s="175"/>
      <c r="Q163" s="175"/>
      <c r="R163" s="175"/>
      <c r="S163" s="175"/>
      <c r="T163" s="176"/>
      <c r="AT163" s="170" t="s">
        <v>159</v>
      </c>
      <c r="AU163" s="170" t="s">
        <v>79</v>
      </c>
      <c r="AV163" s="9" t="s">
        <v>79</v>
      </c>
      <c r="AW163" s="9" t="s">
        <v>33</v>
      </c>
      <c r="AX163" s="9" t="s">
        <v>69</v>
      </c>
      <c r="AY163" s="170" t="s">
        <v>152</v>
      </c>
    </row>
    <row r="164" spans="2:65" s="10" customFormat="1">
      <c r="B164" s="177"/>
      <c r="D164" s="178" t="s">
        <v>159</v>
      </c>
      <c r="E164" s="179" t="s">
        <v>5</v>
      </c>
      <c r="F164" s="180" t="s">
        <v>161</v>
      </c>
      <c r="H164" s="181">
        <v>500</v>
      </c>
      <c r="I164" s="182"/>
      <c r="L164" s="177"/>
      <c r="M164" s="183"/>
      <c r="N164" s="184"/>
      <c r="O164" s="184"/>
      <c r="P164" s="184"/>
      <c r="Q164" s="184"/>
      <c r="R164" s="184"/>
      <c r="S164" s="184"/>
      <c r="T164" s="185"/>
      <c r="AT164" s="186" t="s">
        <v>159</v>
      </c>
      <c r="AU164" s="186" t="s">
        <v>79</v>
      </c>
      <c r="AV164" s="10" t="s">
        <v>86</v>
      </c>
      <c r="AW164" s="10" t="s">
        <v>33</v>
      </c>
      <c r="AX164" s="10" t="s">
        <v>77</v>
      </c>
      <c r="AY164" s="186" t="s">
        <v>152</v>
      </c>
    </row>
    <row r="165" spans="2:65" s="1" customFormat="1" ht="31.5" customHeight="1">
      <c r="B165" s="147"/>
      <c r="C165" s="148" t="s">
        <v>198</v>
      </c>
      <c r="D165" s="148" t="s">
        <v>148</v>
      </c>
      <c r="E165" s="149" t="s">
        <v>337</v>
      </c>
      <c r="F165" s="150" t="s">
        <v>338</v>
      </c>
      <c r="G165" s="151" t="s">
        <v>163</v>
      </c>
      <c r="H165" s="152">
        <v>242</v>
      </c>
      <c r="I165" s="153"/>
      <c r="J165" s="154">
        <f>ROUND(I165*H165,2)</f>
        <v>0</v>
      </c>
      <c r="K165" s="150" t="s">
        <v>217</v>
      </c>
      <c r="L165" s="41"/>
      <c r="M165" s="155" t="s">
        <v>5</v>
      </c>
      <c r="N165" s="156" t="s">
        <v>40</v>
      </c>
      <c r="O165" s="42"/>
      <c r="P165" s="157">
        <f>O165*H165</f>
        <v>0</v>
      </c>
      <c r="Q165" s="157">
        <v>0</v>
      </c>
      <c r="R165" s="157">
        <f>Q165*H165</f>
        <v>0</v>
      </c>
      <c r="S165" s="157">
        <v>0.115</v>
      </c>
      <c r="T165" s="158">
        <f>S165*H165</f>
        <v>27.830000000000002</v>
      </c>
      <c r="AR165" s="24" t="s">
        <v>86</v>
      </c>
      <c r="AT165" s="24" t="s">
        <v>148</v>
      </c>
      <c r="AU165" s="24" t="s">
        <v>79</v>
      </c>
      <c r="AY165" s="24" t="s">
        <v>152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24" t="s">
        <v>77</v>
      </c>
      <c r="BK165" s="159">
        <f>ROUND(I165*H165,2)</f>
        <v>0</v>
      </c>
      <c r="BL165" s="24" t="s">
        <v>86</v>
      </c>
      <c r="BM165" s="24" t="s">
        <v>339</v>
      </c>
    </row>
    <row r="166" spans="2:65" s="8" customFormat="1">
      <c r="B166" s="160"/>
      <c r="D166" s="161" t="s">
        <v>159</v>
      </c>
      <c r="E166" s="162" t="s">
        <v>5</v>
      </c>
      <c r="F166" s="163" t="s">
        <v>340</v>
      </c>
      <c r="H166" s="164" t="s">
        <v>5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4" t="s">
        <v>159</v>
      </c>
      <c r="AU166" s="164" t="s">
        <v>79</v>
      </c>
      <c r="AV166" s="8" t="s">
        <v>77</v>
      </c>
      <c r="AW166" s="8" t="s">
        <v>33</v>
      </c>
      <c r="AX166" s="8" t="s">
        <v>69</v>
      </c>
      <c r="AY166" s="164" t="s">
        <v>152</v>
      </c>
    </row>
    <row r="167" spans="2:65" s="9" customFormat="1">
      <c r="B167" s="169"/>
      <c r="D167" s="161" t="s">
        <v>159</v>
      </c>
      <c r="E167" s="170" t="s">
        <v>5</v>
      </c>
      <c r="F167" s="171" t="s">
        <v>341</v>
      </c>
      <c r="H167" s="172">
        <v>242</v>
      </c>
      <c r="I167" s="173"/>
      <c r="L167" s="169"/>
      <c r="M167" s="174"/>
      <c r="N167" s="175"/>
      <c r="O167" s="175"/>
      <c r="P167" s="175"/>
      <c r="Q167" s="175"/>
      <c r="R167" s="175"/>
      <c r="S167" s="175"/>
      <c r="T167" s="176"/>
      <c r="AT167" s="170" t="s">
        <v>159</v>
      </c>
      <c r="AU167" s="170" t="s">
        <v>79</v>
      </c>
      <c r="AV167" s="9" t="s">
        <v>79</v>
      </c>
      <c r="AW167" s="9" t="s">
        <v>33</v>
      </c>
      <c r="AX167" s="9" t="s">
        <v>69</v>
      </c>
      <c r="AY167" s="170" t="s">
        <v>152</v>
      </c>
    </row>
    <row r="168" spans="2:65" s="10" customFormat="1">
      <c r="B168" s="177"/>
      <c r="D168" s="178" t="s">
        <v>159</v>
      </c>
      <c r="E168" s="179" t="s">
        <v>5</v>
      </c>
      <c r="F168" s="180" t="s">
        <v>161</v>
      </c>
      <c r="H168" s="181">
        <v>242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86" t="s">
        <v>159</v>
      </c>
      <c r="AU168" s="186" t="s">
        <v>79</v>
      </c>
      <c r="AV168" s="10" t="s">
        <v>86</v>
      </c>
      <c r="AW168" s="10" t="s">
        <v>33</v>
      </c>
      <c r="AX168" s="10" t="s">
        <v>77</v>
      </c>
      <c r="AY168" s="186" t="s">
        <v>152</v>
      </c>
    </row>
    <row r="169" spans="2:65" s="1" customFormat="1" ht="44.25" customHeight="1">
      <c r="B169" s="147"/>
      <c r="C169" s="148" t="s">
        <v>10</v>
      </c>
      <c r="D169" s="148" t="s">
        <v>148</v>
      </c>
      <c r="E169" s="149" t="s">
        <v>342</v>
      </c>
      <c r="F169" s="150" t="s">
        <v>343</v>
      </c>
      <c r="G169" s="151" t="s">
        <v>344</v>
      </c>
      <c r="H169" s="152">
        <v>348.4</v>
      </c>
      <c r="I169" s="153"/>
      <c r="J169" s="154">
        <f>ROUND(I169*H169,2)</f>
        <v>0</v>
      </c>
      <c r="K169" s="150" t="s">
        <v>217</v>
      </c>
      <c r="L169" s="41"/>
      <c r="M169" s="155" t="s">
        <v>5</v>
      </c>
      <c r="N169" s="156" t="s">
        <v>40</v>
      </c>
      <c r="O169" s="42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AR169" s="24" t="s">
        <v>86</v>
      </c>
      <c r="AT169" s="24" t="s">
        <v>148</v>
      </c>
      <c r="AU169" s="24" t="s">
        <v>79</v>
      </c>
      <c r="AY169" s="24" t="s">
        <v>152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24" t="s">
        <v>77</v>
      </c>
      <c r="BK169" s="159">
        <f>ROUND(I169*H169,2)</f>
        <v>0</v>
      </c>
      <c r="BL169" s="24" t="s">
        <v>86</v>
      </c>
      <c r="BM169" s="24" t="s">
        <v>345</v>
      </c>
    </row>
    <row r="170" spans="2:65" s="8" customFormat="1">
      <c r="B170" s="160"/>
      <c r="D170" s="161" t="s">
        <v>159</v>
      </c>
      <c r="E170" s="162" t="s">
        <v>5</v>
      </c>
      <c r="F170" s="163" t="s">
        <v>249</v>
      </c>
      <c r="H170" s="164" t="s">
        <v>5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4" t="s">
        <v>159</v>
      </c>
      <c r="AU170" s="164" t="s">
        <v>79</v>
      </c>
      <c r="AV170" s="8" t="s">
        <v>77</v>
      </c>
      <c r="AW170" s="8" t="s">
        <v>33</v>
      </c>
      <c r="AX170" s="8" t="s">
        <v>69</v>
      </c>
      <c r="AY170" s="164" t="s">
        <v>152</v>
      </c>
    </row>
    <row r="171" spans="2:65" s="9" customFormat="1">
      <c r="B171" s="169"/>
      <c r="D171" s="161" t="s">
        <v>159</v>
      </c>
      <c r="E171" s="170" t="s">
        <v>5</v>
      </c>
      <c r="F171" s="171" t="s">
        <v>346</v>
      </c>
      <c r="H171" s="172">
        <v>81.400000000000006</v>
      </c>
      <c r="I171" s="173"/>
      <c r="L171" s="169"/>
      <c r="M171" s="174"/>
      <c r="N171" s="175"/>
      <c r="O171" s="175"/>
      <c r="P171" s="175"/>
      <c r="Q171" s="175"/>
      <c r="R171" s="175"/>
      <c r="S171" s="175"/>
      <c r="T171" s="176"/>
      <c r="AT171" s="170" t="s">
        <v>159</v>
      </c>
      <c r="AU171" s="170" t="s">
        <v>79</v>
      </c>
      <c r="AV171" s="9" t="s">
        <v>79</v>
      </c>
      <c r="AW171" s="9" t="s">
        <v>33</v>
      </c>
      <c r="AX171" s="9" t="s">
        <v>69</v>
      </c>
      <c r="AY171" s="170" t="s">
        <v>152</v>
      </c>
    </row>
    <row r="172" spans="2:65" s="9" customFormat="1">
      <c r="B172" s="169"/>
      <c r="D172" s="161" t="s">
        <v>159</v>
      </c>
      <c r="E172" s="170" t="s">
        <v>5</v>
      </c>
      <c r="F172" s="171" t="s">
        <v>347</v>
      </c>
      <c r="H172" s="172">
        <v>267</v>
      </c>
      <c r="I172" s="173"/>
      <c r="L172" s="169"/>
      <c r="M172" s="174"/>
      <c r="N172" s="175"/>
      <c r="O172" s="175"/>
      <c r="P172" s="175"/>
      <c r="Q172" s="175"/>
      <c r="R172" s="175"/>
      <c r="S172" s="175"/>
      <c r="T172" s="176"/>
      <c r="AT172" s="170" t="s">
        <v>159</v>
      </c>
      <c r="AU172" s="170" t="s">
        <v>79</v>
      </c>
      <c r="AV172" s="9" t="s">
        <v>79</v>
      </c>
      <c r="AW172" s="9" t="s">
        <v>33</v>
      </c>
      <c r="AX172" s="9" t="s">
        <v>69</v>
      </c>
      <c r="AY172" s="170" t="s">
        <v>152</v>
      </c>
    </row>
    <row r="173" spans="2:65" s="10" customFormat="1">
      <c r="B173" s="177"/>
      <c r="D173" s="178" t="s">
        <v>159</v>
      </c>
      <c r="E173" s="179" t="s">
        <v>5</v>
      </c>
      <c r="F173" s="180" t="s">
        <v>161</v>
      </c>
      <c r="H173" s="181">
        <v>348.4</v>
      </c>
      <c r="I173" s="182"/>
      <c r="L173" s="177"/>
      <c r="M173" s="183"/>
      <c r="N173" s="184"/>
      <c r="O173" s="184"/>
      <c r="P173" s="184"/>
      <c r="Q173" s="184"/>
      <c r="R173" s="184"/>
      <c r="S173" s="184"/>
      <c r="T173" s="185"/>
      <c r="AT173" s="186" t="s">
        <v>159</v>
      </c>
      <c r="AU173" s="186" t="s">
        <v>79</v>
      </c>
      <c r="AV173" s="10" t="s">
        <v>86</v>
      </c>
      <c r="AW173" s="10" t="s">
        <v>33</v>
      </c>
      <c r="AX173" s="10" t="s">
        <v>77</v>
      </c>
      <c r="AY173" s="186" t="s">
        <v>152</v>
      </c>
    </row>
    <row r="174" spans="2:65" s="1" customFormat="1" ht="31.5" customHeight="1">
      <c r="B174" s="147"/>
      <c r="C174" s="148" t="s">
        <v>348</v>
      </c>
      <c r="D174" s="148" t="s">
        <v>148</v>
      </c>
      <c r="E174" s="149" t="s">
        <v>349</v>
      </c>
      <c r="F174" s="150" t="s">
        <v>350</v>
      </c>
      <c r="G174" s="151" t="s">
        <v>257</v>
      </c>
      <c r="H174" s="152">
        <v>23</v>
      </c>
      <c r="I174" s="153"/>
      <c r="J174" s="154">
        <f t="shared" ref="J174:J188" si="0">ROUND(I174*H174,2)</f>
        <v>0</v>
      </c>
      <c r="K174" s="150" t="s">
        <v>217</v>
      </c>
      <c r="L174" s="41"/>
      <c r="M174" s="155" t="s">
        <v>5</v>
      </c>
      <c r="N174" s="156" t="s">
        <v>40</v>
      </c>
      <c r="O174" s="42"/>
      <c r="P174" s="157">
        <f t="shared" ref="P174:P188" si="1">O174*H174</f>
        <v>0</v>
      </c>
      <c r="Q174" s="157">
        <v>0</v>
      </c>
      <c r="R174" s="157">
        <f t="shared" ref="R174:R188" si="2">Q174*H174</f>
        <v>0</v>
      </c>
      <c r="S174" s="157">
        <v>0</v>
      </c>
      <c r="T174" s="158">
        <f t="shared" ref="T174:T188" si="3">S174*H174</f>
        <v>0</v>
      </c>
      <c r="AR174" s="24" t="s">
        <v>86</v>
      </c>
      <c r="AT174" s="24" t="s">
        <v>148</v>
      </c>
      <c r="AU174" s="24" t="s">
        <v>79</v>
      </c>
      <c r="AY174" s="24" t="s">
        <v>152</v>
      </c>
      <c r="BE174" s="159">
        <f t="shared" ref="BE174:BE188" si="4">IF(N174="základní",J174,0)</f>
        <v>0</v>
      </c>
      <c r="BF174" s="159">
        <f t="shared" ref="BF174:BF188" si="5">IF(N174="snížená",J174,0)</f>
        <v>0</v>
      </c>
      <c r="BG174" s="159">
        <f t="shared" ref="BG174:BG188" si="6">IF(N174="zákl. přenesená",J174,0)</f>
        <v>0</v>
      </c>
      <c r="BH174" s="159">
        <f t="shared" ref="BH174:BH188" si="7">IF(N174="sníž. přenesená",J174,0)</f>
        <v>0</v>
      </c>
      <c r="BI174" s="159">
        <f t="shared" ref="BI174:BI188" si="8">IF(N174="nulová",J174,0)</f>
        <v>0</v>
      </c>
      <c r="BJ174" s="24" t="s">
        <v>77</v>
      </c>
      <c r="BK174" s="159">
        <f t="shared" ref="BK174:BK188" si="9">ROUND(I174*H174,2)</f>
        <v>0</v>
      </c>
      <c r="BL174" s="24" t="s">
        <v>86</v>
      </c>
      <c r="BM174" s="24" t="s">
        <v>351</v>
      </c>
    </row>
    <row r="175" spans="2:65" s="1" customFormat="1" ht="31.5" customHeight="1">
      <c r="B175" s="147"/>
      <c r="C175" s="148" t="s">
        <v>352</v>
      </c>
      <c r="D175" s="148" t="s">
        <v>148</v>
      </c>
      <c r="E175" s="149" t="s">
        <v>353</v>
      </c>
      <c r="F175" s="150" t="s">
        <v>354</v>
      </c>
      <c r="G175" s="151" t="s">
        <v>257</v>
      </c>
      <c r="H175" s="152">
        <v>4</v>
      </c>
      <c r="I175" s="153"/>
      <c r="J175" s="154">
        <f t="shared" si="0"/>
        <v>0</v>
      </c>
      <c r="K175" s="150" t="s">
        <v>217</v>
      </c>
      <c r="L175" s="41"/>
      <c r="M175" s="155" t="s">
        <v>5</v>
      </c>
      <c r="N175" s="156" t="s">
        <v>40</v>
      </c>
      <c r="O175" s="42"/>
      <c r="P175" s="157">
        <f t="shared" si="1"/>
        <v>0</v>
      </c>
      <c r="Q175" s="157">
        <v>0</v>
      </c>
      <c r="R175" s="157">
        <f t="shared" si="2"/>
        <v>0</v>
      </c>
      <c r="S175" s="157">
        <v>0</v>
      </c>
      <c r="T175" s="158">
        <f t="shared" si="3"/>
        <v>0</v>
      </c>
      <c r="AR175" s="24" t="s">
        <v>86</v>
      </c>
      <c r="AT175" s="24" t="s">
        <v>148</v>
      </c>
      <c r="AU175" s="24" t="s">
        <v>79</v>
      </c>
      <c r="AY175" s="24" t="s">
        <v>152</v>
      </c>
      <c r="BE175" s="159">
        <f t="shared" si="4"/>
        <v>0</v>
      </c>
      <c r="BF175" s="159">
        <f t="shared" si="5"/>
        <v>0</v>
      </c>
      <c r="BG175" s="159">
        <f t="shared" si="6"/>
        <v>0</v>
      </c>
      <c r="BH175" s="159">
        <f t="shared" si="7"/>
        <v>0</v>
      </c>
      <c r="BI175" s="159">
        <f t="shared" si="8"/>
        <v>0</v>
      </c>
      <c r="BJ175" s="24" t="s">
        <v>77</v>
      </c>
      <c r="BK175" s="159">
        <f t="shared" si="9"/>
        <v>0</v>
      </c>
      <c r="BL175" s="24" t="s">
        <v>86</v>
      </c>
      <c r="BM175" s="24" t="s">
        <v>355</v>
      </c>
    </row>
    <row r="176" spans="2:65" s="1" customFormat="1" ht="31.5" customHeight="1">
      <c r="B176" s="147"/>
      <c r="C176" s="148" t="s">
        <v>356</v>
      </c>
      <c r="D176" s="148" t="s">
        <v>148</v>
      </c>
      <c r="E176" s="149" t="s">
        <v>357</v>
      </c>
      <c r="F176" s="150" t="s">
        <v>358</v>
      </c>
      <c r="G176" s="151" t="s">
        <v>257</v>
      </c>
      <c r="H176" s="152">
        <v>7</v>
      </c>
      <c r="I176" s="153"/>
      <c r="J176" s="154">
        <f t="shared" si="0"/>
        <v>0</v>
      </c>
      <c r="K176" s="150" t="s">
        <v>217</v>
      </c>
      <c r="L176" s="41"/>
      <c r="M176" s="155" t="s">
        <v>5</v>
      </c>
      <c r="N176" s="156" t="s">
        <v>40</v>
      </c>
      <c r="O176" s="42"/>
      <c r="P176" s="157">
        <f t="shared" si="1"/>
        <v>0</v>
      </c>
      <c r="Q176" s="157">
        <v>0</v>
      </c>
      <c r="R176" s="157">
        <f t="shared" si="2"/>
        <v>0</v>
      </c>
      <c r="S176" s="157">
        <v>0</v>
      </c>
      <c r="T176" s="158">
        <f t="shared" si="3"/>
        <v>0</v>
      </c>
      <c r="AR176" s="24" t="s">
        <v>86</v>
      </c>
      <c r="AT176" s="24" t="s">
        <v>148</v>
      </c>
      <c r="AU176" s="24" t="s">
        <v>79</v>
      </c>
      <c r="AY176" s="24" t="s">
        <v>152</v>
      </c>
      <c r="BE176" s="159">
        <f t="shared" si="4"/>
        <v>0</v>
      </c>
      <c r="BF176" s="159">
        <f t="shared" si="5"/>
        <v>0</v>
      </c>
      <c r="BG176" s="159">
        <f t="shared" si="6"/>
        <v>0</v>
      </c>
      <c r="BH176" s="159">
        <f t="shared" si="7"/>
        <v>0</v>
      </c>
      <c r="BI176" s="159">
        <f t="shared" si="8"/>
        <v>0</v>
      </c>
      <c r="BJ176" s="24" t="s">
        <v>77</v>
      </c>
      <c r="BK176" s="159">
        <f t="shared" si="9"/>
        <v>0</v>
      </c>
      <c r="BL176" s="24" t="s">
        <v>86</v>
      </c>
      <c r="BM176" s="24" t="s">
        <v>359</v>
      </c>
    </row>
    <row r="177" spans="2:65" s="1" customFormat="1" ht="31.5" customHeight="1">
      <c r="B177" s="147"/>
      <c r="C177" s="148" t="s">
        <v>360</v>
      </c>
      <c r="D177" s="148" t="s">
        <v>148</v>
      </c>
      <c r="E177" s="149" t="s">
        <v>361</v>
      </c>
      <c r="F177" s="150" t="s">
        <v>362</v>
      </c>
      <c r="G177" s="151" t="s">
        <v>257</v>
      </c>
      <c r="H177" s="152">
        <v>3</v>
      </c>
      <c r="I177" s="153"/>
      <c r="J177" s="154">
        <f t="shared" si="0"/>
        <v>0</v>
      </c>
      <c r="K177" s="150" t="s">
        <v>217</v>
      </c>
      <c r="L177" s="41"/>
      <c r="M177" s="155" t="s">
        <v>5</v>
      </c>
      <c r="N177" s="156" t="s">
        <v>40</v>
      </c>
      <c r="O177" s="42"/>
      <c r="P177" s="157">
        <f t="shared" si="1"/>
        <v>0</v>
      </c>
      <c r="Q177" s="157">
        <v>0</v>
      </c>
      <c r="R177" s="157">
        <f t="shared" si="2"/>
        <v>0</v>
      </c>
      <c r="S177" s="157">
        <v>0</v>
      </c>
      <c r="T177" s="158">
        <f t="shared" si="3"/>
        <v>0</v>
      </c>
      <c r="AR177" s="24" t="s">
        <v>86</v>
      </c>
      <c r="AT177" s="24" t="s">
        <v>148</v>
      </c>
      <c r="AU177" s="24" t="s">
        <v>79</v>
      </c>
      <c r="AY177" s="24" t="s">
        <v>152</v>
      </c>
      <c r="BE177" s="159">
        <f t="shared" si="4"/>
        <v>0</v>
      </c>
      <c r="BF177" s="159">
        <f t="shared" si="5"/>
        <v>0</v>
      </c>
      <c r="BG177" s="159">
        <f t="shared" si="6"/>
        <v>0</v>
      </c>
      <c r="BH177" s="159">
        <f t="shared" si="7"/>
        <v>0</v>
      </c>
      <c r="BI177" s="159">
        <f t="shared" si="8"/>
        <v>0</v>
      </c>
      <c r="BJ177" s="24" t="s">
        <v>77</v>
      </c>
      <c r="BK177" s="159">
        <f t="shared" si="9"/>
        <v>0</v>
      </c>
      <c r="BL177" s="24" t="s">
        <v>86</v>
      </c>
      <c r="BM177" s="24" t="s">
        <v>363</v>
      </c>
    </row>
    <row r="178" spans="2:65" s="1" customFormat="1" ht="31.5" customHeight="1">
      <c r="B178" s="147"/>
      <c r="C178" s="148" t="s">
        <v>364</v>
      </c>
      <c r="D178" s="148" t="s">
        <v>148</v>
      </c>
      <c r="E178" s="149" t="s">
        <v>365</v>
      </c>
      <c r="F178" s="150" t="s">
        <v>366</v>
      </c>
      <c r="G178" s="151" t="s">
        <v>257</v>
      </c>
      <c r="H178" s="152">
        <v>23</v>
      </c>
      <c r="I178" s="153"/>
      <c r="J178" s="154">
        <f t="shared" si="0"/>
        <v>0</v>
      </c>
      <c r="K178" s="150" t="s">
        <v>217</v>
      </c>
      <c r="L178" s="41"/>
      <c r="M178" s="155" t="s">
        <v>5</v>
      </c>
      <c r="N178" s="156" t="s">
        <v>40</v>
      </c>
      <c r="O178" s="42"/>
      <c r="P178" s="157">
        <f t="shared" si="1"/>
        <v>0</v>
      </c>
      <c r="Q178" s="157">
        <v>0</v>
      </c>
      <c r="R178" s="157">
        <f t="shared" si="2"/>
        <v>0</v>
      </c>
      <c r="S178" s="157">
        <v>0</v>
      </c>
      <c r="T178" s="158">
        <f t="shared" si="3"/>
        <v>0</v>
      </c>
      <c r="AR178" s="24" t="s">
        <v>86</v>
      </c>
      <c r="AT178" s="24" t="s">
        <v>148</v>
      </c>
      <c r="AU178" s="24" t="s">
        <v>79</v>
      </c>
      <c r="AY178" s="24" t="s">
        <v>152</v>
      </c>
      <c r="BE178" s="159">
        <f t="shared" si="4"/>
        <v>0</v>
      </c>
      <c r="BF178" s="159">
        <f t="shared" si="5"/>
        <v>0</v>
      </c>
      <c r="BG178" s="159">
        <f t="shared" si="6"/>
        <v>0</v>
      </c>
      <c r="BH178" s="159">
        <f t="shared" si="7"/>
        <v>0</v>
      </c>
      <c r="BI178" s="159">
        <f t="shared" si="8"/>
        <v>0</v>
      </c>
      <c r="BJ178" s="24" t="s">
        <v>77</v>
      </c>
      <c r="BK178" s="159">
        <f t="shared" si="9"/>
        <v>0</v>
      </c>
      <c r="BL178" s="24" t="s">
        <v>86</v>
      </c>
      <c r="BM178" s="24" t="s">
        <v>367</v>
      </c>
    </row>
    <row r="179" spans="2:65" s="1" customFormat="1" ht="31.5" customHeight="1">
      <c r="B179" s="147"/>
      <c r="C179" s="148" t="s">
        <v>368</v>
      </c>
      <c r="D179" s="148" t="s">
        <v>148</v>
      </c>
      <c r="E179" s="149" t="s">
        <v>369</v>
      </c>
      <c r="F179" s="150" t="s">
        <v>370</v>
      </c>
      <c r="G179" s="151" t="s">
        <v>257</v>
      </c>
      <c r="H179" s="152">
        <v>4</v>
      </c>
      <c r="I179" s="153"/>
      <c r="J179" s="154">
        <f t="shared" si="0"/>
        <v>0</v>
      </c>
      <c r="K179" s="150" t="s">
        <v>217</v>
      </c>
      <c r="L179" s="41"/>
      <c r="M179" s="155" t="s">
        <v>5</v>
      </c>
      <c r="N179" s="156" t="s">
        <v>40</v>
      </c>
      <c r="O179" s="42"/>
      <c r="P179" s="157">
        <f t="shared" si="1"/>
        <v>0</v>
      </c>
      <c r="Q179" s="157">
        <v>0</v>
      </c>
      <c r="R179" s="157">
        <f t="shared" si="2"/>
        <v>0</v>
      </c>
      <c r="S179" s="157">
        <v>0</v>
      </c>
      <c r="T179" s="158">
        <f t="shared" si="3"/>
        <v>0</v>
      </c>
      <c r="AR179" s="24" t="s">
        <v>86</v>
      </c>
      <c r="AT179" s="24" t="s">
        <v>148</v>
      </c>
      <c r="AU179" s="24" t="s">
        <v>79</v>
      </c>
      <c r="AY179" s="24" t="s">
        <v>152</v>
      </c>
      <c r="BE179" s="159">
        <f t="shared" si="4"/>
        <v>0</v>
      </c>
      <c r="BF179" s="159">
        <f t="shared" si="5"/>
        <v>0</v>
      </c>
      <c r="BG179" s="159">
        <f t="shared" si="6"/>
        <v>0</v>
      </c>
      <c r="BH179" s="159">
        <f t="shared" si="7"/>
        <v>0</v>
      </c>
      <c r="BI179" s="159">
        <f t="shared" si="8"/>
        <v>0</v>
      </c>
      <c r="BJ179" s="24" t="s">
        <v>77</v>
      </c>
      <c r="BK179" s="159">
        <f t="shared" si="9"/>
        <v>0</v>
      </c>
      <c r="BL179" s="24" t="s">
        <v>86</v>
      </c>
      <c r="BM179" s="24" t="s">
        <v>371</v>
      </c>
    </row>
    <row r="180" spans="2:65" s="1" customFormat="1" ht="31.5" customHeight="1">
      <c r="B180" s="147"/>
      <c r="C180" s="148" t="s">
        <v>372</v>
      </c>
      <c r="D180" s="148" t="s">
        <v>148</v>
      </c>
      <c r="E180" s="149" t="s">
        <v>373</v>
      </c>
      <c r="F180" s="150" t="s">
        <v>374</v>
      </c>
      <c r="G180" s="151" t="s">
        <v>257</v>
      </c>
      <c r="H180" s="152">
        <v>7</v>
      </c>
      <c r="I180" s="153"/>
      <c r="J180" s="154">
        <f t="shared" si="0"/>
        <v>0</v>
      </c>
      <c r="K180" s="150" t="s">
        <v>217</v>
      </c>
      <c r="L180" s="41"/>
      <c r="M180" s="155" t="s">
        <v>5</v>
      </c>
      <c r="N180" s="156" t="s">
        <v>40</v>
      </c>
      <c r="O180" s="42"/>
      <c r="P180" s="157">
        <f t="shared" si="1"/>
        <v>0</v>
      </c>
      <c r="Q180" s="157">
        <v>0</v>
      </c>
      <c r="R180" s="157">
        <f t="shared" si="2"/>
        <v>0</v>
      </c>
      <c r="S180" s="157">
        <v>0</v>
      </c>
      <c r="T180" s="158">
        <f t="shared" si="3"/>
        <v>0</v>
      </c>
      <c r="AR180" s="24" t="s">
        <v>86</v>
      </c>
      <c r="AT180" s="24" t="s">
        <v>148</v>
      </c>
      <c r="AU180" s="24" t="s">
        <v>79</v>
      </c>
      <c r="AY180" s="24" t="s">
        <v>152</v>
      </c>
      <c r="BE180" s="159">
        <f t="shared" si="4"/>
        <v>0</v>
      </c>
      <c r="BF180" s="159">
        <f t="shared" si="5"/>
        <v>0</v>
      </c>
      <c r="BG180" s="159">
        <f t="shared" si="6"/>
        <v>0</v>
      </c>
      <c r="BH180" s="159">
        <f t="shared" si="7"/>
        <v>0</v>
      </c>
      <c r="BI180" s="159">
        <f t="shared" si="8"/>
        <v>0</v>
      </c>
      <c r="BJ180" s="24" t="s">
        <v>77</v>
      </c>
      <c r="BK180" s="159">
        <f t="shared" si="9"/>
        <v>0</v>
      </c>
      <c r="BL180" s="24" t="s">
        <v>86</v>
      </c>
      <c r="BM180" s="24" t="s">
        <v>375</v>
      </c>
    </row>
    <row r="181" spans="2:65" s="1" customFormat="1" ht="31.5" customHeight="1">
      <c r="B181" s="147"/>
      <c r="C181" s="148" t="s">
        <v>376</v>
      </c>
      <c r="D181" s="148" t="s">
        <v>148</v>
      </c>
      <c r="E181" s="149" t="s">
        <v>377</v>
      </c>
      <c r="F181" s="150" t="s">
        <v>378</v>
      </c>
      <c r="G181" s="151" t="s">
        <v>257</v>
      </c>
      <c r="H181" s="152">
        <v>3</v>
      </c>
      <c r="I181" s="153"/>
      <c r="J181" s="154">
        <f t="shared" si="0"/>
        <v>0</v>
      </c>
      <c r="K181" s="150" t="s">
        <v>217</v>
      </c>
      <c r="L181" s="41"/>
      <c r="M181" s="155" t="s">
        <v>5</v>
      </c>
      <c r="N181" s="156" t="s">
        <v>40</v>
      </c>
      <c r="O181" s="42"/>
      <c r="P181" s="157">
        <f t="shared" si="1"/>
        <v>0</v>
      </c>
      <c r="Q181" s="157">
        <v>0</v>
      </c>
      <c r="R181" s="157">
        <f t="shared" si="2"/>
        <v>0</v>
      </c>
      <c r="S181" s="157">
        <v>0</v>
      </c>
      <c r="T181" s="158">
        <f t="shared" si="3"/>
        <v>0</v>
      </c>
      <c r="AR181" s="24" t="s">
        <v>86</v>
      </c>
      <c r="AT181" s="24" t="s">
        <v>148</v>
      </c>
      <c r="AU181" s="24" t="s">
        <v>79</v>
      </c>
      <c r="AY181" s="24" t="s">
        <v>152</v>
      </c>
      <c r="BE181" s="159">
        <f t="shared" si="4"/>
        <v>0</v>
      </c>
      <c r="BF181" s="159">
        <f t="shared" si="5"/>
        <v>0</v>
      </c>
      <c r="BG181" s="159">
        <f t="shared" si="6"/>
        <v>0</v>
      </c>
      <c r="BH181" s="159">
        <f t="shared" si="7"/>
        <v>0</v>
      </c>
      <c r="BI181" s="159">
        <f t="shared" si="8"/>
        <v>0</v>
      </c>
      <c r="BJ181" s="24" t="s">
        <v>77</v>
      </c>
      <c r="BK181" s="159">
        <f t="shared" si="9"/>
        <v>0</v>
      </c>
      <c r="BL181" s="24" t="s">
        <v>86</v>
      </c>
      <c r="BM181" s="24" t="s">
        <v>379</v>
      </c>
    </row>
    <row r="182" spans="2:65" s="1" customFormat="1" ht="31.5" customHeight="1">
      <c r="B182" s="147"/>
      <c r="C182" s="148" t="s">
        <v>380</v>
      </c>
      <c r="D182" s="148" t="s">
        <v>148</v>
      </c>
      <c r="E182" s="149" t="s">
        <v>381</v>
      </c>
      <c r="F182" s="150" t="s">
        <v>382</v>
      </c>
      <c r="G182" s="151" t="s">
        <v>257</v>
      </c>
      <c r="H182" s="152">
        <v>23</v>
      </c>
      <c r="I182" s="153"/>
      <c r="J182" s="154">
        <f t="shared" si="0"/>
        <v>0</v>
      </c>
      <c r="K182" s="150" t="s">
        <v>217</v>
      </c>
      <c r="L182" s="41"/>
      <c r="M182" s="155" t="s">
        <v>5</v>
      </c>
      <c r="N182" s="156" t="s">
        <v>40</v>
      </c>
      <c r="O182" s="42"/>
      <c r="P182" s="157">
        <f t="shared" si="1"/>
        <v>0</v>
      </c>
      <c r="Q182" s="157">
        <v>0</v>
      </c>
      <c r="R182" s="157">
        <f t="shared" si="2"/>
        <v>0</v>
      </c>
      <c r="S182" s="157">
        <v>0</v>
      </c>
      <c r="T182" s="158">
        <f t="shared" si="3"/>
        <v>0</v>
      </c>
      <c r="AR182" s="24" t="s">
        <v>86</v>
      </c>
      <c r="AT182" s="24" t="s">
        <v>148</v>
      </c>
      <c r="AU182" s="24" t="s">
        <v>79</v>
      </c>
      <c r="AY182" s="24" t="s">
        <v>152</v>
      </c>
      <c r="BE182" s="159">
        <f t="shared" si="4"/>
        <v>0</v>
      </c>
      <c r="BF182" s="159">
        <f t="shared" si="5"/>
        <v>0</v>
      </c>
      <c r="BG182" s="159">
        <f t="shared" si="6"/>
        <v>0</v>
      </c>
      <c r="BH182" s="159">
        <f t="shared" si="7"/>
        <v>0</v>
      </c>
      <c r="BI182" s="159">
        <f t="shared" si="8"/>
        <v>0</v>
      </c>
      <c r="BJ182" s="24" t="s">
        <v>77</v>
      </c>
      <c r="BK182" s="159">
        <f t="shared" si="9"/>
        <v>0</v>
      </c>
      <c r="BL182" s="24" t="s">
        <v>86</v>
      </c>
      <c r="BM182" s="24" t="s">
        <v>383</v>
      </c>
    </row>
    <row r="183" spans="2:65" s="1" customFormat="1" ht="31.5" customHeight="1">
      <c r="B183" s="147"/>
      <c r="C183" s="148" t="s">
        <v>384</v>
      </c>
      <c r="D183" s="148" t="s">
        <v>148</v>
      </c>
      <c r="E183" s="149" t="s">
        <v>385</v>
      </c>
      <c r="F183" s="150" t="s">
        <v>386</v>
      </c>
      <c r="G183" s="151" t="s">
        <v>257</v>
      </c>
      <c r="H183" s="152">
        <v>4</v>
      </c>
      <c r="I183" s="153"/>
      <c r="J183" s="154">
        <f t="shared" si="0"/>
        <v>0</v>
      </c>
      <c r="K183" s="150" t="s">
        <v>217</v>
      </c>
      <c r="L183" s="41"/>
      <c r="M183" s="155" t="s">
        <v>5</v>
      </c>
      <c r="N183" s="156" t="s">
        <v>40</v>
      </c>
      <c r="O183" s="42"/>
      <c r="P183" s="157">
        <f t="shared" si="1"/>
        <v>0</v>
      </c>
      <c r="Q183" s="157">
        <v>0</v>
      </c>
      <c r="R183" s="157">
        <f t="shared" si="2"/>
        <v>0</v>
      </c>
      <c r="S183" s="157">
        <v>0</v>
      </c>
      <c r="T183" s="158">
        <f t="shared" si="3"/>
        <v>0</v>
      </c>
      <c r="AR183" s="24" t="s">
        <v>86</v>
      </c>
      <c r="AT183" s="24" t="s">
        <v>148</v>
      </c>
      <c r="AU183" s="24" t="s">
        <v>79</v>
      </c>
      <c r="AY183" s="24" t="s">
        <v>152</v>
      </c>
      <c r="BE183" s="159">
        <f t="shared" si="4"/>
        <v>0</v>
      </c>
      <c r="BF183" s="159">
        <f t="shared" si="5"/>
        <v>0</v>
      </c>
      <c r="BG183" s="159">
        <f t="shared" si="6"/>
        <v>0</v>
      </c>
      <c r="BH183" s="159">
        <f t="shared" si="7"/>
        <v>0</v>
      </c>
      <c r="BI183" s="159">
        <f t="shared" si="8"/>
        <v>0</v>
      </c>
      <c r="BJ183" s="24" t="s">
        <v>77</v>
      </c>
      <c r="BK183" s="159">
        <f t="shared" si="9"/>
        <v>0</v>
      </c>
      <c r="BL183" s="24" t="s">
        <v>86</v>
      </c>
      <c r="BM183" s="24" t="s">
        <v>387</v>
      </c>
    </row>
    <row r="184" spans="2:65" s="1" customFormat="1" ht="31.5" customHeight="1">
      <c r="B184" s="147"/>
      <c r="C184" s="148" t="s">
        <v>388</v>
      </c>
      <c r="D184" s="148" t="s">
        <v>148</v>
      </c>
      <c r="E184" s="149" t="s">
        <v>389</v>
      </c>
      <c r="F184" s="150" t="s">
        <v>390</v>
      </c>
      <c r="G184" s="151" t="s">
        <v>257</v>
      </c>
      <c r="H184" s="152">
        <v>7</v>
      </c>
      <c r="I184" s="153"/>
      <c r="J184" s="154">
        <f t="shared" si="0"/>
        <v>0</v>
      </c>
      <c r="K184" s="150" t="s">
        <v>217</v>
      </c>
      <c r="L184" s="41"/>
      <c r="M184" s="155" t="s">
        <v>5</v>
      </c>
      <c r="N184" s="156" t="s">
        <v>40</v>
      </c>
      <c r="O184" s="42"/>
      <c r="P184" s="157">
        <f t="shared" si="1"/>
        <v>0</v>
      </c>
      <c r="Q184" s="157">
        <v>0</v>
      </c>
      <c r="R184" s="157">
        <f t="shared" si="2"/>
        <v>0</v>
      </c>
      <c r="S184" s="157">
        <v>0</v>
      </c>
      <c r="T184" s="158">
        <f t="shared" si="3"/>
        <v>0</v>
      </c>
      <c r="AR184" s="24" t="s">
        <v>86</v>
      </c>
      <c r="AT184" s="24" t="s">
        <v>148</v>
      </c>
      <c r="AU184" s="24" t="s">
        <v>79</v>
      </c>
      <c r="AY184" s="24" t="s">
        <v>152</v>
      </c>
      <c r="BE184" s="159">
        <f t="shared" si="4"/>
        <v>0</v>
      </c>
      <c r="BF184" s="159">
        <f t="shared" si="5"/>
        <v>0</v>
      </c>
      <c r="BG184" s="159">
        <f t="shared" si="6"/>
        <v>0</v>
      </c>
      <c r="BH184" s="159">
        <f t="shared" si="7"/>
        <v>0</v>
      </c>
      <c r="BI184" s="159">
        <f t="shared" si="8"/>
        <v>0</v>
      </c>
      <c r="BJ184" s="24" t="s">
        <v>77</v>
      </c>
      <c r="BK184" s="159">
        <f t="shared" si="9"/>
        <v>0</v>
      </c>
      <c r="BL184" s="24" t="s">
        <v>86</v>
      </c>
      <c r="BM184" s="24" t="s">
        <v>391</v>
      </c>
    </row>
    <row r="185" spans="2:65" s="1" customFormat="1" ht="31.5" customHeight="1">
      <c r="B185" s="147"/>
      <c r="C185" s="148" t="s">
        <v>392</v>
      </c>
      <c r="D185" s="148" t="s">
        <v>148</v>
      </c>
      <c r="E185" s="149" t="s">
        <v>393</v>
      </c>
      <c r="F185" s="150" t="s">
        <v>394</v>
      </c>
      <c r="G185" s="151" t="s">
        <v>257</v>
      </c>
      <c r="H185" s="152">
        <v>5</v>
      </c>
      <c r="I185" s="153"/>
      <c r="J185" s="154">
        <f t="shared" si="0"/>
        <v>0</v>
      </c>
      <c r="K185" s="150" t="s">
        <v>217</v>
      </c>
      <c r="L185" s="41"/>
      <c r="M185" s="155" t="s">
        <v>5</v>
      </c>
      <c r="N185" s="156" t="s">
        <v>40</v>
      </c>
      <c r="O185" s="42"/>
      <c r="P185" s="157">
        <f t="shared" si="1"/>
        <v>0</v>
      </c>
      <c r="Q185" s="157">
        <v>0</v>
      </c>
      <c r="R185" s="157">
        <f t="shared" si="2"/>
        <v>0</v>
      </c>
      <c r="S185" s="157">
        <v>0</v>
      </c>
      <c r="T185" s="158">
        <f t="shared" si="3"/>
        <v>0</v>
      </c>
      <c r="AR185" s="24" t="s">
        <v>86</v>
      </c>
      <c r="AT185" s="24" t="s">
        <v>148</v>
      </c>
      <c r="AU185" s="24" t="s">
        <v>79</v>
      </c>
      <c r="AY185" s="24" t="s">
        <v>152</v>
      </c>
      <c r="BE185" s="159">
        <f t="shared" si="4"/>
        <v>0</v>
      </c>
      <c r="BF185" s="159">
        <f t="shared" si="5"/>
        <v>0</v>
      </c>
      <c r="BG185" s="159">
        <f t="shared" si="6"/>
        <v>0</v>
      </c>
      <c r="BH185" s="159">
        <f t="shared" si="7"/>
        <v>0</v>
      </c>
      <c r="BI185" s="159">
        <f t="shared" si="8"/>
        <v>0</v>
      </c>
      <c r="BJ185" s="24" t="s">
        <v>77</v>
      </c>
      <c r="BK185" s="159">
        <f t="shared" si="9"/>
        <v>0</v>
      </c>
      <c r="BL185" s="24" t="s">
        <v>86</v>
      </c>
      <c r="BM185" s="24" t="s">
        <v>395</v>
      </c>
    </row>
    <row r="186" spans="2:65" s="1" customFormat="1" ht="31.5" customHeight="1">
      <c r="B186" s="147"/>
      <c r="C186" s="148" t="s">
        <v>396</v>
      </c>
      <c r="D186" s="148" t="s">
        <v>148</v>
      </c>
      <c r="E186" s="149" t="s">
        <v>397</v>
      </c>
      <c r="F186" s="150" t="s">
        <v>398</v>
      </c>
      <c r="G186" s="151" t="s">
        <v>216</v>
      </c>
      <c r="H186" s="152">
        <v>60</v>
      </c>
      <c r="I186" s="153"/>
      <c r="J186" s="154">
        <f t="shared" si="0"/>
        <v>0</v>
      </c>
      <c r="K186" s="150" t="s">
        <v>217</v>
      </c>
      <c r="L186" s="41"/>
      <c r="M186" s="155" t="s">
        <v>5</v>
      </c>
      <c r="N186" s="156" t="s">
        <v>40</v>
      </c>
      <c r="O186" s="42"/>
      <c r="P186" s="157">
        <f t="shared" si="1"/>
        <v>0</v>
      </c>
      <c r="Q186" s="157">
        <v>0</v>
      </c>
      <c r="R186" s="157">
        <f t="shared" si="2"/>
        <v>0</v>
      </c>
      <c r="S186" s="157">
        <v>0</v>
      </c>
      <c r="T186" s="158">
        <f t="shared" si="3"/>
        <v>0</v>
      </c>
      <c r="AR186" s="24" t="s">
        <v>86</v>
      </c>
      <c r="AT186" s="24" t="s">
        <v>148</v>
      </c>
      <c r="AU186" s="24" t="s">
        <v>79</v>
      </c>
      <c r="AY186" s="24" t="s">
        <v>152</v>
      </c>
      <c r="BE186" s="159">
        <f t="shared" si="4"/>
        <v>0</v>
      </c>
      <c r="BF186" s="159">
        <f t="shared" si="5"/>
        <v>0</v>
      </c>
      <c r="BG186" s="159">
        <f t="shared" si="6"/>
        <v>0</v>
      </c>
      <c r="BH186" s="159">
        <f t="shared" si="7"/>
        <v>0</v>
      </c>
      <c r="BI186" s="159">
        <f t="shared" si="8"/>
        <v>0</v>
      </c>
      <c r="BJ186" s="24" t="s">
        <v>77</v>
      </c>
      <c r="BK186" s="159">
        <f t="shared" si="9"/>
        <v>0</v>
      </c>
      <c r="BL186" s="24" t="s">
        <v>86</v>
      </c>
      <c r="BM186" s="24" t="s">
        <v>399</v>
      </c>
    </row>
    <row r="187" spans="2:65" s="1" customFormat="1" ht="44.25" customHeight="1">
      <c r="B187" s="147"/>
      <c r="C187" s="148" t="s">
        <v>400</v>
      </c>
      <c r="D187" s="148" t="s">
        <v>148</v>
      </c>
      <c r="E187" s="149" t="s">
        <v>401</v>
      </c>
      <c r="F187" s="150" t="s">
        <v>402</v>
      </c>
      <c r="G187" s="151" t="s">
        <v>344</v>
      </c>
      <c r="H187" s="152">
        <v>348.4</v>
      </c>
      <c r="I187" s="153"/>
      <c r="J187" s="154">
        <f t="shared" si="0"/>
        <v>0</v>
      </c>
      <c r="K187" s="150" t="s">
        <v>217</v>
      </c>
      <c r="L187" s="41"/>
      <c r="M187" s="155" t="s">
        <v>5</v>
      </c>
      <c r="N187" s="156" t="s">
        <v>40</v>
      </c>
      <c r="O187" s="42"/>
      <c r="P187" s="157">
        <f t="shared" si="1"/>
        <v>0</v>
      </c>
      <c r="Q187" s="157">
        <v>0</v>
      </c>
      <c r="R187" s="157">
        <f t="shared" si="2"/>
        <v>0</v>
      </c>
      <c r="S187" s="157">
        <v>0</v>
      </c>
      <c r="T187" s="158">
        <f t="shared" si="3"/>
        <v>0</v>
      </c>
      <c r="AR187" s="24" t="s">
        <v>86</v>
      </c>
      <c r="AT187" s="24" t="s">
        <v>148</v>
      </c>
      <c r="AU187" s="24" t="s">
        <v>79</v>
      </c>
      <c r="AY187" s="24" t="s">
        <v>152</v>
      </c>
      <c r="BE187" s="159">
        <f t="shared" si="4"/>
        <v>0</v>
      </c>
      <c r="BF187" s="159">
        <f t="shared" si="5"/>
        <v>0</v>
      </c>
      <c r="BG187" s="159">
        <f t="shared" si="6"/>
        <v>0</v>
      </c>
      <c r="BH187" s="159">
        <f t="shared" si="7"/>
        <v>0</v>
      </c>
      <c r="BI187" s="159">
        <f t="shared" si="8"/>
        <v>0</v>
      </c>
      <c r="BJ187" s="24" t="s">
        <v>77</v>
      </c>
      <c r="BK187" s="159">
        <f t="shared" si="9"/>
        <v>0</v>
      </c>
      <c r="BL187" s="24" t="s">
        <v>86</v>
      </c>
      <c r="BM187" s="24" t="s">
        <v>403</v>
      </c>
    </row>
    <row r="188" spans="2:65" s="1" customFormat="1" ht="31.5" customHeight="1">
      <c r="B188" s="147"/>
      <c r="C188" s="148" t="s">
        <v>404</v>
      </c>
      <c r="D188" s="148" t="s">
        <v>148</v>
      </c>
      <c r="E188" s="149" t="s">
        <v>405</v>
      </c>
      <c r="F188" s="150" t="s">
        <v>406</v>
      </c>
      <c r="G188" s="151" t="s">
        <v>257</v>
      </c>
      <c r="H188" s="152">
        <v>30</v>
      </c>
      <c r="I188" s="153"/>
      <c r="J188" s="154">
        <f t="shared" si="0"/>
        <v>0</v>
      </c>
      <c r="K188" s="150" t="s">
        <v>217</v>
      </c>
      <c r="L188" s="41"/>
      <c r="M188" s="155" t="s">
        <v>5</v>
      </c>
      <c r="N188" s="156" t="s">
        <v>40</v>
      </c>
      <c r="O188" s="42"/>
      <c r="P188" s="157">
        <f t="shared" si="1"/>
        <v>0</v>
      </c>
      <c r="Q188" s="157">
        <v>0</v>
      </c>
      <c r="R188" s="157">
        <f t="shared" si="2"/>
        <v>0</v>
      </c>
      <c r="S188" s="157">
        <v>0</v>
      </c>
      <c r="T188" s="158">
        <f t="shared" si="3"/>
        <v>0</v>
      </c>
      <c r="AR188" s="24" t="s">
        <v>86</v>
      </c>
      <c r="AT188" s="24" t="s">
        <v>148</v>
      </c>
      <c r="AU188" s="24" t="s">
        <v>79</v>
      </c>
      <c r="AY188" s="24" t="s">
        <v>152</v>
      </c>
      <c r="BE188" s="159">
        <f t="shared" si="4"/>
        <v>0</v>
      </c>
      <c r="BF188" s="159">
        <f t="shared" si="5"/>
        <v>0</v>
      </c>
      <c r="BG188" s="159">
        <f t="shared" si="6"/>
        <v>0</v>
      </c>
      <c r="BH188" s="159">
        <f t="shared" si="7"/>
        <v>0</v>
      </c>
      <c r="BI188" s="159">
        <f t="shared" si="8"/>
        <v>0</v>
      </c>
      <c r="BJ188" s="24" t="s">
        <v>77</v>
      </c>
      <c r="BK188" s="159">
        <f t="shared" si="9"/>
        <v>0</v>
      </c>
      <c r="BL188" s="24" t="s">
        <v>86</v>
      </c>
      <c r="BM188" s="24" t="s">
        <v>407</v>
      </c>
    </row>
    <row r="189" spans="2:65" s="8" customFormat="1">
      <c r="B189" s="160"/>
      <c r="D189" s="161" t="s">
        <v>159</v>
      </c>
      <c r="E189" s="162" t="s">
        <v>5</v>
      </c>
      <c r="F189" s="163" t="s">
        <v>249</v>
      </c>
      <c r="H189" s="164" t="s">
        <v>5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4" t="s">
        <v>159</v>
      </c>
      <c r="AU189" s="164" t="s">
        <v>79</v>
      </c>
      <c r="AV189" s="8" t="s">
        <v>77</v>
      </c>
      <c r="AW189" s="8" t="s">
        <v>33</v>
      </c>
      <c r="AX189" s="8" t="s">
        <v>69</v>
      </c>
      <c r="AY189" s="164" t="s">
        <v>152</v>
      </c>
    </row>
    <row r="190" spans="2:65" s="9" customFormat="1">
      <c r="B190" s="169"/>
      <c r="D190" s="161" t="s">
        <v>159</v>
      </c>
      <c r="E190" s="170" t="s">
        <v>5</v>
      </c>
      <c r="F190" s="171" t="s">
        <v>408</v>
      </c>
      <c r="H190" s="172">
        <v>30</v>
      </c>
      <c r="I190" s="173"/>
      <c r="L190" s="169"/>
      <c r="M190" s="174"/>
      <c r="N190" s="175"/>
      <c r="O190" s="175"/>
      <c r="P190" s="175"/>
      <c r="Q190" s="175"/>
      <c r="R190" s="175"/>
      <c r="S190" s="175"/>
      <c r="T190" s="176"/>
      <c r="AT190" s="170" t="s">
        <v>159</v>
      </c>
      <c r="AU190" s="170" t="s">
        <v>79</v>
      </c>
      <c r="AV190" s="9" t="s">
        <v>79</v>
      </c>
      <c r="AW190" s="9" t="s">
        <v>33</v>
      </c>
      <c r="AX190" s="9" t="s">
        <v>69</v>
      </c>
      <c r="AY190" s="170" t="s">
        <v>152</v>
      </c>
    </row>
    <row r="191" spans="2:65" s="10" customFormat="1">
      <c r="B191" s="177"/>
      <c r="D191" s="161" t="s">
        <v>159</v>
      </c>
      <c r="E191" s="187" t="s">
        <v>5</v>
      </c>
      <c r="F191" s="188" t="s">
        <v>161</v>
      </c>
      <c r="H191" s="189">
        <v>30</v>
      </c>
      <c r="I191" s="182"/>
      <c r="L191" s="177"/>
      <c r="M191" s="183"/>
      <c r="N191" s="184"/>
      <c r="O191" s="184"/>
      <c r="P191" s="184"/>
      <c r="Q191" s="184"/>
      <c r="R191" s="184"/>
      <c r="S191" s="184"/>
      <c r="T191" s="185"/>
      <c r="AT191" s="186" t="s">
        <v>159</v>
      </c>
      <c r="AU191" s="186" t="s">
        <v>79</v>
      </c>
      <c r="AV191" s="10" t="s">
        <v>86</v>
      </c>
      <c r="AW191" s="10" t="s">
        <v>33</v>
      </c>
      <c r="AX191" s="10" t="s">
        <v>77</v>
      </c>
      <c r="AY191" s="186" t="s">
        <v>152</v>
      </c>
    </row>
    <row r="192" spans="2:65" s="13" customFormat="1" ht="29.85" customHeight="1">
      <c r="B192" s="207"/>
      <c r="D192" s="218" t="s">
        <v>68</v>
      </c>
      <c r="E192" s="219" t="s">
        <v>107</v>
      </c>
      <c r="F192" s="219" t="s">
        <v>409</v>
      </c>
      <c r="I192" s="210"/>
      <c r="J192" s="220">
        <f>BK192</f>
        <v>0</v>
      </c>
      <c r="L192" s="207"/>
      <c r="M192" s="212"/>
      <c r="N192" s="213"/>
      <c r="O192" s="213"/>
      <c r="P192" s="214">
        <f>SUM(P193:P208)</f>
        <v>0</v>
      </c>
      <c r="Q192" s="213"/>
      <c r="R192" s="214">
        <f>SUM(R193:R208)</f>
        <v>0</v>
      </c>
      <c r="S192" s="213"/>
      <c r="T192" s="215">
        <f>SUM(T193:T208)</f>
        <v>0</v>
      </c>
      <c r="AR192" s="208" t="s">
        <v>77</v>
      </c>
      <c r="AT192" s="216" t="s">
        <v>68</v>
      </c>
      <c r="AU192" s="216" t="s">
        <v>77</v>
      </c>
      <c r="AY192" s="208" t="s">
        <v>152</v>
      </c>
      <c r="BK192" s="217">
        <f>SUM(BK193:BK208)</f>
        <v>0</v>
      </c>
    </row>
    <row r="193" spans="2:65" s="1" customFormat="1" ht="22.5" customHeight="1">
      <c r="B193" s="147"/>
      <c r="C193" s="148" t="s">
        <v>410</v>
      </c>
      <c r="D193" s="148" t="s">
        <v>148</v>
      </c>
      <c r="E193" s="149" t="s">
        <v>411</v>
      </c>
      <c r="F193" s="150" t="s">
        <v>412</v>
      </c>
      <c r="G193" s="151" t="s">
        <v>150</v>
      </c>
      <c r="H193" s="152">
        <v>1</v>
      </c>
      <c r="I193" s="153"/>
      <c r="J193" s="154">
        <f>ROUND(I193*H193,2)</f>
        <v>0</v>
      </c>
      <c r="K193" s="150" t="s">
        <v>1551</v>
      </c>
      <c r="L193" s="41"/>
      <c r="M193" s="155" t="s">
        <v>5</v>
      </c>
      <c r="N193" s="156" t="s">
        <v>40</v>
      </c>
      <c r="O193" s="42"/>
      <c r="P193" s="157">
        <f>O193*H193</f>
        <v>0</v>
      </c>
      <c r="Q193" s="157">
        <v>0</v>
      </c>
      <c r="R193" s="157">
        <f>Q193*H193</f>
        <v>0</v>
      </c>
      <c r="S193" s="157">
        <v>0</v>
      </c>
      <c r="T193" s="158">
        <f>S193*H193</f>
        <v>0</v>
      </c>
      <c r="AR193" s="24" t="s">
        <v>86</v>
      </c>
      <c r="AT193" s="24" t="s">
        <v>148</v>
      </c>
      <c r="AU193" s="24" t="s">
        <v>79</v>
      </c>
      <c r="AY193" s="24" t="s">
        <v>152</v>
      </c>
      <c r="BE193" s="159">
        <f>IF(N193="základní",J193,0)</f>
        <v>0</v>
      </c>
      <c r="BF193" s="159">
        <f>IF(N193="snížená",J193,0)</f>
        <v>0</v>
      </c>
      <c r="BG193" s="159">
        <f>IF(N193="zákl. přenesená",J193,0)</f>
        <v>0</v>
      </c>
      <c r="BH193" s="159">
        <f>IF(N193="sníž. přenesená",J193,0)</f>
        <v>0</v>
      </c>
      <c r="BI193" s="159">
        <f>IF(N193="nulová",J193,0)</f>
        <v>0</v>
      </c>
      <c r="BJ193" s="24" t="s">
        <v>77</v>
      </c>
      <c r="BK193" s="159">
        <f>ROUND(I193*H193,2)</f>
        <v>0</v>
      </c>
      <c r="BL193" s="24" t="s">
        <v>86</v>
      </c>
      <c r="BM193" s="24" t="s">
        <v>413</v>
      </c>
    </row>
    <row r="194" spans="2:65" s="1" customFormat="1" ht="22.5" customHeight="1">
      <c r="B194" s="147"/>
      <c r="C194" s="148" t="s">
        <v>414</v>
      </c>
      <c r="D194" s="148" t="s">
        <v>148</v>
      </c>
      <c r="E194" s="149" t="s">
        <v>415</v>
      </c>
      <c r="F194" s="150" t="s">
        <v>416</v>
      </c>
      <c r="G194" s="151" t="s">
        <v>150</v>
      </c>
      <c r="H194" s="152">
        <v>3</v>
      </c>
      <c r="I194" s="153"/>
      <c r="J194" s="154">
        <f>ROUND(I194*H194,2)</f>
        <v>0</v>
      </c>
      <c r="K194" s="150" t="s">
        <v>5</v>
      </c>
      <c r="L194" s="41"/>
      <c r="M194" s="155" t="s">
        <v>5</v>
      </c>
      <c r="N194" s="156" t="s">
        <v>40</v>
      </c>
      <c r="O194" s="42"/>
      <c r="P194" s="157">
        <f>O194*H194</f>
        <v>0</v>
      </c>
      <c r="Q194" s="157">
        <v>0</v>
      </c>
      <c r="R194" s="157">
        <f>Q194*H194</f>
        <v>0</v>
      </c>
      <c r="S194" s="157">
        <v>0</v>
      </c>
      <c r="T194" s="158">
        <f>S194*H194</f>
        <v>0</v>
      </c>
      <c r="AR194" s="24" t="s">
        <v>86</v>
      </c>
      <c r="AT194" s="24" t="s">
        <v>148</v>
      </c>
      <c r="AU194" s="24" t="s">
        <v>79</v>
      </c>
      <c r="AY194" s="24" t="s">
        <v>152</v>
      </c>
      <c r="BE194" s="159">
        <f>IF(N194="základní",J194,0)</f>
        <v>0</v>
      </c>
      <c r="BF194" s="159">
        <f>IF(N194="snížená",J194,0)</f>
        <v>0</v>
      </c>
      <c r="BG194" s="159">
        <f>IF(N194="zákl. přenesená",J194,0)</f>
        <v>0</v>
      </c>
      <c r="BH194" s="159">
        <f>IF(N194="sníž. přenesená",J194,0)</f>
        <v>0</v>
      </c>
      <c r="BI194" s="159">
        <f>IF(N194="nulová",J194,0)</f>
        <v>0</v>
      </c>
      <c r="BJ194" s="24" t="s">
        <v>77</v>
      </c>
      <c r="BK194" s="159">
        <f>ROUND(I194*H194,2)</f>
        <v>0</v>
      </c>
      <c r="BL194" s="24" t="s">
        <v>86</v>
      </c>
      <c r="BM194" s="24" t="s">
        <v>417</v>
      </c>
    </row>
    <row r="195" spans="2:65" s="1" customFormat="1" ht="22.5" customHeight="1">
      <c r="B195" s="147"/>
      <c r="C195" s="148" t="s">
        <v>418</v>
      </c>
      <c r="D195" s="148" t="s">
        <v>148</v>
      </c>
      <c r="E195" s="149" t="s">
        <v>419</v>
      </c>
      <c r="F195" s="150" t="s">
        <v>420</v>
      </c>
      <c r="G195" s="151" t="s">
        <v>150</v>
      </c>
      <c r="H195" s="152">
        <v>4</v>
      </c>
      <c r="I195" s="153"/>
      <c r="J195" s="154">
        <f>ROUND(I195*H195,2)</f>
        <v>0</v>
      </c>
      <c r="K195" s="150" t="s">
        <v>1551</v>
      </c>
      <c r="L195" s="41"/>
      <c r="M195" s="155" t="s">
        <v>5</v>
      </c>
      <c r="N195" s="156" t="s">
        <v>40</v>
      </c>
      <c r="O195" s="42"/>
      <c r="P195" s="157">
        <f>O195*H195</f>
        <v>0</v>
      </c>
      <c r="Q195" s="157">
        <v>0</v>
      </c>
      <c r="R195" s="157">
        <f>Q195*H195</f>
        <v>0</v>
      </c>
      <c r="S195" s="157">
        <v>0</v>
      </c>
      <c r="T195" s="158">
        <f>S195*H195</f>
        <v>0</v>
      </c>
      <c r="AR195" s="24" t="s">
        <v>86</v>
      </c>
      <c r="AT195" s="24" t="s">
        <v>148</v>
      </c>
      <c r="AU195" s="24" t="s">
        <v>79</v>
      </c>
      <c r="AY195" s="24" t="s">
        <v>152</v>
      </c>
      <c r="BE195" s="159">
        <f>IF(N195="základní",J195,0)</f>
        <v>0</v>
      </c>
      <c r="BF195" s="159">
        <f>IF(N195="snížená",J195,0)</f>
        <v>0</v>
      </c>
      <c r="BG195" s="159">
        <f>IF(N195="zákl. přenesená",J195,0)</f>
        <v>0</v>
      </c>
      <c r="BH195" s="159">
        <f>IF(N195="sníž. přenesená",J195,0)</f>
        <v>0</v>
      </c>
      <c r="BI195" s="159">
        <f>IF(N195="nulová",J195,0)</f>
        <v>0</v>
      </c>
      <c r="BJ195" s="24" t="s">
        <v>77</v>
      </c>
      <c r="BK195" s="159">
        <f>ROUND(I195*H195,2)</f>
        <v>0</v>
      </c>
      <c r="BL195" s="24" t="s">
        <v>86</v>
      </c>
      <c r="BM195" s="24" t="s">
        <v>421</v>
      </c>
    </row>
    <row r="196" spans="2:65" s="1" customFormat="1" ht="22.5" customHeight="1">
      <c r="B196" s="147"/>
      <c r="C196" s="148" t="s">
        <v>422</v>
      </c>
      <c r="D196" s="148" t="s">
        <v>148</v>
      </c>
      <c r="E196" s="149" t="s">
        <v>423</v>
      </c>
      <c r="F196" s="150" t="s">
        <v>424</v>
      </c>
      <c r="G196" s="151" t="s">
        <v>157</v>
      </c>
      <c r="H196" s="152">
        <v>1</v>
      </c>
      <c r="I196" s="153"/>
      <c r="J196" s="154">
        <f>ROUND(I196*H196,2)</f>
        <v>0</v>
      </c>
      <c r="K196" s="150" t="s">
        <v>1551</v>
      </c>
      <c r="L196" s="41"/>
      <c r="M196" s="155" t="s">
        <v>5</v>
      </c>
      <c r="N196" s="156" t="s">
        <v>40</v>
      </c>
      <c r="O196" s="42"/>
      <c r="P196" s="157">
        <f>O196*H196</f>
        <v>0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AR196" s="24" t="s">
        <v>86</v>
      </c>
      <c r="AT196" s="24" t="s">
        <v>148</v>
      </c>
      <c r="AU196" s="24" t="s">
        <v>79</v>
      </c>
      <c r="AY196" s="24" t="s">
        <v>152</v>
      </c>
      <c r="BE196" s="159">
        <f>IF(N196="základní",J196,0)</f>
        <v>0</v>
      </c>
      <c r="BF196" s="159">
        <f>IF(N196="snížená",J196,0)</f>
        <v>0</v>
      </c>
      <c r="BG196" s="159">
        <f>IF(N196="zákl. přenesená",J196,0)</f>
        <v>0</v>
      </c>
      <c r="BH196" s="159">
        <f>IF(N196="sníž. přenesená",J196,0)</f>
        <v>0</v>
      </c>
      <c r="BI196" s="159">
        <f>IF(N196="nulová",J196,0)</f>
        <v>0</v>
      </c>
      <c r="BJ196" s="24" t="s">
        <v>77</v>
      </c>
      <c r="BK196" s="159">
        <f>ROUND(I196*H196,2)</f>
        <v>0</v>
      </c>
      <c r="BL196" s="24" t="s">
        <v>86</v>
      </c>
      <c r="BM196" s="24" t="s">
        <v>425</v>
      </c>
    </row>
    <row r="197" spans="2:65" s="1" customFormat="1" ht="22.5" customHeight="1">
      <c r="B197" s="147"/>
      <c r="C197" s="148" t="s">
        <v>426</v>
      </c>
      <c r="D197" s="148" t="s">
        <v>148</v>
      </c>
      <c r="E197" s="149" t="s">
        <v>427</v>
      </c>
      <c r="F197" s="150" t="s">
        <v>428</v>
      </c>
      <c r="G197" s="151" t="s">
        <v>163</v>
      </c>
      <c r="H197" s="152">
        <v>200</v>
      </c>
      <c r="I197" s="153"/>
      <c r="J197" s="154">
        <f>ROUND(I197*H197,2)</f>
        <v>0</v>
      </c>
      <c r="K197" s="150" t="s">
        <v>217</v>
      </c>
      <c r="L197" s="41"/>
      <c r="M197" s="155" t="s">
        <v>5</v>
      </c>
      <c r="N197" s="156" t="s">
        <v>40</v>
      </c>
      <c r="O197" s="42"/>
      <c r="P197" s="157">
        <f>O197*H197</f>
        <v>0</v>
      </c>
      <c r="Q197" s="157">
        <v>0</v>
      </c>
      <c r="R197" s="157">
        <f>Q197*H197</f>
        <v>0</v>
      </c>
      <c r="S197" s="157">
        <v>0</v>
      </c>
      <c r="T197" s="158">
        <f>S197*H197</f>
        <v>0</v>
      </c>
      <c r="AR197" s="24" t="s">
        <v>86</v>
      </c>
      <c r="AT197" s="24" t="s">
        <v>148</v>
      </c>
      <c r="AU197" s="24" t="s">
        <v>79</v>
      </c>
      <c r="AY197" s="24" t="s">
        <v>152</v>
      </c>
      <c r="BE197" s="159">
        <f>IF(N197="základní",J197,0)</f>
        <v>0</v>
      </c>
      <c r="BF197" s="159">
        <f>IF(N197="snížená",J197,0)</f>
        <v>0</v>
      </c>
      <c r="BG197" s="159">
        <f>IF(N197="zákl. přenesená",J197,0)</f>
        <v>0</v>
      </c>
      <c r="BH197" s="159">
        <f>IF(N197="sníž. přenesená",J197,0)</f>
        <v>0</v>
      </c>
      <c r="BI197" s="159">
        <f>IF(N197="nulová",J197,0)</f>
        <v>0</v>
      </c>
      <c r="BJ197" s="24" t="s">
        <v>77</v>
      </c>
      <c r="BK197" s="159">
        <f>ROUND(I197*H197,2)</f>
        <v>0</v>
      </c>
      <c r="BL197" s="24" t="s">
        <v>86</v>
      </c>
      <c r="BM197" s="24" t="s">
        <v>429</v>
      </c>
    </row>
    <row r="198" spans="2:65" s="8" customFormat="1">
      <c r="B198" s="160"/>
      <c r="D198" s="161" t="s">
        <v>159</v>
      </c>
      <c r="E198" s="162" t="s">
        <v>5</v>
      </c>
      <c r="F198" s="163" t="s">
        <v>249</v>
      </c>
      <c r="H198" s="164" t="s">
        <v>5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4" t="s">
        <v>159</v>
      </c>
      <c r="AU198" s="164" t="s">
        <v>79</v>
      </c>
      <c r="AV198" s="8" t="s">
        <v>77</v>
      </c>
      <c r="AW198" s="8" t="s">
        <v>33</v>
      </c>
      <c r="AX198" s="8" t="s">
        <v>69</v>
      </c>
      <c r="AY198" s="164" t="s">
        <v>152</v>
      </c>
    </row>
    <row r="199" spans="2:65" s="9" customFormat="1">
      <c r="B199" s="169"/>
      <c r="D199" s="161" t="s">
        <v>159</v>
      </c>
      <c r="E199" s="170" t="s">
        <v>5</v>
      </c>
      <c r="F199" s="171" t="s">
        <v>430</v>
      </c>
      <c r="H199" s="172">
        <v>200</v>
      </c>
      <c r="I199" s="173"/>
      <c r="L199" s="169"/>
      <c r="M199" s="174"/>
      <c r="N199" s="175"/>
      <c r="O199" s="175"/>
      <c r="P199" s="175"/>
      <c r="Q199" s="175"/>
      <c r="R199" s="175"/>
      <c r="S199" s="175"/>
      <c r="T199" s="176"/>
      <c r="AT199" s="170" t="s">
        <v>159</v>
      </c>
      <c r="AU199" s="170" t="s">
        <v>79</v>
      </c>
      <c r="AV199" s="9" t="s">
        <v>79</v>
      </c>
      <c r="AW199" s="9" t="s">
        <v>33</v>
      </c>
      <c r="AX199" s="9" t="s">
        <v>69</v>
      </c>
      <c r="AY199" s="170" t="s">
        <v>152</v>
      </c>
    </row>
    <row r="200" spans="2:65" s="10" customFormat="1">
      <c r="B200" s="177"/>
      <c r="D200" s="178" t="s">
        <v>159</v>
      </c>
      <c r="E200" s="179" t="s">
        <v>5</v>
      </c>
      <c r="F200" s="180" t="s">
        <v>161</v>
      </c>
      <c r="H200" s="181">
        <v>200</v>
      </c>
      <c r="I200" s="182"/>
      <c r="L200" s="177"/>
      <c r="M200" s="183"/>
      <c r="N200" s="184"/>
      <c r="O200" s="184"/>
      <c r="P200" s="184"/>
      <c r="Q200" s="184"/>
      <c r="R200" s="184"/>
      <c r="S200" s="184"/>
      <c r="T200" s="185"/>
      <c r="AT200" s="186" t="s">
        <v>159</v>
      </c>
      <c r="AU200" s="186" t="s">
        <v>79</v>
      </c>
      <c r="AV200" s="10" t="s">
        <v>86</v>
      </c>
      <c r="AW200" s="10" t="s">
        <v>33</v>
      </c>
      <c r="AX200" s="10" t="s">
        <v>77</v>
      </c>
      <c r="AY200" s="186" t="s">
        <v>152</v>
      </c>
    </row>
    <row r="201" spans="2:65" s="1" customFormat="1" ht="57" customHeight="1">
      <c r="B201" s="147"/>
      <c r="C201" s="148" t="s">
        <v>431</v>
      </c>
      <c r="D201" s="148" t="s">
        <v>148</v>
      </c>
      <c r="E201" s="149" t="s">
        <v>432</v>
      </c>
      <c r="F201" s="150" t="s">
        <v>433</v>
      </c>
      <c r="G201" s="151" t="s">
        <v>163</v>
      </c>
      <c r="H201" s="152">
        <v>121</v>
      </c>
      <c r="I201" s="153"/>
      <c r="J201" s="154">
        <f>ROUND(I201*H201,2)</f>
        <v>0</v>
      </c>
      <c r="K201" s="150" t="s">
        <v>217</v>
      </c>
      <c r="L201" s="41"/>
      <c r="M201" s="155" t="s">
        <v>5</v>
      </c>
      <c r="N201" s="156" t="s">
        <v>40</v>
      </c>
      <c r="O201" s="42"/>
      <c r="P201" s="157">
        <f>O201*H201</f>
        <v>0</v>
      </c>
      <c r="Q201" s="157">
        <v>0</v>
      </c>
      <c r="R201" s="157">
        <f>Q201*H201</f>
        <v>0</v>
      </c>
      <c r="S201" s="157">
        <v>0</v>
      </c>
      <c r="T201" s="158">
        <f>S201*H201</f>
        <v>0</v>
      </c>
      <c r="AR201" s="24" t="s">
        <v>86</v>
      </c>
      <c r="AT201" s="24" t="s">
        <v>148</v>
      </c>
      <c r="AU201" s="24" t="s">
        <v>79</v>
      </c>
      <c r="AY201" s="24" t="s">
        <v>152</v>
      </c>
      <c r="BE201" s="159">
        <f>IF(N201="základní",J201,0)</f>
        <v>0</v>
      </c>
      <c r="BF201" s="159">
        <f>IF(N201="snížená",J201,0)</f>
        <v>0</v>
      </c>
      <c r="BG201" s="159">
        <f>IF(N201="zákl. přenesená",J201,0)</f>
        <v>0</v>
      </c>
      <c r="BH201" s="159">
        <f>IF(N201="sníž. přenesená",J201,0)</f>
        <v>0</v>
      </c>
      <c r="BI201" s="159">
        <f>IF(N201="nulová",J201,0)</f>
        <v>0</v>
      </c>
      <c r="BJ201" s="24" t="s">
        <v>77</v>
      </c>
      <c r="BK201" s="159">
        <f>ROUND(I201*H201,2)</f>
        <v>0</v>
      </c>
      <c r="BL201" s="24" t="s">
        <v>86</v>
      </c>
      <c r="BM201" s="24" t="s">
        <v>434</v>
      </c>
    </row>
    <row r="202" spans="2:65" s="8" customFormat="1">
      <c r="B202" s="160"/>
      <c r="D202" s="161" t="s">
        <v>159</v>
      </c>
      <c r="E202" s="162" t="s">
        <v>5</v>
      </c>
      <c r="F202" s="163" t="s">
        <v>329</v>
      </c>
      <c r="H202" s="164" t="s">
        <v>5</v>
      </c>
      <c r="I202" s="165"/>
      <c r="L202" s="160"/>
      <c r="M202" s="166"/>
      <c r="N202" s="167"/>
      <c r="O202" s="167"/>
      <c r="P202" s="167"/>
      <c r="Q202" s="167"/>
      <c r="R202" s="167"/>
      <c r="S202" s="167"/>
      <c r="T202" s="168"/>
      <c r="AT202" s="164" t="s">
        <v>159</v>
      </c>
      <c r="AU202" s="164" t="s">
        <v>79</v>
      </c>
      <c r="AV202" s="8" t="s">
        <v>77</v>
      </c>
      <c r="AW202" s="8" t="s">
        <v>33</v>
      </c>
      <c r="AX202" s="8" t="s">
        <v>69</v>
      </c>
      <c r="AY202" s="164" t="s">
        <v>152</v>
      </c>
    </row>
    <row r="203" spans="2:65" s="9" customFormat="1">
      <c r="B203" s="169"/>
      <c r="D203" s="161" t="s">
        <v>159</v>
      </c>
      <c r="E203" s="170" t="s">
        <v>5</v>
      </c>
      <c r="F203" s="171" t="s">
        <v>330</v>
      </c>
      <c r="H203" s="172">
        <v>121</v>
      </c>
      <c r="I203" s="173"/>
      <c r="L203" s="169"/>
      <c r="M203" s="174"/>
      <c r="N203" s="175"/>
      <c r="O203" s="175"/>
      <c r="P203" s="175"/>
      <c r="Q203" s="175"/>
      <c r="R203" s="175"/>
      <c r="S203" s="175"/>
      <c r="T203" s="176"/>
      <c r="AT203" s="170" t="s">
        <v>159</v>
      </c>
      <c r="AU203" s="170" t="s">
        <v>79</v>
      </c>
      <c r="AV203" s="9" t="s">
        <v>79</v>
      </c>
      <c r="AW203" s="9" t="s">
        <v>33</v>
      </c>
      <c r="AX203" s="9" t="s">
        <v>69</v>
      </c>
      <c r="AY203" s="170" t="s">
        <v>152</v>
      </c>
    </row>
    <row r="204" spans="2:65" s="10" customFormat="1">
      <c r="B204" s="177"/>
      <c r="D204" s="178" t="s">
        <v>159</v>
      </c>
      <c r="E204" s="179" t="s">
        <v>5</v>
      </c>
      <c r="F204" s="180" t="s">
        <v>161</v>
      </c>
      <c r="H204" s="181">
        <v>121</v>
      </c>
      <c r="I204" s="182"/>
      <c r="L204" s="177"/>
      <c r="M204" s="183"/>
      <c r="N204" s="184"/>
      <c r="O204" s="184"/>
      <c r="P204" s="184"/>
      <c r="Q204" s="184"/>
      <c r="R204" s="184"/>
      <c r="S204" s="184"/>
      <c r="T204" s="185"/>
      <c r="AT204" s="186" t="s">
        <v>159</v>
      </c>
      <c r="AU204" s="186" t="s">
        <v>79</v>
      </c>
      <c r="AV204" s="10" t="s">
        <v>86</v>
      </c>
      <c r="AW204" s="10" t="s">
        <v>33</v>
      </c>
      <c r="AX204" s="10" t="s">
        <v>77</v>
      </c>
      <c r="AY204" s="186" t="s">
        <v>152</v>
      </c>
    </row>
    <row r="205" spans="2:65" s="1" customFormat="1" ht="44.25" customHeight="1">
      <c r="B205" s="147"/>
      <c r="C205" s="148" t="s">
        <v>435</v>
      </c>
      <c r="D205" s="148" t="s">
        <v>148</v>
      </c>
      <c r="E205" s="149" t="s">
        <v>436</v>
      </c>
      <c r="F205" s="150" t="s">
        <v>437</v>
      </c>
      <c r="G205" s="151" t="s">
        <v>216</v>
      </c>
      <c r="H205" s="152">
        <v>96.8</v>
      </c>
      <c r="I205" s="153"/>
      <c r="J205" s="154">
        <f>ROUND(I205*H205,2)</f>
        <v>0</v>
      </c>
      <c r="K205" s="150" t="s">
        <v>217</v>
      </c>
      <c r="L205" s="41"/>
      <c r="M205" s="155" t="s">
        <v>5</v>
      </c>
      <c r="N205" s="156" t="s">
        <v>40</v>
      </c>
      <c r="O205" s="42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AR205" s="24" t="s">
        <v>86</v>
      </c>
      <c r="AT205" s="24" t="s">
        <v>148</v>
      </c>
      <c r="AU205" s="24" t="s">
        <v>79</v>
      </c>
      <c r="AY205" s="24" t="s">
        <v>152</v>
      </c>
      <c r="BE205" s="159">
        <f>IF(N205="základní",J205,0)</f>
        <v>0</v>
      </c>
      <c r="BF205" s="159">
        <f>IF(N205="snížená",J205,0)</f>
        <v>0</v>
      </c>
      <c r="BG205" s="159">
        <f>IF(N205="zákl. přenesená",J205,0)</f>
        <v>0</v>
      </c>
      <c r="BH205" s="159">
        <f>IF(N205="sníž. přenesená",J205,0)</f>
        <v>0</v>
      </c>
      <c r="BI205" s="159">
        <f>IF(N205="nulová",J205,0)</f>
        <v>0</v>
      </c>
      <c r="BJ205" s="24" t="s">
        <v>77</v>
      </c>
      <c r="BK205" s="159">
        <f>ROUND(I205*H205,2)</f>
        <v>0</v>
      </c>
      <c r="BL205" s="24" t="s">
        <v>86</v>
      </c>
      <c r="BM205" s="24" t="s">
        <v>438</v>
      </c>
    </row>
    <row r="206" spans="2:65" s="8" customFormat="1">
      <c r="B206" s="160"/>
      <c r="D206" s="161" t="s">
        <v>159</v>
      </c>
      <c r="E206" s="162" t="s">
        <v>5</v>
      </c>
      <c r="F206" s="163" t="s">
        <v>439</v>
      </c>
      <c r="H206" s="164" t="s">
        <v>5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4" t="s">
        <v>159</v>
      </c>
      <c r="AU206" s="164" t="s">
        <v>79</v>
      </c>
      <c r="AV206" s="8" t="s">
        <v>77</v>
      </c>
      <c r="AW206" s="8" t="s">
        <v>33</v>
      </c>
      <c r="AX206" s="8" t="s">
        <v>69</v>
      </c>
      <c r="AY206" s="164" t="s">
        <v>152</v>
      </c>
    </row>
    <row r="207" spans="2:65" s="9" customFormat="1">
      <c r="B207" s="169"/>
      <c r="D207" s="161" t="s">
        <v>159</v>
      </c>
      <c r="E207" s="170" t="s">
        <v>5</v>
      </c>
      <c r="F207" s="171" t="s">
        <v>440</v>
      </c>
      <c r="H207" s="172">
        <v>96.8</v>
      </c>
      <c r="I207" s="173"/>
      <c r="L207" s="169"/>
      <c r="M207" s="174"/>
      <c r="N207" s="175"/>
      <c r="O207" s="175"/>
      <c r="P207" s="175"/>
      <c r="Q207" s="175"/>
      <c r="R207" s="175"/>
      <c r="S207" s="175"/>
      <c r="T207" s="176"/>
      <c r="AT207" s="170" t="s">
        <v>159</v>
      </c>
      <c r="AU207" s="170" t="s">
        <v>79</v>
      </c>
      <c r="AV207" s="9" t="s">
        <v>79</v>
      </c>
      <c r="AW207" s="9" t="s">
        <v>33</v>
      </c>
      <c r="AX207" s="9" t="s">
        <v>69</v>
      </c>
      <c r="AY207" s="170" t="s">
        <v>152</v>
      </c>
    </row>
    <row r="208" spans="2:65" s="10" customFormat="1">
      <c r="B208" s="177"/>
      <c r="D208" s="161" t="s">
        <v>159</v>
      </c>
      <c r="E208" s="187" t="s">
        <v>5</v>
      </c>
      <c r="F208" s="188" t="s">
        <v>161</v>
      </c>
      <c r="H208" s="189">
        <v>96.8</v>
      </c>
      <c r="I208" s="182"/>
      <c r="L208" s="177"/>
      <c r="M208" s="183"/>
      <c r="N208" s="184"/>
      <c r="O208" s="184"/>
      <c r="P208" s="184"/>
      <c r="Q208" s="184"/>
      <c r="R208" s="184"/>
      <c r="S208" s="184"/>
      <c r="T208" s="185"/>
      <c r="AT208" s="186" t="s">
        <v>159</v>
      </c>
      <c r="AU208" s="186" t="s">
        <v>79</v>
      </c>
      <c r="AV208" s="10" t="s">
        <v>86</v>
      </c>
      <c r="AW208" s="10" t="s">
        <v>33</v>
      </c>
      <c r="AX208" s="10" t="s">
        <v>77</v>
      </c>
      <c r="AY208" s="186" t="s">
        <v>152</v>
      </c>
    </row>
    <row r="209" spans="2:65" s="13" customFormat="1" ht="29.85" customHeight="1">
      <c r="B209" s="207"/>
      <c r="D209" s="218" t="s">
        <v>68</v>
      </c>
      <c r="E209" s="219" t="s">
        <v>222</v>
      </c>
      <c r="F209" s="219" t="s">
        <v>223</v>
      </c>
      <c r="I209" s="210"/>
      <c r="J209" s="220">
        <f>BK209</f>
        <v>0</v>
      </c>
      <c r="L209" s="207"/>
      <c r="M209" s="212"/>
      <c r="N209" s="213"/>
      <c r="O209" s="213"/>
      <c r="P209" s="214">
        <f>SUM(P210:P217)</f>
        <v>0</v>
      </c>
      <c r="Q209" s="213"/>
      <c r="R209" s="214">
        <f>SUM(R210:R217)</f>
        <v>0</v>
      </c>
      <c r="S209" s="213"/>
      <c r="T209" s="215">
        <f>SUM(T210:T217)</f>
        <v>0</v>
      </c>
      <c r="AR209" s="208" t="s">
        <v>77</v>
      </c>
      <c r="AT209" s="216" t="s">
        <v>68</v>
      </c>
      <c r="AU209" s="216" t="s">
        <v>77</v>
      </c>
      <c r="AY209" s="208" t="s">
        <v>152</v>
      </c>
      <c r="BK209" s="217">
        <f>SUM(BK210:BK217)</f>
        <v>0</v>
      </c>
    </row>
    <row r="210" spans="2:65" s="1" customFormat="1" ht="31.5" customHeight="1">
      <c r="B210" s="147"/>
      <c r="C210" s="148" t="s">
        <v>441</v>
      </c>
      <c r="D210" s="148" t="s">
        <v>148</v>
      </c>
      <c r="E210" s="149" t="s">
        <v>442</v>
      </c>
      <c r="F210" s="150" t="s">
        <v>443</v>
      </c>
      <c r="G210" s="151" t="s">
        <v>226</v>
      </c>
      <c r="H210" s="152">
        <v>661.95500000000004</v>
      </c>
      <c r="I210" s="153"/>
      <c r="J210" s="154">
        <f>ROUND(I210*H210,2)</f>
        <v>0</v>
      </c>
      <c r="K210" s="150" t="s">
        <v>217</v>
      </c>
      <c r="L210" s="41"/>
      <c r="M210" s="155" t="s">
        <v>5</v>
      </c>
      <c r="N210" s="156" t="s">
        <v>40</v>
      </c>
      <c r="O210" s="42"/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AR210" s="24" t="s">
        <v>86</v>
      </c>
      <c r="AT210" s="24" t="s">
        <v>148</v>
      </c>
      <c r="AU210" s="24" t="s">
        <v>79</v>
      </c>
      <c r="AY210" s="24" t="s">
        <v>152</v>
      </c>
      <c r="BE210" s="159">
        <f>IF(N210="základní",J210,0)</f>
        <v>0</v>
      </c>
      <c r="BF210" s="159">
        <f>IF(N210="snížená",J210,0)</f>
        <v>0</v>
      </c>
      <c r="BG210" s="159">
        <f>IF(N210="zákl. přenesená",J210,0)</f>
        <v>0</v>
      </c>
      <c r="BH210" s="159">
        <f>IF(N210="sníž. přenesená",J210,0)</f>
        <v>0</v>
      </c>
      <c r="BI210" s="159">
        <f>IF(N210="nulová",J210,0)</f>
        <v>0</v>
      </c>
      <c r="BJ210" s="24" t="s">
        <v>77</v>
      </c>
      <c r="BK210" s="159">
        <f>ROUND(I210*H210,2)</f>
        <v>0</v>
      </c>
      <c r="BL210" s="24" t="s">
        <v>86</v>
      </c>
      <c r="BM210" s="24" t="s">
        <v>444</v>
      </c>
    </row>
    <row r="211" spans="2:65" s="1" customFormat="1" ht="31.5" customHeight="1">
      <c r="B211" s="147"/>
      <c r="C211" s="148" t="s">
        <v>445</v>
      </c>
      <c r="D211" s="148" t="s">
        <v>148</v>
      </c>
      <c r="E211" s="149" t="s">
        <v>446</v>
      </c>
      <c r="F211" s="150" t="s">
        <v>447</v>
      </c>
      <c r="G211" s="151" t="s">
        <v>226</v>
      </c>
      <c r="H211" s="152">
        <v>5957.5950000000003</v>
      </c>
      <c r="I211" s="153"/>
      <c r="J211" s="154">
        <f>ROUND(I211*H211,2)</f>
        <v>0</v>
      </c>
      <c r="K211" s="150" t="s">
        <v>217</v>
      </c>
      <c r="L211" s="41"/>
      <c r="M211" s="155" t="s">
        <v>5</v>
      </c>
      <c r="N211" s="156" t="s">
        <v>40</v>
      </c>
      <c r="O211" s="42"/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AR211" s="24" t="s">
        <v>86</v>
      </c>
      <c r="AT211" s="24" t="s">
        <v>148</v>
      </c>
      <c r="AU211" s="24" t="s">
        <v>79</v>
      </c>
      <c r="AY211" s="24" t="s">
        <v>152</v>
      </c>
      <c r="BE211" s="159">
        <f>IF(N211="základní",J211,0)</f>
        <v>0</v>
      </c>
      <c r="BF211" s="159">
        <f>IF(N211="snížená",J211,0)</f>
        <v>0</v>
      </c>
      <c r="BG211" s="159">
        <f>IF(N211="zákl. přenesená",J211,0)</f>
        <v>0</v>
      </c>
      <c r="BH211" s="159">
        <f>IF(N211="sníž. přenesená",J211,0)</f>
        <v>0</v>
      </c>
      <c r="BI211" s="159">
        <f>IF(N211="nulová",J211,0)</f>
        <v>0</v>
      </c>
      <c r="BJ211" s="24" t="s">
        <v>77</v>
      </c>
      <c r="BK211" s="159">
        <f>ROUND(I211*H211,2)</f>
        <v>0</v>
      </c>
      <c r="BL211" s="24" t="s">
        <v>86</v>
      </c>
      <c r="BM211" s="24" t="s">
        <v>448</v>
      </c>
    </row>
    <row r="212" spans="2:65" s="9" customFormat="1">
      <c r="B212" s="169"/>
      <c r="D212" s="161" t="s">
        <v>159</v>
      </c>
      <c r="E212" s="170" t="s">
        <v>5</v>
      </c>
      <c r="F212" s="171" t="s">
        <v>449</v>
      </c>
      <c r="H212" s="172">
        <v>5957.5950000000003</v>
      </c>
      <c r="I212" s="173"/>
      <c r="L212" s="169"/>
      <c r="M212" s="174"/>
      <c r="N212" s="175"/>
      <c r="O212" s="175"/>
      <c r="P212" s="175"/>
      <c r="Q212" s="175"/>
      <c r="R212" s="175"/>
      <c r="S212" s="175"/>
      <c r="T212" s="176"/>
      <c r="AT212" s="170" t="s">
        <v>159</v>
      </c>
      <c r="AU212" s="170" t="s">
        <v>79</v>
      </c>
      <c r="AV212" s="9" t="s">
        <v>79</v>
      </c>
      <c r="AW212" s="9" t="s">
        <v>33</v>
      </c>
      <c r="AX212" s="9" t="s">
        <v>69</v>
      </c>
      <c r="AY212" s="170" t="s">
        <v>152</v>
      </c>
    </row>
    <row r="213" spans="2:65" s="10" customFormat="1">
      <c r="B213" s="177"/>
      <c r="D213" s="178" t="s">
        <v>159</v>
      </c>
      <c r="E213" s="179" t="s">
        <v>5</v>
      </c>
      <c r="F213" s="180" t="s">
        <v>161</v>
      </c>
      <c r="H213" s="181">
        <v>5957.5950000000003</v>
      </c>
      <c r="I213" s="182"/>
      <c r="L213" s="177"/>
      <c r="M213" s="183"/>
      <c r="N213" s="184"/>
      <c r="O213" s="184"/>
      <c r="P213" s="184"/>
      <c r="Q213" s="184"/>
      <c r="R213" s="184"/>
      <c r="S213" s="184"/>
      <c r="T213" s="185"/>
      <c r="AT213" s="186" t="s">
        <v>159</v>
      </c>
      <c r="AU213" s="186" t="s">
        <v>79</v>
      </c>
      <c r="AV213" s="10" t="s">
        <v>86</v>
      </c>
      <c r="AW213" s="10" t="s">
        <v>33</v>
      </c>
      <c r="AX213" s="10" t="s">
        <v>77</v>
      </c>
      <c r="AY213" s="186" t="s">
        <v>152</v>
      </c>
    </row>
    <row r="214" spans="2:65" s="1" customFormat="1" ht="22.5" customHeight="1">
      <c r="B214" s="147"/>
      <c r="C214" s="148" t="s">
        <v>450</v>
      </c>
      <c r="D214" s="148" t="s">
        <v>148</v>
      </c>
      <c r="E214" s="149" t="s">
        <v>232</v>
      </c>
      <c r="F214" s="150" t="s">
        <v>233</v>
      </c>
      <c r="G214" s="151" t="s">
        <v>226</v>
      </c>
      <c r="H214" s="152">
        <v>661.95500000000004</v>
      </c>
      <c r="I214" s="153"/>
      <c r="J214" s="154">
        <f>ROUND(I214*H214,2)</f>
        <v>0</v>
      </c>
      <c r="K214" s="150" t="s">
        <v>217</v>
      </c>
      <c r="L214" s="41"/>
      <c r="M214" s="155" t="s">
        <v>5</v>
      </c>
      <c r="N214" s="156" t="s">
        <v>40</v>
      </c>
      <c r="O214" s="42"/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AR214" s="24" t="s">
        <v>86</v>
      </c>
      <c r="AT214" s="24" t="s">
        <v>148</v>
      </c>
      <c r="AU214" s="24" t="s">
        <v>79</v>
      </c>
      <c r="AY214" s="24" t="s">
        <v>152</v>
      </c>
      <c r="BE214" s="159">
        <f>IF(N214="základní",J214,0)</f>
        <v>0</v>
      </c>
      <c r="BF214" s="159">
        <f>IF(N214="snížená",J214,0)</f>
        <v>0</v>
      </c>
      <c r="BG214" s="159">
        <f>IF(N214="zákl. přenesená",J214,0)</f>
        <v>0</v>
      </c>
      <c r="BH214" s="159">
        <f>IF(N214="sníž. přenesená",J214,0)</f>
        <v>0</v>
      </c>
      <c r="BI214" s="159">
        <f>IF(N214="nulová",J214,0)</f>
        <v>0</v>
      </c>
      <c r="BJ214" s="24" t="s">
        <v>77</v>
      </c>
      <c r="BK214" s="159">
        <f>ROUND(I214*H214,2)</f>
        <v>0</v>
      </c>
      <c r="BL214" s="24" t="s">
        <v>86</v>
      </c>
      <c r="BM214" s="24" t="s">
        <v>451</v>
      </c>
    </row>
    <row r="215" spans="2:65" s="1" customFormat="1" ht="22.5" customHeight="1">
      <c r="B215" s="147"/>
      <c r="C215" s="148" t="s">
        <v>452</v>
      </c>
      <c r="D215" s="148" t="s">
        <v>148</v>
      </c>
      <c r="E215" s="149" t="s">
        <v>453</v>
      </c>
      <c r="F215" s="150" t="s">
        <v>454</v>
      </c>
      <c r="G215" s="151" t="s">
        <v>226</v>
      </c>
      <c r="H215" s="152">
        <v>338.42500000000001</v>
      </c>
      <c r="I215" s="153"/>
      <c r="J215" s="154">
        <f>ROUND(I215*H215,2)</f>
        <v>0</v>
      </c>
      <c r="K215" s="150" t="s">
        <v>217</v>
      </c>
      <c r="L215" s="41"/>
      <c r="M215" s="155" t="s">
        <v>5</v>
      </c>
      <c r="N215" s="156" t="s">
        <v>40</v>
      </c>
      <c r="O215" s="42"/>
      <c r="P215" s="157">
        <f>O215*H215</f>
        <v>0</v>
      </c>
      <c r="Q215" s="157">
        <v>0</v>
      </c>
      <c r="R215" s="157">
        <f>Q215*H215</f>
        <v>0</v>
      </c>
      <c r="S215" s="157">
        <v>0</v>
      </c>
      <c r="T215" s="158">
        <f>S215*H215</f>
        <v>0</v>
      </c>
      <c r="AR215" s="24" t="s">
        <v>86</v>
      </c>
      <c r="AT215" s="24" t="s">
        <v>148</v>
      </c>
      <c r="AU215" s="24" t="s">
        <v>79</v>
      </c>
      <c r="AY215" s="24" t="s">
        <v>152</v>
      </c>
      <c r="BE215" s="159">
        <f>IF(N215="základní",J215,0)</f>
        <v>0</v>
      </c>
      <c r="BF215" s="159">
        <f>IF(N215="snížená",J215,0)</f>
        <v>0</v>
      </c>
      <c r="BG215" s="159">
        <f>IF(N215="zákl. přenesená",J215,0)</f>
        <v>0</v>
      </c>
      <c r="BH215" s="159">
        <f>IF(N215="sníž. přenesená",J215,0)</f>
        <v>0</v>
      </c>
      <c r="BI215" s="159">
        <f>IF(N215="nulová",J215,0)</f>
        <v>0</v>
      </c>
      <c r="BJ215" s="24" t="s">
        <v>77</v>
      </c>
      <c r="BK215" s="159">
        <f>ROUND(I215*H215,2)</f>
        <v>0</v>
      </c>
      <c r="BL215" s="24" t="s">
        <v>86</v>
      </c>
      <c r="BM215" s="24" t="s">
        <v>455</v>
      </c>
    </row>
    <row r="216" spans="2:65" s="1" customFormat="1" ht="22.5" customHeight="1">
      <c r="B216" s="147"/>
      <c r="C216" s="148" t="s">
        <v>456</v>
      </c>
      <c r="D216" s="148" t="s">
        <v>148</v>
      </c>
      <c r="E216" s="149" t="s">
        <v>235</v>
      </c>
      <c r="F216" s="150" t="s">
        <v>236</v>
      </c>
      <c r="G216" s="151" t="s">
        <v>226</v>
      </c>
      <c r="H216" s="152">
        <v>90.41</v>
      </c>
      <c r="I216" s="153"/>
      <c r="J216" s="154">
        <f>ROUND(I216*H216,2)</f>
        <v>0</v>
      </c>
      <c r="K216" s="150" t="s">
        <v>217</v>
      </c>
      <c r="L216" s="41"/>
      <c r="M216" s="155" t="s">
        <v>5</v>
      </c>
      <c r="N216" s="156" t="s">
        <v>40</v>
      </c>
      <c r="O216" s="42"/>
      <c r="P216" s="157">
        <f>O216*H216</f>
        <v>0</v>
      </c>
      <c r="Q216" s="157">
        <v>0</v>
      </c>
      <c r="R216" s="157">
        <f>Q216*H216</f>
        <v>0</v>
      </c>
      <c r="S216" s="157">
        <v>0</v>
      </c>
      <c r="T216" s="158">
        <f>S216*H216</f>
        <v>0</v>
      </c>
      <c r="AR216" s="24" t="s">
        <v>86</v>
      </c>
      <c r="AT216" s="24" t="s">
        <v>148</v>
      </c>
      <c r="AU216" s="24" t="s">
        <v>79</v>
      </c>
      <c r="AY216" s="24" t="s">
        <v>152</v>
      </c>
      <c r="BE216" s="159">
        <f>IF(N216="základní",J216,0)</f>
        <v>0</v>
      </c>
      <c r="BF216" s="159">
        <f>IF(N216="snížená",J216,0)</f>
        <v>0</v>
      </c>
      <c r="BG216" s="159">
        <f>IF(N216="zákl. přenesená",J216,0)</f>
        <v>0</v>
      </c>
      <c r="BH216" s="159">
        <f>IF(N216="sníž. přenesená",J216,0)</f>
        <v>0</v>
      </c>
      <c r="BI216" s="159">
        <f>IF(N216="nulová",J216,0)</f>
        <v>0</v>
      </c>
      <c r="BJ216" s="24" t="s">
        <v>77</v>
      </c>
      <c r="BK216" s="159">
        <f>ROUND(I216*H216,2)</f>
        <v>0</v>
      </c>
      <c r="BL216" s="24" t="s">
        <v>86</v>
      </c>
      <c r="BM216" s="24" t="s">
        <v>457</v>
      </c>
    </row>
    <row r="217" spans="2:65" s="1" customFormat="1" ht="22.5" customHeight="1">
      <c r="B217" s="147"/>
      <c r="C217" s="148" t="s">
        <v>458</v>
      </c>
      <c r="D217" s="148" t="s">
        <v>148</v>
      </c>
      <c r="E217" s="149" t="s">
        <v>459</v>
      </c>
      <c r="F217" s="150" t="s">
        <v>460</v>
      </c>
      <c r="G217" s="151" t="s">
        <v>226</v>
      </c>
      <c r="H217" s="152">
        <v>232.12</v>
      </c>
      <c r="I217" s="153"/>
      <c r="J217" s="154">
        <f>ROUND(I217*H217,2)</f>
        <v>0</v>
      </c>
      <c r="K217" s="150" t="s">
        <v>217</v>
      </c>
      <c r="L217" s="41"/>
      <c r="M217" s="155" t="s">
        <v>5</v>
      </c>
      <c r="N217" s="156" t="s">
        <v>40</v>
      </c>
      <c r="O217" s="42"/>
      <c r="P217" s="157">
        <f>O217*H217</f>
        <v>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AR217" s="24" t="s">
        <v>86</v>
      </c>
      <c r="AT217" s="24" t="s">
        <v>148</v>
      </c>
      <c r="AU217" s="24" t="s">
        <v>79</v>
      </c>
      <c r="AY217" s="24" t="s">
        <v>152</v>
      </c>
      <c r="BE217" s="159">
        <f>IF(N217="základní",J217,0)</f>
        <v>0</v>
      </c>
      <c r="BF217" s="159">
        <f>IF(N217="snížená",J217,0)</f>
        <v>0</v>
      </c>
      <c r="BG217" s="159">
        <f>IF(N217="zákl. přenesená",J217,0)</f>
        <v>0</v>
      </c>
      <c r="BH217" s="159">
        <f>IF(N217="sníž. přenesená",J217,0)</f>
        <v>0</v>
      </c>
      <c r="BI217" s="159">
        <f>IF(N217="nulová",J217,0)</f>
        <v>0</v>
      </c>
      <c r="BJ217" s="24" t="s">
        <v>77</v>
      </c>
      <c r="BK217" s="159">
        <f>ROUND(I217*H217,2)</f>
        <v>0</v>
      </c>
      <c r="BL217" s="24" t="s">
        <v>86</v>
      </c>
      <c r="BM217" s="24" t="s">
        <v>461</v>
      </c>
    </row>
    <row r="218" spans="2:65" s="13" customFormat="1" ht="29.85" customHeight="1">
      <c r="B218" s="207"/>
      <c r="D218" s="218" t="s">
        <v>68</v>
      </c>
      <c r="E218" s="219" t="s">
        <v>238</v>
      </c>
      <c r="F218" s="219" t="s">
        <v>239</v>
      </c>
      <c r="I218" s="210"/>
      <c r="J218" s="220">
        <f>BK218</f>
        <v>0</v>
      </c>
      <c r="L218" s="207"/>
      <c r="M218" s="212"/>
      <c r="N218" s="213"/>
      <c r="O218" s="213"/>
      <c r="P218" s="214">
        <f>P219</f>
        <v>0</v>
      </c>
      <c r="Q218" s="213"/>
      <c r="R218" s="214">
        <f>R219</f>
        <v>0</v>
      </c>
      <c r="S218" s="213"/>
      <c r="T218" s="215">
        <f>T219</f>
        <v>0</v>
      </c>
      <c r="AR218" s="208" t="s">
        <v>77</v>
      </c>
      <c r="AT218" s="216" t="s">
        <v>68</v>
      </c>
      <c r="AU218" s="216" t="s">
        <v>77</v>
      </c>
      <c r="AY218" s="208" t="s">
        <v>152</v>
      </c>
      <c r="BK218" s="217">
        <f>BK219</f>
        <v>0</v>
      </c>
    </row>
    <row r="219" spans="2:65" s="1" customFormat="1" ht="31.5" customHeight="1">
      <c r="B219" s="147"/>
      <c r="C219" s="148" t="s">
        <v>462</v>
      </c>
      <c r="D219" s="148" t="s">
        <v>148</v>
      </c>
      <c r="E219" s="149" t="s">
        <v>240</v>
      </c>
      <c r="F219" s="150" t="s">
        <v>241</v>
      </c>
      <c r="G219" s="151" t="s">
        <v>226</v>
      </c>
      <c r="H219" s="152">
        <v>2E-3</v>
      </c>
      <c r="I219" s="153"/>
      <c r="J219" s="154">
        <f>ROUND(I219*H219,2)</f>
        <v>0</v>
      </c>
      <c r="K219" s="150" t="s">
        <v>217</v>
      </c>
      <c r="L219" s="41"/>
      <c r="M219" s="155" t="s">
        <v>5</v>
      </c>
      <c r="N219" s="221" t="s">
        <v>40</v>
      </c>
      <c r="O219" s="222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AR219" s="24" t="s">
        <v>86</v>
      </c>
      <c r="AT219" s="24" t="s">
        <v>148</v>
      </c>
      <c r="AU219" s="24" t="s">
        <v>79</v>
      </c>
      <c r="AY219" s="24" t="s">
        <v>152</v>
      </c>
      <c r="BE219" s="159">
        <f>IF(N219="základní",J219,0)</f>
        <v>0</v>
      </c>
      <c r="BF219" s="159">
        <f>IF(N219="snížená",J219,0)</f>
        <v>0</v>
      </c>
      <c r="BG219" s="159">
        <f>IF(N219="zákl. přenesená",J219,0)</f>
        <v>0</v>
      </c>
      <c r="BH219" s="159">
        <f>IF(N219="sníž. přenesená",J219,0)</f>
        <v>0</v>
      </c>
      <c r="BI219" s="159">
        <f>IF(N219="nulová",J219,0)</f>
        <v>0</v>
      </c>
      <c r="BJ219" s="24" t="s">
        <v>77</v>
      </c>
      <c r="BK219" s="159">
        <f>ROUND(I219*H219,2)</f>
        <v>0</v>
      </c>
      <c r="BL219" s="24" t="s">
        <v>86</v>
      </c>
      <c r="BM219" s="24" t="s">
        <v>463</v>
      </c>
    </row>
    <row r="220" spans="2:65" s="1" customFormat="1" ht="6.9" customHeight="1">
      <c r="B220" s="56"/>
      <c r="C220" s="57"/>
      <c r="D220" s="57"/>
      <c r="E220" s="57"/>
      <c r="F220" s="57"/>
      <c r="G220" s="57"/>
      <c r="H220" s="57"/>
      <c r="I220" s="127"/>
      <c r="J220" s="57"/>
      <c r="K220" s="57"/>
      <c r="L220" s="41"/>
    </row>
  </sheetData>
  <autoFilter ref="C80:K219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79"/>
  <sheetViews>
    <sheetView showGridLines="0" workbookViewId="0">
      <pane ySplit="1" topLeftCell="A2" activePane="bottomLeft" state="frozen"/>
      <selection pane="bottomLeft" activeCell="F360" sqref="F360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85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464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ROUND(J87,2)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ROUND(SUM(BE87:BE378), 2)</f>
        <v>0</v>
      </c>
      <c r="G30" s="42"/>
      <c r="H30" s="42"/>
      <c r="I30" s="119">
        <v>0.21</v>
      </c>
      <c r="J30" s="118">
        <f>ROUND(ROUND((SUM(BE87:BE378)),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ROUND(SUM(BF87:BF378), 2)</f>
        <v>0</v>
      </c>
      <c r="G31" s="42"/>
      <c r="H31" s="42"/>
      <c r="I31" s="119">
        <v>0.15</v>
      </c>
      <c r="J31" s="118">
        <f>ROUND(ROUND((SUM(BF87:BF378)),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ROUND(SUM(BG87:BG378),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ROUND(SUM(BH87:BH378),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ROUND(SUM(BI87:BI378),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3 - SO 101a Místní komunikace ve správě ÚMOb Nová Ves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J87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J88</f>
        <v>0</v>
      </c>
      <c r="K57" s="199"/>
    </row>
    <row r="58" spans="2:47" s="12" customFormat="1" ht="19.95" customHeight="1">
      <c r="B58" s="200"/>
      <c r="C58" s="201"/>
      <c r="D58" s="202" t="s">
        <v>465</v>
      </c>
      <c r="E58" s="203"/>
      <c r="F58" s="203"/>
      <c r="G58" s="203"/>
      <c r="H58" s="203"/>
      <c r="I58" s="204"/>
      <c r="J58" s="205">
        <f>J89</f>
        <v>0</v>
      </c>
      <c r="K58" s="206"/>
    </row>
    <row r="59" spans="2:47" s="12" customFormat="1" ht="19.95" customHeight="1">
      <c r="B59" s="200"/>
      <c r="C59" s="201"/>
      <c r="D59" s="202" t="s">
        <v>208</v>
      </c>
      <c r="E59" s="203"/>
      <c r="F59" s="203"/>
      <c r="G59" s="203"/>
      <c r="H59" s="203"/>
      <c r="I59" s="204"/>
      <c r="J59" s="205">
        <f>J106</f>
        <v>0</v>
      </c>
      <c r="K59" s="206"/>
    </row>
    <row r="60" spans="2:47" s="12" customFormat="1" ht="19.95" customHeight="1">
      <c r="B60" s="200"/>
      <c r="C60" s="201"/>
      <c r="D60" s="202" t="s">
        <v>466</v>
      </c>
      <c r="E60" s="203"/>
      <c r="F60" s="203"/>
      <c r="G60" s="203"/>
      <c r="H60" s="203"/>
      <c r="I60" s="204"/>
      <c r="J60" s="205">
        <f>J144</f>
        <v>0</v>
      </c>
      <c r="K60" s="206"/>
    </row>
    <row r="61" spans="2:47" s="12" customFormat="1" ht="19.95" customHeight="1">
      <c r="B61" s="200"/>
      <c r="C61" s="201"/>
      <c r="D61" s="202" t="s">
        <v>467</v>
      </c>
      <c r="E61" s="203"/>
      <c r="F61" s="203"/>
      <c r="G61" s="203"/>
      <c r="H61" s="203"/>
      <c r="I61" s="204"/>
      <c r="J61" s="205">
        <f>J153</f>
        <v>0</v>
      </c>
      <c r="K61" s="206"/>
    </row>
    <row r="62" spans="2:47" s="12" customFormat="1" ht="19.95" customHeight="1">
      <c r="B62" s="200"/>
      <c r="C62" s="201"/>
      <c r="D62" s="202" t="s">
        <v>468</v>
      </c>
      <c r="E62" s="203"/>
      <c r="F62" s="203"/>
      <c r="G62" s="203"/>
      <c r="H62" s="203"/>
      <c r="I62" s="204"/>
      <c r="J62" s="205">
        <f>J168</f>
        <v>0</v>
      </c>
      <c r="K62" s="206"/>
    </row>
    <row r="63" spans="2:47" s="12" customFormat="1" ht="19.95" customHeight="1">
      <c r="B63" s="200"/>
      <c r="C63" s="201"/>
      <c r="D63" s="202" t="s">
        <v>469</v>
      </c>
      <c r="E63" s="203"/>
      <c r="F63" s="203"/>
      <c r="G63" s="203"/>
      <c r="H63" s="203"/>
      <c r="I63" s="204"/>
      <c r="J63" s="205">
        <f>J240</f>
        <v>0</v>
      </c>
      <c r="K63" s="206"/>
    </row>
    <row r="64" spans="2:47" s="12" customFormat="1" ht="19.95" customHeight="1">
      <c r="B64" s="200"/>
      <c r="C64" s="201"/>
      <c r="D64" s="202" t="s">
        <v>244</v>
      </c>
      <c r="E64" s="203"/>
      <c r="F64" s="203"/>
      <c r="G64" s="203"/>
      <c r="H64" s="203"/>
      <c r="I64" s="204"/>
      <c r="J64" s="205">
        <f>J260</f>
        <v>0</v>
      </c>
      <c r="K64" s="206"/>
    </row>
    <row r="65" spans="2:12" s="12" customFormat="1" ht="19.95" customHeight="1">
      <c r="B65" s="200"/>
      <c r="C65" s="201"/>
      <c r="D65" s="202" t="s">
        <v>210</v>
      </c>
      <c r="E65" s="203"/>
      <c r="F65" s="203"/>
      <c r="G65" s="203"/>
      <c r="H65" s="203"/>
      <c r="I65" s="204"/>
      <c r="J65" s="205">
        <f>J374</f>
        <v>0</v>
      </c>
      <c r="K65" s="206"/>
    </row>
    <row r="66" spans="2:12" s="11" customFormat="1" ht="24.9" customHeight="1">
      <c r="B66" s="193"/>
      <c r="C66" s="194"/>
      <c r="D66" s="195" t="s">
        <v>470</v>
      </c>
      <c r="E66" s="196"/>
      <c r="F66" s="196"/>
      <c r="G66" s="196"/>
      <c r="H66" s="196"/>
      <c r="I66" s="197"/>
      <c r="J66" s="198">
        <f>J376</f>
        <v>0</v>
      </c>
      <c r="K66" s="199"/>
    </row>
    <row r="67" spans="2:12" s="12" customFormat="1" ht="19.95" customHeight="1">
      <c r="B67" s="200"/>
      <c r="C67" s="201"/>
      <c r="D67" s="202" t="s">
        <v>471</v>
      </c>
      <c r="E67" s="203"/>
      <c r="F67" s="203"/>
      <c r="G67" s="203"/>
      <c r="H67" s="203"/>
      <c r="I67" s="204"/>
      <c r="J67" s="205">
        <f>J377</f>
        <v>0</v>
      </c>
      <c r="K67" s="206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06"/>
      <c r="J68" s="42"/>
      <c r="K68" s="45"/>
    </row>
    <row r="69" spans="2:12" s="1" customFormat="1" ht="6.9" customHeight="1">
      <c r="B69" s="56"/>
      <c r="C69" s="57"/>
      <c r="D69" s="57"/>
      <c r="E69" s="57"/>
      <c r="F69" s="57"/>
      <c r="G69" s="57"/>
      <c r="H69" s="57"/>
      <c r="I69" s="127"/>
      <c r="J69" s="57"/>
      <c r="K69" s="58"/>
    </row>
    <row r="73" spans="2:12" s="1" customFormat="1" ht="6.9" customHeight="1">
      <c r="B73" s="59"/>
      <c r="C73" s="60"/>
      <c r="D73" s="60"/>
      <c r="E73" s="60"/>
      <c r="F73" s="60"/>
      <c r="G73" s="60"/>
      <c r="H73" s="60"/>
      <c r="I73" s="128"/>
      <c r="J73" s="60"/>
      <c r="K73" s="60"/>
      <c r="L73" s="41"/>
    </row>
    <row r="74" spans="2:12" s="1" customFormat="1" ht="36.9" customHeight="1">
      <c r="B74" s="41"/>
      <c r="C74" s="61" t="s">
        <v>134</v>
      </c>
      <c r="L74" s="41"/>
    </row>
    <row r="75" spans="2:12" s="1" customFormat="1" ht="6.9" customHeight="1">
      <c r="B75" s="41"/>
      <c r="L75" s="41"/>
    </row>
    <row r="76" spans="2:12" s="1" customFormat="1" ht="14.4" customHeight="1">
      <c r="B76" s="41"/>
      <c r="C76" s="63" t="s">
        <v>18</v>
      </c>
      <c r="L76" s="41"/>
    </row>
    <row r="77" spans="2:12" s="1" customFormat="1" ht="22.5" customHeight="1">
      <c r="B77" s="41"/>
      <c r="E77" s="364" t="str">
        <f>E7</f>
        <v>Cyklostezka Nová Ves -Vodárna-I.etapa</v>
      </c>
      <c r="F77" s="365"/>
      <c r="G77" s="365"/>
      <c r="H77" s="365"/>
      <c r="L77" s="41"/>
    </row>
    <row r="78" spans="2:12" s="1" customFormat="1" ht="14.4" customHeight="1">
      <c r="B78" s="41"/>
      <c r="C78" s="63" t="s">
        <v>127</v>
      </c>
      <c r="L78" s="41"/>
    </row>
    <row r="79" spans="2:12" s="1" customFormat="1" ht="23.25" customHeight="1">
      <c r="B79" s="41"/>
      <c r="E79" s="345" t="str">
        <f>E9</f>
        <v>3 - SO 101a Místní komunikace ve správě ÚMOb Nová Ves</v>
      </c>
      <c r="F79" s="366"/>
      <c r="G79" s="366"/>
      <c r="H79" s="366"/>
      <c r="L79" s="41"/>
    </row>
    <row r="80" spans="2:12" s="1" customFormat="1" ht="6.9" customHeight="1">
      <c r="B80" s="41"/>
      <c r="L80" s="41"/>
    </row>
    <row r="81" spans="2:65" s="1" customFormat="1" ht="18" customHeight="1">
      <c r="B81" s="41"/>
      <c r="C81" s="63" t="s">
        <v>22</v>
      </c>
      <c r="F81" s="135" t="str">
        <f>F12</f>
        <v xml:space="preserve"> </v>
      </c>
      <c r="I81" s="136" t="s">
        <v>24</v>
      </c>
      <c r="J81" s="67" t="str">
        <f>IF(J12="","",J12)</f>
        <v>19.06.2017</v>
      </c>
      <c r="L81" s="41"/>
    </row>
    <row r="82" spans="2:65" s="1" customFormat="1" ht="6.9" customHeight="1">
      <c r="B82" s="41"/>
      <c r="L82" s="41"/>
    </row>
    <row r="83" spans="2:65" s="1" customFormat="1" ht="13.2">
      <c r="B83" s="41"/>
      <c r="C83" s="63" t="s">
        <v>26</v>
      </c>
      <c r="F83" s="135" t="str">
        <f>E15</f>
        <v>Statutární město Ostrava</v>
      </c>
      <c r="I83" s="136" t="s">
        <v>31</v>
      </c>
      <c r="J83" s="135" t="str">
        <f>E21</f>
        <v>HaskoningDHV Czech Republic</v>
      </c>
      <c r="L83" s="41"/>
    </row>
    <row r="84" spans="2:65" s="1" customFormat="1" ht="14.4" customHeight="1">
      <c r="B84" s="41"/>
      <c r="C84" s="63" t="s">
        <v>30</v>
      </c>
      <c r="F84" s="135" t="str">
        <f>IF(E18="","",E18)</f>
        <v>Ing.Ondrej Bojko</v>
      </c>
      <c r="L84" s="41"/>
    </row>
    <row r="85" spans="2:65" s="1" customFormat="1" ht="10.35" customHeight="1">
      <c r="B85" s="41"/>
      <c r="L85" s="41"/>
    </row>
    <row r="86" spans="2:65" s="7" customFormat="1" ht="29.25" customHeight="1">
      <c r="B86" s="137"/>
      <c r="C86" s="138" t="s">
        <v>135</v>
      </c>
      <c r="D86" s="139" t="s">
        <v>54</v>
      </c>
      <c r="E86" s="139" t="s">
        <v>50</v>
      </c>
      <c r="F86" s="139" t="s">
        <v>136</v>
      </c>
      <c r="G86" s="139" t="s">
        <v>137</v>
      </c>
      <c r="H86" s="139" t="s">
        <v>138</v>
      </c>
      <c r="I86" s="140" t="s">
        <v>139</v>
      </c>
      <c r="J86" s="139" t="s">
        <v>131</v>
      </c>
      <c r="K86" s="141" t="s">
        <v>140</v>
      </c>
      <c r="L86" s="137"/>
      <c r="M86" s="73" t="s">
        <v>141</v>
      </c>
      <c r="N86" s="74" t="s">
        <v>39</v>
      </c>
      <c r="O86" s="74" t="s">
        <v>142</v>
      </c>
      <c r="P86" s="74" t="s">
        <v>143</v>
      </c>
      <c r="Q86" s="74" t="s">
        <v>144</v>
      </c>
      <c r="R86" s="74" t="s">
        <v>145</v>
      </c>
      <c r="S86" s="74" t="s">
        <v>146</v>
      </c>
      <c r="T86" s="75" t="s">
        <v>147</v>
      </c>
    </row>
    <row r="87" spans="2:65" s="1" customFormat="1" ht="29.25" customHeight="1">
      <c r="B87" s="41"/>
      <c r="C87" s="77" t="s">
        <v>132</v>
      </c>
      <c r="J87" s="143">
        <f>BK87</f>
        <v>0</v>
      </c>
      <c r="L87" s="41"/>
      <c r="M87" s="76"/>
      <c r="N87" s="68"/>
      <c r="O87" s="68"/>
      <c r="P87" s="144">
        <f>P88+P376</f>
        <v>0</v>
      </c>
      <c r="Q87" s="68"/>
      <c r="R87" s="144">
        <f>R88+R376</f>
        <v>1832.3678860000002</v>
      </c>
      <c r="S87" s="68"/>
      <c r="T87" s="145">
        <f>T88+T376</f>
        <v>0.35200000000000004</v>
      </c>
      <c r="AT87" s="24" t="s">
        <v>68</v>
      </c>
      <c r="AU87" s="24" t="s">
        <v>133</v>
      </c>
      <c r="BK87" s="146">
        <f>BK88+BK376</f>
        <v>0</v>
      </c>
    </row>
    <row r="88" spans="2:65" s="13" customFormat="1" ht="37.35" customHeight="1">
      <c r="B88" s="207"/>
      <c r="D88" s="208" t="s">
        <v>68</v>
      </c>
      <c r="E88" s="209" t="s">
        <v>211</v>
      </c>
      <c r="F88" s="209" t="s">
        <v>212</v>
      </c>
      <c r="I88" s="210"/>
      <c r="J88" s="211">
        <f>BK88</f>
        <v>0</v>
      </c>
      <c r="L88" s="207"/>
      <c r="M88" s="212"/>
      <c r="N88" s="213"/>
      <c r="O88" s="213"/>
      <c r="P88" s="214">
        <f>P89+P106+P144+P153+P168+P240+P260+P374</f>
        <v>0</v>
      </c>
      <c r="Q88" s="213"/>
      <c r="R88" s="214">
        <f>R89+R106+R144+R153+R168+R240+R260+R374</f>
        <v>1832.3678860000002</v>
      </c>
      <c r="S88" s="213"/>
      <c r="T88" s="215">
        <f>T89+T106+T144+T153+T168+T240+T260+T374</f>
        <v>0.35200000000000004</v>
      </c>
      <c r="AR88" s="208" t="s">
        <v>77</v>
      </c>
      <c r="AT88" s="216" t="s">
        <v>68</v>
      </c>
      <c r="AU88" s="216" t="s">
        <v>69</v>
      </c>
      <c r="AY88" s="208" t="s">
        <v>152</v>
      </c>
      <c r="BK88" s="217">
        <f>BK89+BK106+BK144+BK153+BK168+BK240+BK260+BK374</f>
        <v>0</v>
      </c>
    </row>
    <row r="89" spans="2:65" s="13" customFormat="1" ht="19.95" customHeight="1">
      <c r="B89" s="207"/>
      <c r="D89" s="218" t="s">
        <v>68</v>
      </c>
      <c r="E89" s="219" t="s">
        <v>472</v>
      </c>
      <c r="F89" s="219" t="s">
        <v>473</v>
      </c>
      <c r="I89" s="210"/>
      <c r="J89" s="220">
        <f>BK89</f>
        <v>0</v>
      </c>
      <c r="L89" s="207"/>
      <c r="M89" s="212"/>
      <c r="N89" s="213"/>
      <c r="O89" s="213"/>
      <c r="P89" s="214">
        <f>SUM(P90:P105)</f>
        <v>0</v>
      </c>
      <c r="Q89" s="213"/>
      <c r="R89" s="214">
        <f>SUM(R90:R105)</f>
        <v>1376.347</v>
      </c>
      <c r="S89" s="213"/>
      <c r="T89" s="215">
        <f>SUM(T90:T105)</f>
        <v>0</v>
      </c>
      <c r="AR89" s="208" t="s">
        <v>77</v>
      </c>
      <c r="AT89" s="216" t="s">
        <v>68</v>
      </c>
      <c r="AU89" s="216" t="s">
        <v>77</v>
      </c>
      <c r="AY89" s="208" t="s">
        <v>152</v>
      </c>
      <c r="BK89" s="217">
        <f>SUM(BK90:BK105)</f>
        <v>0</v>
      </c>
    </row>
    <row r="90" spans="2:65" s="1" customFormat="1" ht="44.25" customHeight="1">
      <c r="B90" s="147"/>
      <c r="C90" s="148" t="s">
        <v>77</v>
      </c>
      <c r="D90" s="148" t="s">
        <v>148</v>
      </c>
      <c r="E90" s="149" t="s">
        <v>474</v>
      </c>
      <c r="F90" s="150" t="s">
        <v>475</v>
      </c>
      <c r="G90" s="151" t="s">
        <v>344</v>
      </c>
      <c r="H90" s="152">
        <v>816</v>
      </c>
      <c r="I90" s="153"/>
      <c r="J90" s="154">
        <f>ROUND(I90*H90,2)</f>
        <v>0</v>
      </c>
      <c r="K90" s="150" t="s">
        <v>217</v>
      </c>
      <c r="L90" s="41"/>
      <c r="M90" s="155" t="s">
        <v>5</v>
      </c>
      <c r="N90" s="156" t="s">
        <v>40</v>
      </c>
      <c r="O90" s="42"/>
      <c r="P90" s="157">
        <f>O90*H90</f>
        <v>0</v>
      </c>
      <c r="Q90" s="157">
        <v>0</v>
      </c>
      <c r="R90" s="157">
        <f>Q90*H90</f>
        <v>0</v>
      </c>
      <c r="S90" s="157">
        <v>0</v>
      </c>
      <c r="T90" s="158">
        <f>S90*H90</f>
        <v>0</v>
      </c>
      <c r="AR90" s="24" t="s">
        <v>86</v>
      </c>
      <c r="AT90" s="24" t="s">
        <v>148</v>
      </c>
      <c r="AU90" s="24" t="s">
        <v>79</v>
      </c>
      <c r="AY90" s="24" t="s">
        <v>152</v>
      </c>
      <c r="BE90" s="159">
        <f>IF(N90="základní",J90,0)</f>
        <v>0</v>
      </c>
      <c r="BF90" s="159">
        <f>IF(N90="snížená",J90,0)</f>
        <v>0</v>
      </c>
      <c r="BG90" s="159">
        <f>IF(N90="zákl. přenesená",J90,0)</f>
        <v>0</v>
      </c>
      <c r="BH90" s="159">
        <f>IF(N90="sníž. přenesená",J90,0)</f>
        <v>0</v>
      </c>
      <c r="BI90" s="159">
        <f>IF(N90="nulová",J90,0)</f>
        <v>0</v>
      </c>
      <c r="BJ90" s="24" t="s">
        <v>77</v>
      </c>
      <c r="BK90" s="159">
        <f>ROUND(I90*H90,2)</f>
        <v>0</v>
      </c>
      <c r="BL90" s="24" t="s">
        <v>86</v>
      </c>
      <c r="BM90" s="24" t="s">
        <v>476</v>
      </c>
    </row>
    <row r="91" spans="2:65" s="8" customFormat="1">
      <c r="B91" s="160"/>
      <c r="D91" s="161" t="s">
        <v>159</v>
      </c>
      <c r="E91" s="162" t="s">
        <v>5</v>
      </c>
      <c r="F91" s="163" t="s">
        <v>249</v>
      </c>
      <c r="H91" s="164" t="s">
        <v>5</v>
      </c>
      <c r="I91" s="165"/>
      <c r="L91" s="160"/>
      <c r="M91" s="166"/>
      <c r="N91" s="167"/>
      <c r="O91" s="167"/>
      <c r="P91" s="167"/>
      <c r="Q91" s="167"/>
      <c r="R91" s="167"/>
      <c r="S91" s="167"/>
      <c r="T91" s="168"/>
      <c r="AT91" s="164" t="s">
        <v>159</v>
      </c>
      <c r="AU91" s="164" t="s">
        <v>79</v>
      </c>
      <c r="AV91" s="8" t="s">
        <v>77</v>
      </c>
      <c r="AW91" s="8" t="s">
        <v>33</v>
      </c>
      <c r="AX91" s="8" t="s">
        <v>69</v>
      </c>
      <c r="AY91" s="164" t="s">
        <v>152</v>
      </c>
    </row>
    <row r="92" spans="2:65" s="9" customFormat="1">
      <c r="B92" s="169"/>
      <c r="D92" s="161" t="s">
        <v>159</v>
      </c>
      <c r="E92" s="170" t="s">
        <v>5</v>
      </c>
      <c r="F92" s="171" t="s">
        <v>477</v>
      </c>
      <c r="H92" s="172">
        <v>816</v>
      </c>
      <c r="I92" s="173"/>
      <c r="L92" s="169"/>
      <c r="M92" s="174"/>
      <c r="N92" s="175"/>
      <c r="O92" s="175"/>
      <c r="P92" s="175"/>
      <c r="Q92" s="175"/>
      <c r="R92" s="175"/>
      <c r="S92" s="175"/>
      <c r="T92" s="176"/>
      <c r="AT92" s="170" t="s">
        <v>159</v>
      </c>
      <c r="AU92" s="170" t="s">
        <v>79</v>
      </c>
      <c r="AV92" s="9" t="s">
        <v>79</v>
      </c>
      <c r="AW92" s="9" t="s">
        <v>33</v>
      </c>
      <c r="AX92" s="9" t="s">
        <v>69</v>
      </c>
      <c r="AY92" s="170" t="s">
        <v>152</v>
      </c>
    </row>
    <row r="93" spans="2:65" s="10" customFormat="1">
      <c r="B93" s="177"/>
      <c r="D93" s="178" t="s">
        <v>159</v>
      </c>
      <c r="E93" s="179" t="s">
        <v>5</v>
      </c>
      <c r="F93" s="180" t="s">
        <v>161</v>
      </c>
      <c r="H93" s="181">
        <v>816</v>
      </c>
      <c r="I93" s="182"/>
      <c r="L93" s="177"/>
      <c r="M93" s="183"/>
      <c r="N93" s="184"/>
      <c r="O93" s="184"/>
      <c r="P93" s="184"/>
      <c r="Q93" s="184"/>
      <c r="R93" s="184"/>
      <c r="S93" s="184"/>
      <c r="T93" s="185"/>
      <c r="AT93" s="186" t="s">
        <v>159</v>
      </c>
      <c r="AU93" s="186" t="s">
        <v>79</v>
      </c>
      <c r="AV93" s="10" t="s">
        <v>86</v>
      </c>
      <c r="AW93" s="10" t="s">
        <v>33</v>
      </c>
      <c r="AX93" s="10" t="s">
        <v>77</v>
      </c>
      <c r="AY93" s="186" t="s">
        <v>152</v>
      </c>
    </row>
    <row r="94" spans="2:65" s="1" customFormat="1" ht="44.25" customHeight="1">
      <c r="B94" s="147"/>
      <c r="C94" s="148" t="s">
        <v>79</v>
      </c>
      <c r="D94" s="148" t="s">
        <v>148</v>
      </c>
      <c r="E94" s="149" t="s">
        <v>478</v>
      </c>
      <c r="F94" s="150" t="s">
        <v>479</v>
      </c>
      <c r="G94" s="151" t="s">
        <v>344</v>
      </c>
      <c r="H94" s="152">
        <v>816</v>
      </c>
      <c r="I94" s="153"/>
      <c r="J94" s="154">
        <f>ROUND(I94*H94,2)</f>
        <v>0</v>
      </c>
      <c r="K94" s="150" t="s">
        <v>217</v>
      </c>
      <c r="L94" s="41"/>
      <c r="M94" s="155" t="s">
        <v>5</v>
      </c>
      <c r="N94" s="156" t="s">
        <v>40</v>
      </c>
      <c r="O94" s="42"/>
      <c r="P94" s="157">
        <f>O94*H94</f>
        <v>0</v>
      </c>
      <c r="Q94" s="157">
        <v>0</v>
      </c>
      <c r="R94" s="157">
        <f>Q94*H94</f>
        <v>0</v>
      </c>
      <c r="S94" s="157">
        <v>0</v>
      </c>
      <c r="T94" s="158">
        <f>S94*H94</f>
        <v>0</v>
      </c>
      <c r="AR94" s="24" t="s">
        <v>86</v>
      </c>
      <c r="AT94" s="24" t="s">
        <v>148</v>
      </c>
      <c r="AU94" s="24" t="s">
        <v>79</v>
      </c>
      <c r="AY94" s="24" t="s">
        <v>152</v>
      </c>
      <c r="BE94" s="159">
        <f>IF(N94="základní",J94,0)</f>
        <v>0</v>
      </c>
      <c r="BF94" s="159">
        <f>IF(N94="snížená",J94,0)</f>
        <v>0</v>
      </c>
      <c r="BG94" s="159">
        <f>IF(N94="zákl. přenesená",J94,0)</f>
        <v>0</v>
      </c>
      <c r="BH94" s="159">
        <f>IF(N94="sníž. přenesená",J94,0)</f>
        <v>0</v>
      </c>
      <c r="BI94" s="159">
        <f>IF(N94="nulová",J94,0)</f>
        <v>0</v>
      </c>
      <c r="BJ94" s="24" t="s">
        <v>77</v>
      </c>
      <c r="BK94" s="159">
        <f>ROUND(I94*H94,2)</f>
        <v>0</v>
      </c>
      <c r="BL94" s="24" t="s">
        <v>86</v>
      </c>
      <c r="BM94" s="24" t="s">
        <v>480</v>
      </c>
    </row>
    <row r="95" spans="2:65" s="1" customFormat="1" ht="31.5" customHeight="1">
      <c r="B95" s="147"/>
      <c r="C95" s="148" t="s">
        <v>83</v>
      </c>
      <c r="D95" s="148" t="s">
        <v>148</v>
      </c>
      <c r="E95" s="149" t="s">
        <v>481</v>
      </c>
      <c r="F95" s="150" t="s">
        <v>482</v>
      </c>
      <c r="G95" s="151" t="s">
        <v>344</v>
      </c>
      <c r="H95" s="152">
        <v>816</v>
      </c>
      <c r="I95" s="153"/>
      <c r="J95" s="154">
        <f>ROUND(I95*H95,2)</f>
        <v>0</v>
      </c>
      <c r="K95" s="150" t="s">
        <v>217</v>
      </c>
      <c r="L95" s="41"/>
      <c r="M95" s="155" t="s">
        <v>5</v>
      </c>
      <c r="N95" s="156" t="s">
        <v>40</v>
      </c>
      <c r="O95" s="42"/>
      <c r="P95" s="157">
        <f>O95*H95</f>
        <v>0</v>
      </c>
      <c r="Q95" s="157">
        <v>0</v>
      </c>
      <c r="R95" s="157">
        <f>Q95*H95</f>
        <v>0</v>
      </c>
      <c r="S95" s="157">
        <v>0</v>
      </c>
      <c r="T95" s="158">
        <f>S95*H95</f>
        <v>0</v>
      </c>
      <c r="AR95" s="24" t="s">
        <v>86</v>
      </c>
      <c r="AT95" s="24" t="s">
        <v>148</v>
      </c>
      <c r="AU95" s="24" t="s">
        <v>79</v>
      </c>
      <c r="AY95" s="24" t="s">
        <v>152</v>
      </c>
      <c r="BE95" s="159">
        <f>IF(N95="základní",J95,0)</f>
        <v>0</v>
      </c>
      <c r="BF95" s="159">
        <f>IF(N95="snížená",J95,0)</f>
        <v>0</v>
      </c>
      <c r="BG95" s="159">
        <f>IF(N95="zákl. přenesená",J95,0)</f>
        <v>0</v>
      </c>
      <c r="BH95" s="159">
        <f>IF(N95="sníž. přenesená",J95,0)</f>
        <v>0</v>
      </c>
      <c r="BI95" s="159">
        <f>IF(N95="nulová",J95,0)</f>
        <v>0</v>
      </c>
      <c r="BJ95" s="24" t="s">
        <v>77</v>
      </c>
      <c r="BK95" s="159">
        <f>ROUND(I95*H95,2)</f>
        <v>0</v>
      </c>
      <c r="BL95" s="24" t="s">
        <v>86</v>
      </c>
      <c r="BM95" s="24" t="s">
        <v>483</v>
      </c>
    </row>
    <row r="96" spans="2:65" s="1" customFormat="1" ht="22.5" customHeight="1">
      <c r="B96" s="147"/>
      <c r="C96" s="225" t="s">
        <v>86</v>
      </c>
      <c r="D96" s="225" t="s">
        <v>484</v>
      </c>
      <c r="E96" s="226" t="s">
        <v>485</v>
      </c>
      <c r="F96" s="227" t="s">
        <v>486</v>
      </c>
      <c r="G96" s="228" t="s">
        <v>226</v>
      </c>
      <c r="H96" s="229">
        <v>1376.347</v>
      </c>
      <c r="I96" s="230"/>
      <c r="J96" s="231">
        <f>ROUND(I96*H96,2)</f>
        <v>0</v>
      </c>
      <c r="K96" s="227" t="s">
        <v>217</v>
      </c>
      <c r="L96" s="232"/>
      <c r="M96" s="233" t="s">
        <v>5</v>
      </c>
      <c r="N96" s="234" t="s">
        <v>40</v>
      </c>
      <c r="O96" s="42"/>
      <c r="P96" s="157">
        <f>O96*H96</f>
        <v>0</v>
      </c>
      <c r="Q96" s="157">
        <v>1</v>
      </c>
      <c r="R96" s="157">
        <f>Q96*H96</f>
        <v>1376.347</v>
      </c>
      <c r="S96" s="157">
        <v>0</v>
      </c>
      <c r="T96" s="158">
        <f>S96*H96</f>
        <v>0</v>
      </c>
      <c r="AR96" s="24" t="s">
        <v>98</v>
      </c>
      <c r="AT96" s="24" t="s">
        <v>484</v>
      </c>
      <c r="AU96" s="24" t="s">
        <v>79</v>
      </c>
      <c r="AY96" s="24" t="s">
        <v>152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24" t="s">
        <v>77</v>
      </c>
      <c r="BK96" s="159">
        <f>ROUND(I96*H96,2)</f>
        <v>0</v>
      </c>
      <c r="BL96" s="24" t="s">
        <v>86</v>
      </c>
      <c r="BM96" s="24" t="s">
        <v>487</v>
      </c>
    </row>
    <row r="97" spans="2:65" s="9" customFormat="1">
      <c r="B97" s="169"/>
      <c r="D97" s="161" t="s">
        <v>159</v>
      </c>
      <c r="E97" s="170" t="s">
        <v>5</v>
      </c>
      <c r="F97" s="171" t="s">
        <v>488</v>
      </c>
      <c r="H97" s="172">
        <v>1376.347</v>
      </c>
      <c r="I97" s="173"/>
      <c r="L97" s="169"/>
      <c r="M97" s="174"/>
      <c r="N97" s="175"/>
      <c r="O97" s="175"/>
      <c r="P97" s="175"/>
      <c r="Q97" s="175"/>
      <c r="R97" s="175"/>
      <c r="S97" s="175"/>
      <c r="T97" s="176"/>
      <c r="AT97" s="170" t="s">
        <v>159</v>
      </c>
      <c r="AU97" s="170" t="s">
        <v>79</v>
      </c>
      <c r="AV97" s="9" t="s">
        <v>79</v>
      </c>
      <c r="AW97" s="9" t="s">
        <v>33</v>
      </c>
      <c r="AX97" s="9" t="s">
        <v>69</v>
      </c>
      <c r="AY97" s="170" t="s">
        <v>152</v>
      </c>
    </row>
    <row r="98" spans="2:65" s="10" customFormat="1">
      <c r="B98" s="177"/>
      <c r="D98" s="178" t="s">
        <v>159</v>
      </c>
      <c r="E98" s="179" t="s">
        <v>5</v>
      </c>
      <c r="F98" s="180" t="s">
        <v>161</v>
      </c>
      <c r="H98" s="181">
        <v>1376.347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86" t="s">
        <v>159</v>
      </c>
      <c r="AU98" s="186" t="s">
        <v>79</v>
      </c>
      <c r="AV98" s="10" t="s">
        <v>86</v>
      </c>
      <c r="AW98" s="10" t="s">
        <v>33</v>
      </c>
      <c r="AX98" s="10" t="s">
        <v>77</v>
      </c>
      <c r="AY98" s="186" t="s">
        <v>152</v>
      </c>
    </row>
    <row r="99" spans="2:65" s="1" customFormat="1" ht="22.5" customHeight="1">
      <c r="B99" s="147"/>
      <c r="C99" s="148" t="s">
        <v>89</v>
      </c>
      <c r="D99" s="148" t="s">
        <v>148</v>
      </c>
      <c r="E99" s="149" t="s">
        <v>489</v>
      </c>
      <c r="F99" s="150" t="s">
        <v>490</v>
      </c>
      <c r="G99" s="151" t="s">
        <v>344</v>
      </c>
      <c r="H99" s="152">
        <v>816</v>
      </c>
      <c r="I99" s="153"/>
      <c r="J99" s="154">
        <f>ROUND(I99*H99,2)</f>
        <v>0</v>
      </c>
      <c r="K99" s="150" t="s">
        <v>217</v>
      </c>
      <c r="L99" s="41"/>
      <c r="M99" s="155" t="s">
        <v>5</v>
      </c>
      <c r="N99" s="156" t="s">
        <v>40</v>
      </c>
      <c r="O99" s="42"/>
      <c r="P99" s="157">
        <f>O99*H99</f>
        <v>0</v>
      </c>
      <c r="Q99" s="157">
        <v>0</v>
      </c>
      <c r="R99" s="157">
        <f>Q99*H99</f>
        <v>0</v>
      </c>
      <c r="S99" s="157">
        <v>0</v>
      </c>
      <c r="T99" s="158">
        <f>S99*H99</f>
        <v>0</v>
      </c>
      <c r="AR99" s="24" t="s">
        <v>86</v>
      </c>
      <c r="AT99" s="24" t="s">
        <v>148</v>
      </c>
      <c r="AU99" s="24" t="s">
        <v>79</v>
      </c>
      <c r="AY99" s="24" t="s">
        <v>152</v>
      </c>
      <c r="BE99" s="159">
        <f>IF(N99="základní",J99,0)</f>
        <v>0</v>
      </c>
      <c r="BF99" s="159">
        <f>IF(N99="snížená",J99,0)</f>
        <v>0</v>
      </c>
      <c r="BG99" s="159">
        <f>IF(N99="zákl. přenesená",J99,0)</f>
        <v>0</v>
      </c>
      <c r="BH99" s="159">
        <f>IF(N99="sníž. přenesená",J99,0)</f>
        <v>0</v>
      </c>
      <c r="BI99" s="159">
        <f>IF(N99="nulová",J99,0)</f>
        <v>0</v>
      </c>
      <c r="BJ99" s="24" t="s">
        <v>77</v>
      </c>
      <c r="BK99" s="159">
        <f>ROUND(I99*H99,2)</f>
        <v>0</v>
      </c>
      <c r="BL99" s="24" t="s">
        <v>86</v>
      </c>
      <c r="BM99" s="24" t="s">
        <v>491</v>
      </c>
    </row>
    <row r="100" spans="2:65" s="1" customFormat="1" ht="22.5" customHeight="1">
      <c r="B100" s="147"/>
      <c r="C100" s="148" t="s">
        <v>92</v>
      </c>
      <c r="D100" s="148" t="s">
        <v>148</v>
      </c>
      <c r="E100" s="149" t="s">
        <v>492</v>
      </c>
      <c r="F100" s="150" t="s">
        <v>493</v>
      </c>
      <c r="G100" s="151" t="s">
        <v>226</v>
      </c>
      <c r="H100" s="152">
        <v>1224</v>
      </c>
      <c r="I100" s="153"/>
      <c r="J100" s="154">
        <f>ROUND(I100*H100,2)</f>
        <v>0</v>
      </c>
      <c r="K100" s="150" t="s">
        <v>217</v>
      </c>
      <c r="L100" s="41"/>
      <c r="M100" s="155" t="s">
        <v>5</v>
      </c>
      <c r="N100" s="156" t="s">
        <v>40</v>
      </c>
      <c r="O100" s="42"/>
      <c r="P100" s="157">
        <f>O100*H100</f>
        <v>0</v>
      </c>
      <c r="Q100" s="157">
        <v>0</v>
      </c>
      <c r="R100" s="157">
        <f>Q100*H100</f>
        <v>0</v>
      </c>
      <c r="S100" s="157">
        <v>0</v>
      </c>
      <c r="T100" s="158">
        <f>S100*H100</f>
        <v>0</v>
      </c>
      <c r="AR100" s="24" t="s">
        <v>86</v>
      </c>
      <c r="AT100" s="24" t="s">
        <v>148</v>
      </c>
      <c r="AU100" s="24" t="s">
        <v>79</v>
      </c>
      <c r="AY100" s="24" t="s">
        <v>152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4" t="s">
        <v>77</v>
      </c>
      <c r="BK100" s="159">
        <f>ROUND(I100*H100,2)</f>
        <v>0</v>
      </c>
      <c r="BL100" s="24" t="s">
        <v>86</v>
      </c>
      <c r="BM100" s="24" t="s">
        <v>494</v>
      </c>
    </row>
    <row r="101" spans="2:65" s="9" customFormat="1">
      <c r="B101" s="169"/>
      <c r="D101" s="161" t="s">
        <v>159</v>
      </c>
      <c r="E101" s="170" t="s">
        <v>5</v>
      </c>
      <c r="F101" s="171" t="s">
        <v>495</v>
      </c>
      <c r="H101" s="172">
        <v>1224</v>
      </c>
      <c r="I101" s="173"/>
      <c r="L101" s="169"/>
      <c r="M101" s="174"/>
      <c r="N101" s="175"/>
      <c r="O101" s="175"/>
      <c r="P101" s="175"/>
      <c r="Q101" s="175"/>
      <c r="R101" s="175"/>
      <c r="S101" s="175"/>
      <c r="T101" s="176"/>
      <c r="AT101" s="170" t="s">
        <v>159</v>
      </c>
      <c r="AU101" s="170" t="s">
        <v>79</v>
      </c>
      <c r="AV101" s="9" t="s">
        <v>79</v>
      </c>
      <c r="AW101" s="9" t="s">
        <v>33</v>
      </c>
      <c r="AX101" s="9" t="s">
        <v>69</v>
      </c>
      <c r="AY101" s="170" t="s">
        <v>152</v>
      </c>
    </row>
    <row r="102" spans="2:65" s="10" customFormat="1">
      <c r="B102" s="177"/>
      <c r="D102" s="178" t="s">
        <v>159</v>
      </c>
      <c r="E102" s="179" t="s">
        <v>5</v>
      </c>
      <c r="F102" s="180" t="s">
        <v>161</v>
      </c>
      <c r="H102" s="181">
        <v>1224</v>
      </c>
      <c r="I102" s="182"/>
      <c r="L102" s="177"/>
      <c r="M102" s="183"/>
      <c r="N102" s="184"/>
      <c r="O102" s="184"/>
      <c r="P102" s="184"/>
      <c r="Q102" s="184"/>
      <c r="R102" s="184"/>
      <c r="S102" s="184"/>
      <c r="T102" s="185"/>
      <c r="AT102" s="186" t="s">
        <v>159</v>
      </c>
      <c r="AU102" s="186" t="s">
        <v>79</v>
      </c>
      <c r="AV102" s="10" t="s">
        <v>86</v>
      </c>
      <c r="AW102" s="10" t="s">
        <v>33</v>
      </c>
      <c r="AX102" s="10" t="s">
        <v>77</v>
      </c>
      <c r="AY102" s="186" t="s">
        <v>152</v>
      </c>
    </row>
    <row r="103" spans="2:65" s="1" customFormat="1" ht="22.5" customHeight="1">
      <c r="B103" s="147"/>
      <c r="C103" s="225" t="s">
        <v>95</v>
      </c>
      <c r="D103" s="225" t="s">
        <v>484</v>
      </c>
      <c r="E103" s="226" t="s">
        <v>496</v>
      </c>
      <c r="F103" s="227" t="s">
        <v>497</v>
      </c>
      <c r="G103" s="228" t="s">
        <v>216</v>
      </c>
      <c r="H103" s="229">
        <v>2992</v>
      </c>
      <c r="I103" s="230"/>
      <c r="J103" s="231">
        <f>ROUND(I103*H103,2)</f>
        <v>0</v>
      </c>
      <c r="K103" s="227" t="s">
        <v>1551</v>
      </c>
      <c r="L103" s="232"/>
      <c r="M103" s="233" t="s">
        <v>5</v>
      </c>
      <c r="N103" s="234" t="s">
        <v>40</v>
      </c>
      <c r="O103" s="42"/>
      <c r="P103" s="157">
        <f>O103*H103</f>
        <v>0</v>
      </c>
      <c r="Q103" s="157">
        <v>0</v>
      </c>
      <c r="R103" s="157">
        <f>Q103*H103</f>
        <v>0</v>
      </c>
      <c r="S103" s="157">
        <v>0</v>
      </c>
      <c r="T103" s="158">
        <f>S103*H103</f>
        <v>0</v>
      </c>
      <c r="AR103" s="24" t="s">
        <v>98</v>
      </c>
      <c r="AT103" s="24" t="s">
        <v>484</v>
      </c>
      <c r="AU103" s="24" t="s">
        <v>79</v>
      </c>
      <c r="AY103" s="24" t="s">
        <v>152</v>
      </c>
      <c r="BE103" s="159">
        <f>IF(N103="základní",J103,0)</f>
        <v>0</v>
      </c>
      <c r="BF103" s="159">
        <f>IF(N103="snížená",J103,0)</f>
        <v>0</v>
      </c>
      <c r="BG103" s="159">
        <f>IF(N103="zákl. přenesená",J103,0)</f>
        <v>0</v>
      </c>
      <c r="BH103" s="159">
        <f>IF(N103="sníž. přenesená",J103,0)</f>
        <v>0</v>
      </c>
      <c r="BI103" s="159">
        <f>IF(N103="nulová",J103,0)</f>
        <v>0</v>
      </c>
      <c r="BJ103" s="24" t="s">
        <v>77</v>
      </c>
      <c r="BK103" s="159">
        <f>ROUND(I103*H103,2)</f>
        <v>0</v>
      </c>
      <c r="BL103" s="24" t="s">
        <v>86</v>
      </c>
      <c r="BM103" s="24" t="s">
        <v>498</v>
      </c>
    </row>
    <row r="104" spans="2:65" s="9" customFormat="1">
      <c r="B104" s="169"/>
      <c r="D104" s="161" t="s">
        <v>159</v>
      </c>
      <c r="E104" s="170" t="s">
        <v>5</v>
      </c>
      <c r="F104" s="171" t="s">
        <v>499</v>
      </c>
      <c r="H104" s="172">
        <v>2992</v>
      </c>
      <c r="I104" s="173"/>
      <c r="L104" s="169"/>
      <c r="M104" s="174"/>
      <c r="N104" s="175"/>
      <c r="O104" s="175"/>
      <c r="P104" s="175"/>
      <c r="Q104" s="175"/>
      <c r="R104" s="175"/>
      <c r="S104" s="175"/>
      <c r="T104" s="176"/>
      <c r="AT104" s="170" t="s">
        <v>159</v>
      </c>
      <c r="AU104" s="170" t="s">
        <v>79</v>
      </c>
      <c r="AV104" s="9" t="s">
        <v>79</v>
      </c>
      <c r="AW104" s="9" t="s">
        <v>33</v>
      </c>
      <c r="AX104" s="9" t="s">
        <v>69</v>
      </c>
      <c r="AY104" s="170" t="s">
        <v>152</v>
      </c>
    </row>
    <row r="105" spans="2:65" s="10" customFormat="1">
      <c r="B105" s="177"/>
      <c r="D105" s="161" t="s">
        <v>159</v>
      </c>
      <c r="E105" s="187" t="s">
        <v>5</v>
      </c>
      <c r="F105" s="188" t="s">
        <v>161</v>
      </c>
      <c r="H105" s="189">
        <v>2992</v>
      </c>
      <c r="I105" s="182"/>
      <c r="L105" s="177"/>
      <c r="M105" s="183"/>
      <c r="N105" s="184"/>
      <c r="O105" s="184"/>
      <c r="P105" s="184"/>
      <c r="Q105" s="184"/>
      <c r="R105" s="184"/>
      <c r="S105" s="184"/>
      <c r="T105" s="185"/>
      <c r="AT105" s="186" t="s">
        <v>159</v>
      </c>
      <c r="AU105" s="186" t="s">
        <v>79</v>
      </c>
      <c r="AV105" s="10" t="s">
        <v>86</v>
      </c>
      <c r="AW105" s="10" t="s">
        <v>33</v>
      </c>
      <c r="AX105" s="10" t="s">
        <v>77</v>
      </c>
      <c r="AY105" s="186" t="s">
        <v>152</v>
      </c>
    </row>
    <row r="106" spans="2:65" s="13" customFormat="1" ht="29.85" customHeight="1">
      <c r="B106" s="207"/>
      <c r="D106" s="218" t="s">
        <v>68</v>
      </c>
      <c r="E106" s="219" t="s">
        <v>77</v>
      </c>
      <c r="F106" s="219" t="s">
        <v>213</v>
      </c>
      <c r="I106" s="210"/>
      <c r="J106" s="220">
        <f>BK106</f>
        <v>0</v>
      </c>
      <c r="L106" s="207"/>
      <c r="M106" s="212"/>
      <c r="N106" s="213"/>
      <c r="O106" s="213"/>
      <c r="P106" s="214">
        <f>SUM(P107:P143)</f>
        <v>0</v>
      </c>
      <c r="Q106" s="213"/>
      <c r="R106" s="214">
        <f>SUM(R107:R143)</f>
        <v>11.248096</v>
      </c>
      <c r="S106" s="213"/>
      <c r="T106" s="215">
        <f>SUM(T107:T143)</f>
        <v>0</v>
      </c>
      <c r="AR106" s="208" t="s">
        <v>77</v>
      </c>
      <c r="AT106" s="216" t="s">
        <v>68</v>
      </c>
      <c r="AU106" s="216" t="s">
        <v>77</v>
      </c>
      <c r="AY106" s="208" t="s">
        <v>152</v>
      </c>
      <c r="BK106" s="217">
        <f>SUM(BK107:BK143)</f>
        <v>0</v>
      </c>
    </row>
    <row r="107" spans="2:65" s="1" customFormat="1" ht="44.25" customHeight="1">
      <c r="B107" s="147"/>
      <c r="C107" s="148" t="s">
        <v>98</v>
      </c>
      <c r="D107" s="148" t="s">
        <v>148</v>
      </c>
      <c r="E107" s="149" t="s">
        <v>474</v>
      </c>
      <c r="F107" s="150" t="s">
        <v>475</v>
      </c>
      <c r="G107" s="151" t="s">
        <v>344</v>
      </c>
      <c r="H107" s="152">
        <v>350</v>
      </c>
      <c r="I107" s="153"/>
      <c r="J107" s="154">
        <f>ROUND(I107*H107,2)</f>
        <v>0</v>
      </c>
      <c r="K107" s="150" t="s">
        <v>217</v>
      </c>
      <c r="L107" s="41"/>
      <c r="M107" s="155" t="s">
        <v>5</v>
      </c>
      <c r="N107" s="156" t="s">
        <v>40</v>
      </c>
      <c r="O107" s="42"/>
      <c r="P107" s="157">
        <f>O107*H107</f>
        <v>0</v>
      </c>
      <c r="Q107" s="157">
        <v>0</v>
      </c>
      <c r="R107" s="157">
        <f>Q107*H107</f>
        <v>0</v>
      </c>
      <c r="S107" s="157">
        <v>0</v>
      </c>
      <c r="T107" s="158">
        <f>S107*H107</f>
        <v>0</v>
      </c>
      <c r="AR107" s="24" t="s">
        <v>86</v>
      </c>
      <c r="AT107" s="24" t="s">
        <v>148</v>
      </c>
      <c r="AU107" s="24" t="s">
        <v>79</v>
      </c>
      <c r="AY107" s="24" t="s">
        <v>152</v>
      </c>
      <c r="BE107" s="159">
        <f>IF(N107="základní",J107,0)</f>
        <v>0</v>
      </c>
      <c r="BF107" s="159">
        <f>IF(N107="snížená",J107,0)</f>
        <v>0</v>
      </c>
      <c r="BG107" s="159">
        <f>IF(N107="zákl. přenesená",J107,0)</f>
        <v>0</v>
      </c>
      <c r="BH107" s="159">
        <f>IF(N107="sníž. přenesená",J107,0)</f>
        <v>0</v>
      </c>
      <c r="BI107" s="159">
        <f>IF(N107="nulová",J107,0)</f>
        <v>0</v>
      </c>
      <c r="BJ107" s="24" t="s">
        <v>77</v>
      </c>
      <c r="BK107" s="159">
        <f>ROUND(I107*H107,2)</f>
        <v>0</v>
      </c>
      <c r="BL107" s="24" t="s">
        <v>86</v>
      </c>
      <c r="BM107" s="24" t="s">
        <v>500</v>
      </c>
    </row>
    <row r="108" spans="2:65" s="8" customFormat="1">
      <c r="B108" s="160"/>
      <c r="D108" s="161" t="s">
        <v>159</v>
      </c>
      <c r="E108" s="162" t="s">
        <v>5</v>
      </c>
      <c r="F108" s="163" t="s">
        <v>501</v>
      </c>
      <c r="H108" s="164" t="s">
        <v>5</v>
      </c>
      <c r="I108" s="165"/>
      <c r="L108" s="160"/>
      <c r="M108" s="166"/>
      <c r="N108" s="167"/>
      <c r="O108" s="167"/>
      <c r="P108" s="167"/>
      <c r="Q108" s="167"/>
      <c r="R108" s="167"/>
      <c r="S108" s="167"/>
      <c r="T108" s="168"/>
      <c r="AT108" s="164" t="s">
        <v>159</v>
      </c>
      <c r="AU108" s="164" t="s">
        <v>79</v>
      </c>
      <c r="AV108" s="8" t="s">
        <v>77</v>
      </c>
      <c r="AW108" s="8" t="s">
        <v>33</v>
      </c>
      <c r="AX108" s="8" t="s">
        <v>69</v>
      </c>
      <c r="AY108" s="164" t="s">
        <v>152</v>
      </c>
    </row>
    <row r="109" spans="2:65" s="9" customFormat="1">
      <c r="B109" s="169"/>
      <c r="D109" s="161" t="s">
        <v>159</v>
      </c>
      <c r="E109" s="170" t="s">
        <v>5</v>
      </c>
      <c r="F109" s="171" t="s">
        <v>502</v>
      </c>
      <c r="H109" s="172">
        <v>350</v>
      </c>
      <c r="I109" s="173"/>
      <c r="L109" s="169"/>
      <c r="M109" s="174"/>
      <c r="N109" s="175"/>
      <c r="O109" s="175"/>
      <c r="P109" s="175"/>
      <c r="Q109" s="175"/>
      <c r="R109" s="175"/>
      <c r="S109" s="175"/>
      <c r="T109" s="176"/>
      <c r="AT109" s="170" t="s">
        <v>159</v>
      </c>
      <c r="AU109" s="170" t="s">
        <v>79</v>
      </c>
      <c r="AV109" s="9" t="s">
        <v>79</v>
      </c>
      <c r="AW109" s="9" t="s">
        <v>33</v>
      </c>
      <c r="AX109" s="9" t="s">
        <v>69</v>
      </c>
      <c r="AY109" s="170" t="s">
        <v>152</v>
      </c>
    </row>
    <row r="110" spans="2:65" s="10" customFormat="1">
      <c r="B110" s="177"/>
      <c r="D110" s="178" t="s">
        <v>159</v>
      </c>
      <c r="E110" s="179" t="s">
        <v>5</v>
      </c>
      <c r="F110" s="180" t="s">
        <v>161</v>
      </c>
      <c r="H110" s="181">
        <v>350</v>
      </c>
      <c r="I110" s="182"/>
      <c r="L110" s="177"/>
      <c r="M110" s="183"/>
      <c r="N110" s="184"/>
      <c r="O110" s="184"/>
      <c r="P110" s="184"/>
      <c r="Q110" s="184"/>
      <c r="R110" s="184"/>
      <c r="S110" s="184"/>
      <c r="T110" s="185"/>
      <c r="AT110" s="186" t="s">
        <v>159</v>
      </c>
      <c r="AU110" s="186" t="s">
        <v>79</v>
      </c>
      <c r="AV110" s="10" t="s">
        <v>86</v>
      </c>
      <c r="AW110" s="10" t="s">
        <v>33</v>
      </c>
      <c r="AX110" s="10" t="s">
        <v>77</v>
      </c>
      <c r="AY110" s="186" t="s">
        <v>152</v>
      </c>
    </row>
    <row r="111" spans="2:65" s="1" customFormat="1" ht="31.5" customHeight="1">
      <c r="B111" s="147"/>
      <c r="C111" s="148" t="s">
        <v>107</v>
      </c>
      <c r="D111" s="148" t="s">
        <v>148</v>
      </c>
      <c r="E111" s="149" t="s">
        <v>503</v>
      </c>
      <c r="F111" s="150" t="s">
        <v>504</v>
      </c>
      <c r="G111" s="151" t="s">
        <v>344</v>
      </c>
      <c r="H111" s="152">
        <v>7.2</v>
      </c>
      <c r="I111" s="153"/>
      <c r="J111" s="154">
        <f>ROUND(I111*H111,2)</f>
        <v>0</v>
      </c>
      <c r="K111" s="150" t="s">
        <v>217</v>
      </c>
      <c r="L111" s="41"/>
      <c r="M111" s="155" t="s">
        <v>5</v>
      </c>
      <c r="N111" s="156" t="s">
        <v>40</v>
      </c>
      <c r="O111" s="42"/>
      <c r="P111" s="157">
        <f>O111*H111</f>
        <v>0</v>
      </c>
      <c r="Q111" s="157">
        <v>0</v>
      </c>
      <c r="R111" s="157">
        <f>Q111*H111</f>
        <v>0</v>
      </c>
      <c r="S111" s="157">
        <v>0</v>
      </c>
      <c r="T111" s="158">
        <f>S111*H111</f>
        <v>0</v>
      </c>
      <c r="AR111" s="24" t="s">
        <v>86</v>
      </c>
      <c r="AT111" s="24" t="s">
        <v>148</v>
      </c>
      <c r="AU111" s="24" t="s">
        <v>79</v>
      </c>
      <c r="AY111" s="24" t="s">
        <v>152</v>
      </c>
      <c r="BE111" s="159">
        <f>IF(N111="základní",J111,0)</f>
        <v>0</v>
      </c>
      <c r="BF111" s="159">
        <f>IF(N111="snížená",J111,0)</f>
        <v>0</v>
      </c>
      <c r="BG111" s="159">
        <f>IF(N111="zákl. přenesená",J111,0)</f>
        <v>0</v>
      </c>
      <c r="BH111" s="159">
        <f>IF(N111="sníž. přenesená",J111,0)</f>
        <v>0</v>
      </c>
      <c r="BI111" s="159">
        <f>IF(N111="nulová",J111,0)</f>
        <v>0</v>
      </c>
      <c r="BJ111" s="24" t="s">
        <v>77</v>
      </c>
      <c r="BK111" s="159">
        <f>ROUND(I111*H111,2)</f>
        <v>0</v>
      </c>
      <c r="BL111" s="24" t="s">
        <v>86</v>
      </c>
      <c r="BM111" s="24" t="s">
        <v>505</v>
      </c>
    </row>
    <row r="112" spans="2:65" s="8" customFormat="1">
      <c r="B112" s="160"/>
      <c r="D112" s="161" t="s">
        <v>159</v>
      </c>
      <c r="E112" s="162" t="s">
        <v>5</v>
      </c>
      <c r="F112" s="163" t="s">
        <v>506</v>
      </c>
      <c r="H112" s="164" t="s">
        <v>5</v>
      </c>
      <c r="I112" s="165"/>
      <c r="L112" s="160"/>
      <c r="M112" s="166"/>
      <c r="N112" s="167"/>
      <c r="O112" s="167"/>
      <c r="P112" s="167"/>
      <c r="Q112" s="167"/>
      <c r="R112" s="167"/>
      <c r="S112" s="167"/>
      <c r="T112" s="168"/>
      <c r="AT112" s="164" t="s">
        <v>159</v>
      </c>
      <c r="AU112" s="164" t="s">
        <v>79</v>
      </c>
      <c r="AV112" s="8" t="s">
        <v>77</v>
      </c>
      <c r="AW112" s="8" t="s">
        <v>33</v>
      </c>
      <c r="AX112" s="8" t="s">
        <v>69</v>
      </c>
      <c r="AY112" s="164" t="s">
        <v>152</v>
      </c>
    </row>
    <row r="113" spans="2:65" s="9" customFormat="1">
      <c r="B113" s="169"/>
      <c r="D113" s="161" t="s">
        <v>159</v>
      </c>
      <c r="E113" s="170" t="s">
        <v>5</v>
      </c>
      <c r="F113" s="171" t="s">
        <v>507</v>
      </c>
      <c r="H113" s="172">
        <v>7.2</v>
      </c>
      <c r="I113" s="173"/>
      <c r="L113" s="169"/>
      <c r="M113" s="174"/>
      <c r="N113" s="175"/>
      <c r="O113" s="175"/>
      <c r="P113" s="175"/>
      <c r="Q113" s="175"/>
      <c r="R113" s="175"/>
      <c r="S113" s="175"/>
      <c r="T113" s="176"/>
      <c r="AT113" s="170" t="s">
        <v>159</v>
      </c>
      <c r="AU113" s="170" t="s">
        <v>79</v>
      </c>
      <c r="AV113" s="9" t="s">
        <v>79</v>
      </c>
      <c r="AW113" s="9" t="s">
        <v>33</v>
      </c>
      <c r="AX113" s="9" t="s">
        <v>69</v>
      </c>
      <c r="AY113" s="170" t="s">
        <v>152</v>
      </c>
    </row>
    <row r="114" spans="2:65" s="10" customFormat="1">
      <c r="B114" s="177"/>
      <c r="D114" s="178" t="s">
        <v>159</v>
      </c>
      <c r="E114" s="179" t="s">
        <v>5</v>
      </c>
      <c r="F114" s="180" t="s">
        <v>161</v>
      </c>
      <c r="H114" s="181">
        <v>7.2</v>
      </c>
      <c r="I114" s="182"/>
      <c r="L114" s="177"/>
      <c r="M114" s="183"/>
      <c r="N114" s="184"/>
      <c r="O114" s="184"/>
      <c r="P114" s="184"/>
      <c r="Q114" s="184"/>
      <c r="R114" s="184"/>
      <c r="S114" s="184"/>
      <c r="T114" s="185"/>
      <c r="AT114" s="186" t="s">
        <v>159</v>
      </c>
      <c r="AU114" s="186" t="s">
        <v>79</v>
      </c>
      <c r="AV114" s="10" t="s">
        <v>86</v>
      </c>
      <c r="AW114" s="10" t="s">
        <v>33</v>
      </c>
      <c r="AX114" s="10" t="s">
        <v>77</v>
      </c>
      <c r="AY114" s="186" t="s">
        <v>152</v>
      </c>
    </row>
    <row r="115" spans="2:65" s="1" customFormat="1" ht="31.5" customHeight="1">
      <c r="B115" s="147"/>
      <c r="C115" s="148" t="s">
        <v>110</v>
      </c>
      <c r="D115" s="148" t="s">
        <v>148</v>
      </c>
      <c r="E115" s="149" t="s">
        <v>508</v>
      </c>
      <c r="F115" s="150" t="s">
        <v>509</v>
      </c>
      <c r="G115" s="151" t="s">
        <v>216</v>
      </c>
      <c r="H115" s="152">
        <v>14.4</v>
      </c>
      <c r="I115" s="153"/>
      <c r="J115" s="154">
        <f>ROUND(I115*H115,2)</f>
        <v>0</v>
      </c>
      <c r="K115" s="150" t="s">
        <v>217</v>
      </c>
      <c r="L115" s="41"/>
      <c r="M115" s="155" t="s">
        <v>5</v>
      </c>
      <c r="N115" s="156" t="s">
        <v>40</v>
      </c>
      <c r="O115" s="42"/>
      <c r="P115" s="157">
        <f>O115*H115</f>
        <v>0</v>
      </c>
      <c r="Q115" s="157">
        <v>8.4000000000000003E-4</v>
      </c>
      <c r="R115" s="157">
        <f>Q115*H115</f>
        <v>1.2096000000000001E-2</v>
      </c>
      <c r="S115" s="157">
        <v>0</v>
      </c>
      <c r="T115" s="158">
        <f>S115*H115</f>
        <v>0</v>
      </c>
      <c r="AR115" s="24" t="s">
        <v>86</v>
      </c>
      <c r="AT115" s="24" t="s">
        <v>148</v>
      </c>
      <c r="AU115" s="24" t="s">
        <v>79</v>
      </c>
      <c r="AY115" s="24" t="s">
        <v>152</v>
      </c>
      <c r="BE115" s="159">
        <f>IF(N115="základní",J115,0)</f>
        <v>0</v>
      </c>
      <c r="BF115" s="159">
        <f>IF(N115="snížená",J115,0)</f>
        <v>0</v>
      </c>
      <c r="BG115" s="159">
        <f>IF(N115="zákl. přenesená",J115,0)</f>
        <v>0</v>
      </c>
      <c r="BH115" s="159">
        <f>IF(N115="sníž. přenesená",J115,0)</f>
        <v>0</v>
      </c>
      <c r="BI115" s="159">
        <f>IF(N115="nulová",J115,0)</f>
        <v>0</v>
      </c>
      <c r="BJ115" s="24" t="s">
        <v>77</v>
      </c>
      <c r="BK115" s="159">
        <f>ROUND(I115*H115,2)</f>
        <v>0</v>
      </c>
      <c r="BL115" s="24" t="s">
        <v>86</v>
      </c>
      <c r="BM115" s="24" t="s">
        <v>510</v>
      </c>
    </row>
    <row r="116" spans="2:65" s="9" customFormat="1">
      <c r="B116" s="169"/>
      <c r="D116" s="161" t="s">
        <v>159</v>
      </c>
      <c r="E116" s="170" t="s">
        <v>5</v>
      </c>
      <c r="F116" s="171" t="s">
        <v>511</v>
      </c>
      <c r="H116" s="172">
        <v>14.4</v>
      </c>
      <c r="I116" s="173"/>
      <c r="L116" s="169"/>
      <c r="M116" s="174"/>
      <c r="N116" s="175"/>
      <c r="O116" s="175"/>
      <c r="P116" s="175"/>
      <c r="Q116" s="175"/>
      <c r="R116" s="175"/>
      <c r="S116" s="175"/>
      <c r="T116" s="176"/>
      <c r="AT116" s="170" t="s">
        <v>159</v>
      </c>
      <c r="AU116" s="170" t="s">
        <v>79</v>
      </c>
      <c r="AV116" s="9" t="s">
        <v>79</v>
      </c>
      <c r="AW116" s="9" t="s">
        <v>33</v>
      </c>
      <c r="AX116" s="9" t="s">
        <v>69</v>
      </c>
      <c r="AY116" s="170" t="s">
        <v>152</v>
      </c>
    </row>
    <row r="117" spans="2:65" s="10" customFormat="1">
      <c r="B117" s="177"/>
      <c r="D117" s="178" t="s">
        <v>159</v>
      </c>
      <c r="E117" s="179" t="s">
        <v>5</v>
      </c>
      <c r="F117" s="180" t="s">
        <v>161</v>
      </c>
      <c r="H117" s="181">
        <v>14.4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86" t="s">
        <v>159</v>
      </c>
      <c r="AU117" s="186" t="s">
        <v>79</v>
      </c>
      <c r="AV117" s="10" t="s">
        <v>86</v>
      </c>
      <c r="AW117" s="10" t="s">
        <v>33</v>
      </c>
      <c r="AX117" s="10" t="s">
        <v>77</v>
      </c>
      <c r="AY117" s="186" t="s">
        <v>152</v>
      </c>
    </row>
    <row r="118" spans="2:65" s="1" customFormat="1" ht="31.5" customHeight="1">
      <c r="B118" s="147"/>
      <c r="C118" s="148" t="s">
        <v>199</v>
      </c>
      <c r="D118" s="148" t="s">
        <v>148</v>
      </c>
      <c r="E118" s="149" t="s">
        <v>512</v>
      </c>
      <c r="F118" s="150" t="s">
        <v>513</v>
      </c>
      <c r="G118" s="151" t="s">
        <v>216</v>
      </c>
      <c r="H118" s="152">
        <v>14.4</v>
      </c>
      <c r="I118" s="153"/>
      <c r="J118" s="154">
        <f>ROUND(I118*H118,2)</f>
        <v>0</v>
      </c>
      <c r="K118" s="150" t="s">
        <v>217</v>
      </c>
      <c r="L118" s="41"/>
      <c r="M118" s="155" t="s">
        <v>5</v>
      </c>
      <c r="N118" s="156" t="s">
        <v>40</v>
      </c>
      <c r="O118" s="42"/>
      <c r="P118" s="157">
        <f>O118*H118</f>
        <v>0</v>
      </c>
      <c r="Q118" s="157">
        <v>0</v>
      </c>
      <c r="R118" s="157">
        <f>Q118*H118</f>
        <v>0</v>
      </c>
      <c r="S118" s="157">
        <v>0</v>
      </c>
      <c r="T118" s="158">
        <f>S118*H118</f>
        <v>0</v>
      </c>
      <c r="AR118" s="24" t="s">
        <v>86</v>
      </c>
      <c r="AT118" s="24" t="s">
        <v>148</v>
      </c>
      <c r="AU118" s="24" t="s">
        <v>79</v>
      </c>
      <c r="AY118" s="24" t="s">
        <v>152</v>
      </c>
      <c r="BE118" s="159">
        <f>IF(N118="základní",J118,0)</f>
        <v>0</v>
      </c>
      <c r="BF118" s="159">
        <f>IF(N118="snížená",J118,0)</f>
        <v>0</v>
      </c>
      <c r="BG118" s="159">
        <f>IF(N118="zákl. přenesená",J118,0)</f>
        <v>0</v>
      </c>
      <c r="BH118" s="159">
        <f>IF(N118="sníž. přenesená",J118,0)</f>
        <v>0</v>
      </c>
      <c r="BI118" s="159">
        <f>IF(N118="nulová",J118,0)</f>
        <v>0</v>
      </c>
      <c r="BJ118" s="24" t="s">
        <v>77</v>
      </c>
      <c r="BK118" s="159">
        <f>ROUND(I118*H118,2)</f>
        <v>0</v>
      </c>
      <c r="BL118" s="24" t="s">
        <v>86</v>
      </c>
      <c r="BM118" s="24" t="s">
        <v>514</v>
      </c>
    </row>
    <row r="119" spans="2:65" s="1" customFormat="1" ht="44.25" customHeight="1">
      <c r="B119" s="147"/>
      <c r="C119" s="148" t="s">
        <v>202</v>
      </c>
      <c r="D119" s="148" t="s">
        <v>148</v>
      </c>
      <c r="E119" s="149" t="s">
        <v>515</v>
      </c>
      <c r="F119" s="150" t="s">
        <v>516</v>
      </c>
      <c r="G119" s="151" t="s">
        <v>344</v>
      </c>
      <c r="H119" s="152">
        <v>7.2</v>
      </c>
      <c r="I119" s="153"/>
      <c r="J119" s="154">
        <f>ROUND(I119*H119,2)</f>
        <v>0</v>
      </c>
      <c r="K119" s="150" t="s">
        <v>217</v>
      </c>
      <c r="L119" s="41"/>
      <c r="M119" s="155" t="s">
        <v>5</v>
      </c>
      <c r="N119" s="156" t="s">
        <v>40</v>
      </c>
      <c r="O119" s="42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AR119" s="24" t="s">
        <v>86</v>
      </c>
      <c r="AT119" s="24" t="s">
        <v>148</v>
      </c>
      <c r="AU119" s="24" t="s">
        <v>79</v>
      </c>
      <c r="AY119" s="24" t="s">
        <v>152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24" t="s">
        <v>77</v>
      </c>
      <c r="BK119" s="159">
        <f>ROUND(I119*H119,2)</f>
        <v>0</v>
      </c>
      <c r="BL119" s="24" t="s">
        <v>86</v>
      </c>
      <c r="BM119" s="24" t="s">
        <v>517</v>
      </c>
    </row>
    <row r="120" spans="2:65" s="1" customFormat="1" ht="44.25" customHeight="1">
      <c r="B120" s="147"/>
      <c r="C120" s="148" t="s">
        <v>300</v>
      </c>
      <c r="D120" s="148" t="s">
        <v>148</v>
      </c>
      <c r="E120" s="149" t="s">
        <v>478</v>
      </c>
      <c r="F120" s="150" t="s">
        <v>479</v>
      </c>
      <c r="G120" s="151" t="s">
        <v>344</v>
      </c>
      <c r="H120" s="152">
        <v>145.19999999999999</v>
      </c>
      <c r="I120" s="153"/>
      <c r="J120" s="154">
        <f>ROUND(I120*H120,2)</f>
        <v>0</v>
      </c>
      <c r="K120" s="150" t="s">
        <v>217</v>
      </c>
      <c r="L120" s="41"/>
      <c r="M120" s="155" t="s">
        <v>5</v>
      </c>
      <c r="N120" s="156" t="s">
        <v>40</v>
      </c>
      <c r="O120" s="42"/>
      <c r="P120" s="157">
        <f>O120*H120</f>
        <v>0</v>
      </c>
      <c r="Q120" s="157">
        <v>0</v>
      </c>
      <c r="R120" s="157">
        <f>Q120*H120</f>
        <v>0</v>
      </c>
      <c r="S120" s="157">
        <v>0</v>
      </c>
      <c r="T120" s="158">
        <f>S120*H120</f>
        <v>0</v>
      </c>
      <c r="AR120" s="24" t="s">
        <v>86</v>
      </c>
      <c r="AT120" s="24" t="s">
        <v>148</v>
      </c>
      <c r="AU120" s="24" t="s">
        <v>79</v>
      </c>
      <c r="AY120" s="24" t="s">
        <v>152</v>
      </c>
      <c r="BE120" s="159">
        <f>IF(N120="základní",J120,0)</f>
        <v>0</v>
      </c>
      <c r="BF120" s="159">
        <f>IF(N120="snížená",J120,0)</f>
        <v>0</v>
      </c>
      <c r="BG120" s="159">
        <f>IF(N120="zákl. přenesená",J120,0)</f>
        <v>0</v>
      </c>
      <c r="BH120" s="159">
        <f>IF(N120="sníž. přenesená",J120,0)</f>
        <v>0</v>
      </c>
      <c r="BI120" s="159">
        <f>IF(N120="nulová",J120,0)</f>
        <v>0</v>
      </c>
      <c r="BJ120" s="24" t="s">
        <v>77</v>
      </c>
      <c r="BK120" s="159">
        <f>ROUND(I120*H120,2)</f>
        <v>0</v>
      </c>
      <c r="BL120" s="24" t="s">
        <v>86</v>
      </c>
      <c r="BM120" s="24" t="s">
        <v>518</v>
      </c>
    </row>
    <row r="121" spans="2:65" s="8" customFormat="1">
      <c r="B121" s="160"/>
      <c r="D121" s="161" t="s">
        <v>159</v>
      </c>
      <c r="E121" s="162" t="s">
        <v>5</v>
      </c>
      <c r="F121" s="163" t="s">
        <v>519</v>
      </c>
      <c r="H121" s="164" t="s">
        <v>5</v>
      </c>
      <c r="I121" s="165"/>
      <c r="L121" s="160"/>
      <c r="M121" s="166"/>
      <c r="N121" s="167"/>
      <c r="O121" s="167"/>
      <c r="P121" s="167"/>
      <c r="Q121" s="167"/>
      <c r="R121" s="167"/>
      <c r="S121" s="167"/>
      <c r="T121" s="168"/>
      <c r="AT121" s="164" t="s">
        <v>159</v>
      </c>
      <c r="AU121" s="164" t="s">
        <v>79</v>
      </c>
      <c r="AV121" s="8" t="s">
        <v>77</v>
      </c>
      <c r="AW121" s="8" t="s">
        <v>33</v>
      </c>
      <c r="AX121" s="8" t="s">
        <v>69</v>
      </c>
      <c r="AY121" s="164" t="s">
        <v>152</v>
      </c>
    </row>
    <row r="122" spans="2:65" s="9" customFormat="1">
      <c r="B122" s="169"/>
      <c r="D122" s="161" t="s">
        <v>159</v>
      </c>
      <c r="E122" s="170" t="s">
        <v>5</v>
      </c>
      <c r="F122" s="171" t="s">
        <v>520</v>
      </c>
      <c r="H122" s="172">
        <v>145.19999999999999</v>
      </c>
      <c r="I122" s="173"/>
      <c r="L122" s="169"/>
      <c r="M122" s="174"/>
      <c r="N122" s="175"/>
      <c r="O122" s="175"/>
      <c r="P122" s="175"/>
      <c r="Q122" s="175"/>
      <c r="R122" s="175"/>
      <c r="S122" s="175"/>
      <c r="T122" s="176"/>
      <c r="AT122" s="170" t="s">
        <v>159</v>
      </c>
      <c r="AU122" s="170" t="s">
        <v>79</v>
      </c>
      <c r="AV122" s="9" t="s">
        <v>79</v>
      </c>
      <c r="AW122" s="9" t="s">
        <v>33</v>
      </c>
      <c r="AX122" s="9" t="s">
        <v>69</v>
      </c>
      <c r="AY122" s="170" t="s">
        <v>152</v>
      </c>
    </row>
    <row r="123" spans="2:65" s="10" customFormat="1">
      <c r="B123" s="177"/>
      <c r="D123" s="178" t="s">
        <v>159</v>
      </c>
      <c r="E123" s="179" t="s">
        <v>5</v>
      </c>
      <c r="F123" s="180" t="s">
        <v>161</v>
      </c>
      <c r="H123" s="181">
        <v>145.19999999999999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86" t="s">
        <v>159</v>
      </c>
      <c r="AU123" s="186" t="s">
        <v>79</v>
      </c>
      <c r="AV123" s="10" t="s">
        <v>86</v>
      </c>
      <c r="AW123" s="10" t="s">
        <v>33</v>
      </c>
      <c r="AX123" s="10" t="s">
        <v>77</v>
      </c>
      <c r="AY123" s="186" t="s">
        <v>152</v>
      </c>
    </row>
    <row r="124" spans="2:65" s="1" customFormat="1" ht="44.25" customHeight="1">
      <c r="B124" s="147"/>
      <c r="C124" s="148" t="s">
        <v>308</v>
      </c>
      <c r="D124" s="148" t="s">
        <v>148</v>
      </c>
      <c r="E124" s="149" t="s">
        <v>521</v>
      </c>
      <c r="F124" s="150" t="s">
        <v>522</v>
      </c>
      <c r="G124" s="151" t="s">
        <v>344</v>
      </c>
      <c r="H124" s="152">
        <v>180</v>
      </c>
      <c r="I124" s="153"/>
      <c r="J124" s="154">
        <f>ROUND(I124*H124,2)</f>
        <v>0</v>
      </c>
      <c r="K124" s="150" t="s">
        <v>217</v>
      </c>
      <c r="L124" s="41"/>
      <c r="M124" s="155" t="s">
        <v>5</v>
      </c>
      <c r="N124" s="156" t="s">
        <v>40</v>
      </c>
      <c r="O124" s="42"/>
      <c r="P124" s="157">
        <f>O124*H124</f>
        <v>0</v>
      </c>
      <c r="Q124" s="157">
        <v>0</v>
      </c>
      <c r="R124" s="157">
        <f>Q124*H124</f>
        <v>0</v>
      </c>
      <c r="S124" s="157">
        <v>0</v>
      </c>
      <c r="T124" s="158">
        <f>S124*H124</f>
        <v>0</v>
      </c>
      <c r="AR124" s="24" t="s">
        <v>86</v>
      </c>
      <c r="AT124" s="24" t="s">
        <v>148</v>
      </c>
      <c r="AU124" s="24" t="s">
        <v>79</v>
      </c>
      <c r="AY124" s="24" t="s">
        <v>152</v>
      </c>
      <c r="BE124" s="159">
        <f>IF(N124="základní",J124,0)</f>
        <v>0</v>
      </c>
      <c r="BF124" s="159">
        <f>IF(N124="snížená",J124,0)</f>
        <v>0</v>
      </c>
      <c r="BG124" s="159">
        <f>IF(N124="zákl. přenesená",J124,0)</f>
        <v>0</v>
      </c>
      <c r="BH124" s="159">
        <f>IF(N124="sníž. přenesená",J124,0)</f>
        <v>0</v>
      </c>
      <c r="BI124" s="159">
        <f>IF(N124="nulová",J124,0)</f>
        <v>0</v>
      </c>
      <c r="BJ124" s="24" t="s">
        <v>77</v>
      </c>
      <c r="BK124" s="159">
        <f>ROUND(I124*H124,2)</f>
        <v>0</v>
      </c>
      <c r="BL124" s="24" t="s">
        <v>86</v>
      </c>
      <c r="BM124" s="24" t="s">
        <v>523</v>
      </c>
    </row>
    <row r="125" spans="2:65" s="1" customFormat="1" ht="22.5" customHeight="1">
      <c r="B125" s="147"/>
      <c r="C125" s="148" t="s">
        <v>11</v>
      </c>
      <c r="D125" s="148" t="s">
        <v>148</v>
      </c>
      <c r="E125" s="149" t="s">
        <v>489</v>
      </c>
      <c r="F125" s="150" t="s">
        <v>490</v>
      </c>
      <c r="G125" s="151" t="s">
        <v>344</v>
      </c>
      <c r="H125" s="152">
        <v>145.19999999999999</v>
      </c>
      <c r="I125" s="153"/>
      <c r="J125" s="154">
        <f>ROUND(I125*H125,2)</f>
        <v>0</v>
      </c>
      <c r="K125" s="150" t="s">
        <v>217</v>
      </c>
      <c r="L125" s="41"/>
      <c r="M125" s="155" t="s">
        <v>5</v>
      </c>
      <c r="N125" s="156" t="s">
        <v>40</v>
      </c>
      <c r="O125" s="42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AR125" s="24" t="s">
        <v>86</v>
      </c>
      <c r="AT125" s="24" t="s">
        <v>148</v>
      </c>
      <c r="AU125" s="24" t="s">
        <v>79</v>
      </c>
      <c r="AY125" s="24" t="s">
        <v>152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24" t="s">
        <v>77</v>
      </c>
      <c r="BK125" s="159">
        <f>ROUND(I125*H125,2)</f>
        <v>0</v>
      </c>
      <c r="BL125" s="24" t="s">
        <v>86</v>
      </c>
      <c r="BM125" s="24" t="s">
        <v>524</v>
      </c>
    </row>
    <row r="126" spans="2:65" s="1" customFormat="1" ht="22.5" customHeight="1">
      <c r="B126" s="147"/>
      <c r="C126" s="148" t="s">
        <v>317</v>
      </c>
      <c r="D126" s="148" t="s">
        <v>148</v>
      </c>
      <c r="E126" s="149" t="s">
        <v>492</v>
      </c>
      <c r="F126" s="150" t="s">
        <v>493</v>
      </c>
      <c r="G126" s="151" t="s">
        <v>226</v>
      </c>
      <c r="H126" s="152">
        <v>217.8</v>
      </c>
      <c r="I126" s="153"/>
      <c r="J126" s="154">
        <f>ROUND(I126*H126,2)</f>
        <v>0</v>
      </c>
      <c r="K126" s="150" t="s">
        <v>217</v>
      </c>
      <c r="L126" s="41"/>
      <c r="M126" s="155" t="s">
        <v>5</v>
      </c>
      <c r="N126" s="156" t="s">
        <v>40</v>
      </c>
      <c r="O126" s="42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AR126" s="24" t="s">
        <v>86</v>
      </c>
      <c r="AT126" s="24" t="s">
        <v>148</v>
      </c>
      <c r="AU126" s="24" t="s">
        <v>79</v>
      </c>
      <c r="AY126" s="24" t="s">
        <v>152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24" t="s">
        <v>77</v>
      </c>
      <c r="BK126" s="159">
        <f>ROUND(I126*H126,2)</f>
        <v>0</v>
      </c>
      <c r="BL126" s="24" t="s">
        <v>86</v>
      </c>
      <c r="BM126" s="24" t="s">
        <v>525</v>
      </c>
    </row>
    <row r="127" spans="2:65" s="9" customFormat="1">
      <c r="B127" s="169"/>
      <c r="D127" s="161" t="s">
        <v>159</v>
      </c>
      <c r="E127" s="170" t="s">
        <v>5</v>
      </c>
      <c r="F127" s="171" t="s">
        <v>526</v>
      </c>
      <c r="H127" s="172">
        <v>217.8</v>
      </c>
      <c r="I127" s="173"/>
      <c r="L127" s="169"/>
      <c r="M127" s="174"/>
      <c r="N127" s="175"/>
      <c r="O127" s="175"/>
      <c r="P127" s="175"/>
      <c r="Q127" s="175"/>
      <c r="R127" s="175"/>
      <c r="S127" s="175"/>
      <c r="T127" s="176"/>
      <c r="AT127" s="170" t="s">
        <v>159</v>
      </c>
      <c r="AU127" s="170" t="s">
        <v>79</v>
      </c>
      <c r="AV127" s="9" t="s">
        <v>79</v>
      </c>
      <c r="AW127" s="9" t="s">
        <v>33</v>
      </c>
      <c r="AX127" s="9" t="s">
        <v>69</v>
      </c>
      <c r="AY127" s="170" t="s">
        <v>152</v>
      </c>
    </row>
    <row r="128" spans="2:65" s="10" customFormat="1">
      <c r="B128" s="177"/>
      <c r="D128" s="178" t="s">
        <v>159</v>
      </c>
      <c r="E128" s="179" t="s">
        <v>5</v>
      </c>
      <c r="F128" s="180" t="s">
        <v>161</v>
      </c>
      <c r="H128" s="181">
        <v>217.8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86" t="s">
        <v>159</v>
      </c>
      <c r="AU128" s="186" t="s">
        <v>79</v>
      </c>
      <c r="AV128" s="10" t="s">
        <v>86</v>
      </c>
      <c r="AW128" s="10" t="s">
        <v>33</v>
      </c>
      <c r="AX128" s="10" t="s">
        <v>77</v>
      </c>
      <c r="AY128" s="186" t="s">
        <v>152</v>
      </c>
    </row>
    <row r="129" spans="2:65" s="1" customFormat="1" ht="31.5" customHeight="1">
      <c r="B129" s="147"/>
      <c r="C129" s="148" t="s">
        <v>260</v>
      </c>
      <c r="D129" s="148" t="s">
        <v>148</v>
      </c>
      <c r="E129" s="149" t="s">
        <v>527</v>
      </c>
      <c r="F129" s="150" t="s">
        <v>528</v>
      </c>
      <c r="G129" s="151" t="s">
        <v>344</v>
      </c>
      <c r="H129" s="152">
        <v>4.4000000000000004</v>
      </c>
      <c r="I129" s="153"/>
      <c r="J129" s="154">
        <f>ROUND(I129*H129,2)</f>
        <v>0</v>
      </c>
      <c r="K129" s="150" t="s">
        <v>217</v>
      </c>
      <c r="L129" s="41"/>
      <c r="M129" s="155" t="s">
        <v>5</v>
      </c>
      <c r="N129" s="156" t="s">
        <v>40</v>
      </c>
      <c r="O129" s="42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AR129" s="24" t="s">
        <v>86</v>
      </c>
      <c r="AT129" s="24" t="s">
        <v>148</v>
      </c>
      <c r="AU129" s="24" t="s">
        <v>79</v>
      </c>
      <c r="AY129" s="24" t="s">
        <v>152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24" t="s">
        <v>77</v>
      </c>
      <c r="BK129" s="159">
        <f>ROUND(I129*H129,2)</f>
        <v>0</v>
      </c>
      <c r="BL129" s="24" t="s">
        <v>86</v>
      </c>
      <c r="BM129" s="24" t="s">
        <v>529</v>
      </c>
    </row>
    <row r="130" spans="2:65" s="8" customFormat="1">
      <c r="B130" s="160"/>
      <c r="D130" s="161" t="s">
        <v>159</v>
      </c>
      <c r="E130" s="162" t="s">
        <v>5</v>
      </c>
      <c r="F130" s="163" t="s">
        <v>530</v>
      </c>
      <c r="H130" s="164" t="s">
        <v>5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4" t="s">
        <v>159</v>
      </c>
      <c r="AU130" s="164" t="s">
        <v>79</v>
      </c>
      <c r="AV130" s="8" t="s">
        <v>77</v>
      </c>
      <c r="AW130" s="8" t="s">
        <v>33</v>
      </c>
      <c r="AX130" s="8" t="s">
        <v>69</v>
      </c>
      <c r="AY130" s="164" t="s">
        <v>152</v>
      </c>
    </row>
    <row r="131" spans="2:65" s="9" customFormat="1">
      <c r="B131" s="169"/>
      <c r="D131" s="161" t="s">
        <v>159</v>
      </c>
      <c r="E131" s="170" t="s">
        <v>5</v>
      </c>
      <c r="F131" s="171" t="s">
        <v>531</v>
      </c>
      <c r="H131" s="172">
        <v>4.5380000000000003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159</v>
      </c>
      <c r="AU131" s="170" t="s">
        <v>79</v>
      </c>
      <c r="AV131" s="9" t="s">
        <v>79</v>
      </c>
      <c r="AW131" s="9" t="s">
        <v>33</v>
      </c>
      <c r="AX131" s="9" t="s">
        <v>69</v>
      </c>
      <c r="AY131" s="170" t="s">
        <v>152</v>
      </c>
    </row>
    <row r="132" spans="2:65" s="9" customFormat="1">
      <c r="B132" s="169"/>
      <c r="D132" s="161" t="s">
        <v>159</v>
      </c>
      <c r="E132" s="170" t="s">
        <v>5</v>
      </c>
      <c r="F132" s="171" t="s">
        <v>532</v>
      </c>
      <c r="H132" s="172">
        <v>-0.13800000000000001</v>
      </c>
      <c r="I132" s="173"/>
      <c r="L132" s="169"/>
      <c r="M132" s="174"/>
      <c r="N132" s="175"/>
      <c r="O132" s="175"/>
      <c r="P132" s="175"/>
      <c r="Q132" s="175"/>
      <c r="R132" s="175"/>
      <c r="S132" s="175"/>
      <c r="T132" s="176"/>
      <c r="AT132" s="170" t="s">
        <v>159</v>
      </c>
      <c r="AU132" s="170" t="s">
        <v>79</v>
      </c>
      <c r="AV132" s="9" t="s">
        <v>79</v>
      </c>
      <c r="AW132" s="9" t="s">
        <v>33</v>
      </c>
      <c r="AX132" s="9" t="s">
        <v>69</v>
      </c>
      <c r="AY132" s="170" t="s">
        <v>152</v>
      </c>
    </row>
    <row r="133" spans="2:65" s="10" customFormat="1">
      <c r="B133" s="177"/>
      <c r="D133" s="178" t="s">
        <v>159</v>
      </c>
      <c r="E133" s="179" t="s">
        <v>5</v>
      </c>
      <c r="F133" s="180" t="s">
        <v>161</v>
      </c>
      <c r="H133" s="181">
        <v>4.4000000000000004</v>
      </c>
      <c r="I133" s="182"/>
      <c r="L133" s="177"/>
      <c r="M133" s="183"/>
      <c r="N133" s="184"/>
      <c r="O133" s="184"/>
      <c r="P133" s="184"/>
      <c r="Q133" s="184"/>
      <c r="R133" s="184"/>
      <c r="S133" s="184"/>
      <c r="T133" s="185"/>
      <c r="AT133" s="186" t="s">
        <v>159</v>
      </c>
      <c r="AU133" s="186" t="s">
        <v>79</v>
      </c>
      <c r="AV133" s="10" t="s">
        <v>86</v>
      </c>
      <c r="AW133" s="10" t="s">
        <v>33</v>
      </c>
      <c r="AX133" s="10" t="s">
        <v>77</v>
      </c>
      <c r="AY133" s="186" t="s">
        <v>152</v>
      </c>
    </row>
    <row r="134" spans="2:65" s="1" customFormat="1" ht="22.5" customHeight="1">
      <c r="B134" s="147"/>
      <c r="C134" s="225" t="s">
        <v>325</v>
      </c>
      <c r="D134" s="225" t="s">
        <v>484</v>
      </c>
      <c r="E134" s="226" t="s">
        <v>485</v>
      </c>
      <c r="F134" s="227" t="s">
        <v>486</v>
      </c>
      <c r="G134" s="228" t="s">
        <v>226</v>
      </c>
      <c r="H134" s="229">
        <v>7.4210000000000003</v>
      </c>
      <c r="I134" s="230"/>
      <c r="J134" s="231">
        <f>ROUND(I134*H134,2)</f>
        <v>0</v>
      </c>
      <c r="K134" s="227" t="s">
        <v>217</v>
      </c>
      <c r="L134" s="232"/>
      <c r="M134" s="233" t="s">
        <v>5</v>
      </c>
      <c r="N134" s="234" t="s">
        <v>40</v>
      </c>
      <c r="O134" s="42"/>
      <c r="P134" s="157">
        <f>O134*H134</f>
        <v>0</v>
      </c>
      <c r="Q134" s="157">
        <v>1</v>
      </c>
      <c r="R134" s="157">
        <f>Q134*H134</f>
        <v>7.4210000000000003</v>
      </c>
      <c r="S134" s="157">
        <v>0</v>
      </c>
      <c r="T134" s="158">
        <f>S134*H134</f>
        <v>0</v>
      </c>
      <c r="AR134" s="24" t="s">
        <v>98</v>
      </c>
      <c r="AT134" s="24" t="s">
        <v>484</v>
      </c>
      <c r="AU134" s="24" t="s">
        <v>79</v>
      </c>
      <c r="AY134" s="24" t="s">
        <v>152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24" t="s">
        <v>77</v>
      </c>
      <c r="BK134" s="159">
        <f>ROUND(I134*H134,2)</f>
        <v>0</v>
      </c>
      <c r="BL134" s="24" t="s">
        <v>86</v>
      </c>
      <c r="BM134" s="24" t="s">
        <v>533</v>
      </c>
    </row>
    <row r="135" spans="2:65" s="9" customFormat="1">
      <c r="B135" s="169"/>
      <c r="D135" s="161" t="s">
        <v>159</v>
      </c>
      <c r="E135" s="170" t="s">
        <v>5</v>
      </c>
      <c r="F135" s="171" t="s">
        <v>534</v>
      </c>
      <c r="H135" s="172">
        <v>7.4210000000000003</v>
      </c>
      <c r="I135" s="173"/>
      <c r="L135" s="169"/>
      <c r="M135" s="174"/>
      <c r="N135" s="175"/>
      <c r="O135" s="175"/>
      <c r="P135" s="175"/>
      <c r="Q135" s="175"/>
      <c r="R135" s="175"/>
      <c r="S135" s="175"/>
      <c r="T135" s="176"/>
      <c r="AT135" s="170" t="s">
        <v>159</v>
      </c>
      <c r="AU135" s="170" t="s">
        <v>79</v>
      </c>
      <c r="AV135" s="9" t="s">
        <v>79</v>
      </c>
      <c r="AW135" s="9" t="s">
        <v>33</v>
      </c>
      <c r="AX135" s="9" t="s">
        <v>69</v>
      </c>
      <c r="AY135" s="170" t="s">
        <v>152</v>
      </c>
    </row>
    <row r="136" spans="2:65" s="10" customFormat="1">
      <c r="B136" s="177"/>
      <c r="D136" s="178" t="s">
        <v>159</v>
      </c>
      <c r="E136" s="179" t="s">
        <v>5</v>
      </c>
      <c r="F136" s="180" t="s">
        <v>161</v>
      </c>
      <c r="H136" s="181">
        <v>7.4210000000000003</v>
      </c>
      <c r="I136" s="182"/>
      <c r="L136" s="177"/>
      <c r="M136" s="183"/>
      <c r="N136" s="184"/>
      <c r="O136" s="184"/>
      <c r="P136" s="184"/>
      <c r="Q136" s="184"/>
      <c r="R136" s="184"/>
      <c r="S136" s="184"/>
      <c r="T136" s="185"/>
      <c r="AT136" s="186" t="s">
        <v>159</v>
      </c>
      <c r="AU136" s="186" t="s">
        <v>79</v>
      </c>
      <c r="AV136" s="10" t="s">
        <v>86</v>
      </c>
      <c r="AW136" s="10" t="s">
        <v>33</v>
      </c>
      <c r="AX136" s="10" t="s">
        <v>77</v>
      </c>
      <c r="AY136" s="186" t="s">
        <v>152</v>
      </c>
    </row>
    <row r="137" spans="2:65" s="1" customFormat="1" ht="44.25" customHeight="1">
      <c r="B137" s="147"/>
      <c r="C137" s="148" t="s">
        <v>331</v>
      </c>
      <c r="D137" s="148" t="s">
        <v>148</v>
      </c>
      <c r="E137" s="149" t="s">
        <v>535</v>
      </c>
      <c r="F137" s="150" t="s">
        <v>536</v>
      </c>
      <c r="G137" s="151" t="s">
        <v>344</v>
      </c>
      <c r="H137" s="152">
        <v>2.262</v>
      </c>
      <c r="I137" s="153"/>
      <c r="J137" s="154">
        <f>ROUND(I137*H137,2)</f>
        <v>0</v>
      </c>
      <c r="K137" s="150" t="s">
        <v>217</v>
      </c>
      <c r="L137" s="41"/>
      <c r="M137" s="155" t="s">
        <v>5</v>
      </c>
      <c r="N137" s="156" t="s">
        <v>40</v>
      </c>
      <c r="O137" s="42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AR137" s="24" t="s">
        <v>86</v>
      </c>
      <c r="AT137" s="24" t="s">
        <v>148</v>
      </c>
      <c r="AU137" s="24" t="s">
        <v>79</v>
      </c>
      <c r="AY137" s="24" t="s">
        <v>152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24" t="s">
        <v>77</v>
      </c>
      <c r="BK137" s="159">
        <f>ROUND(I137*H137,2)</f>
        <v>0</v>
      </c>
      <c r="BL137" s="24" t="s">
        <v>86</v>
      </c>
      <c r="BM137" s="24" t="s">
        <v>537</v>
      </c>
    </row>
    <row r="138" spans="2:65" s="9" customFormat="1">
      <c r="B138" s="169"/>
      <c r="D138" s="161" t="s">
        <v>159</v>
      </c>
      <c r="E138" s="170" t="s">
        <v>5</v>
      </c>
      <c r="F138" s="171" t="s">
        <v>538</v>
      </c>
      <c r="H138" s="172">
        <v>2.4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159</v>
      </c>
      <c r="AU138" s="170" t="s">
        <v>79</v>
      </c>
      <c r="AV138" s="9" t="s">
        <v>79</v>
      </c>
      <c r="AW138" s="9" t="s">
        <v>33</v>
      </c>
      <c r="AX138" s="9" t="s">
        <v>69</v>
      </c>
      <c r="AY138" s="170" t="s">
        <v>152</v>
      </c>
    </row>
    <row r="139" spans="2:65" s="9" customFormat="1">
      <c r="B139" s="169"/>
      <c r="D139" s="161" t="s">
        <v>159</v>
      </c>
      <c r="E139" s="170" t="s">
        <v>5</v>
      </c>
      <c r="F139" s="171" t="s">
        <v>532</v>
      </c>
      <c r="H139" s="172">
        <v>-0.13800000000000001</v>
      </c>
      <c r="I139" s="173"/>
      <c r="L139" s="169"/>
      <c r="M139" s="174"/>
      <c r="N139" s="175"/>
      <c r="O139" s="175"/>
      <c r="P139" s="175"/>
      <c r="Q139" s="175"/>
      <c r="R139" s="175"/>
      <c r="S139" s="175"/>
      <c r="T139" s="176"/>
      <c r="AT139" s="170" t="s">
        <v>159</v>
      </c>
      <c r="AU139" s="170" t="s">
        <v>79</v>
      </c>
      <c r="AV139" s="9" t="s">
        <v>79</v>
      </c>
      <c r="AW139" s="9" t="s">
        <v>33</v>
      </c>
      <c r="AX139" s="9" t="s">
        <v>69</v>
      </c>
      <c r="AY139" s="170" t="s">
        <v>152</v>
      </c>
    </row>
    <row r="140" spans="2:65" s="10" customFormat="1">
      <c r="B140" s="177"/>
      <c r="D140" s="178" t="s">
        <v>159</v>
      </c>
      <c r="E140" s="179" t="s">
        <v>5</v>
      </c>
      <c r="F140" s="180" t="s">
        <v>161</v>
      </c>
      <c r="H140" s="181">
        <v>2.262</v>
      </c>
      <c r="I140" s="182"/>
      <c r="L140" s="177"/>
      <c r="M140" s="183"/>
      <c r="N140" s="184"/>
      <c r="O140" s="184"/>
      <c r="P140" s="184"/>
      <c r="Q140" s="184"/>
      <c r="R140" s="184"/>
      <c r="S140" s="184"/>
      <c r="T140" s="185"/>
      <c r="AT140" s="186" t="s">
        <v>159</v>
      </c>
      <c r="AU140" s="186" t="s">
        <v>79</v>
      </c>
      <c r="AV140" s="10" t="s">
        <v>86</v>
      </c>
      <c r="AW140" s="10" t="s">
        <v>33</v>
      </c>
      <c r="AX140" s="10" t="s">
        <v>77</v>
      </c>
      <c r="AY140" s="186" t="s">
        <v>152</v>
      </c>
    </row>
    <row r="141" spans="2:65" s="1" customFormat="1" ht="22.5" customHeight="1">
      <c r="B141" s="147"/>
      <c r="C141" s="225" t="s">
        <v>198</v>
      </c>
      <c r="D141" s="225" t="s">
        <v>484</v>
      </c>
      <c r="E141" s="226" t="s">
        <v>539</v>
      </c>
      <c r="F141" s="227" t="s">
        <v>540</v>
      </c>
      <c r="G141" s="228" t="s">
        <v>226</v>
      </c>
      <c r="H141" s="229">
        <v>3.8149999999999999</v>
      </c>
      <c r="I141" s="230"/>
      <c r="J141" s="231">
        <f>ROUND(I141*H141,2)</f>
        <v>0</v>
      </c>
      <c r="K141" s="227" t="s">
        <v>217</v>
      </c>
      <c r="L141" s="232"/>
      <c r="M141" s="233" t="s">
        <v>5</v>
      </c>
      <c r="N141" s="234" t="s">
        <v>40</v>
      </c>
      <c r="O141" s="42"/>
      <c r="P141" s="157">
        <f>O141*H141</f>
        <v>0</v>
      </c>
      <c r="Q141" s="157">
        <v>1</v>
      </c>
      <c r="R141" s="157">
        <f>Q141*H141</f>
        <v>3.8149999999999999</v>
      </c>
      <c r="S141" s="157">
        <v>0</v>
      </c>
      <c r="T141" s="158">
        <f>S141*H141</f>
        <v>0</v>
      </c>
      <c r="AR141" s="24" t="s">
        <v>98</v>
      </c>
      <c r="AT141" s="24" t="s">
        <v>484</v>
      </c>
      <c r="AU141" s="24" t="s">
        <v>79</v>
      </c>
      <c r="AY141" s="24" t="s">
        <v>152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24" t="s">
        <v>77</v>
      </c>
      <c r="BK141" s="159">
        <f>ROUND(I141*H141,2)</f>
        <v>0</v>
      </c>
      <c r="BL141" s="24" t="s">
        <v>86</v>
      </c>
      <c r="BM141" s="24" t="s">
        <v>541</v>
      </c>
    </row>
    <row r="142" spans="2:65" s="9" customFormat="1">
      <c r="B142" s="169"/>
      <c r="D142" s="161" t="s">
        <v>159</v>
      </c>
      <c r="E142" s="170" t="s">
        <v>5</v>
      </c>
      <c r="F142" s="171" t="s">
        <v>542</v>
      </c>
      <c r="H142" s="172">
        <v>3.8149999999999999</v>
      </c>
      <c r="I142" s="173"/>
      <c r="L142" s="169"/>
      <c r="M142" s="174"/>
      <c r="N142" s="175"/>
      <c r="O142" s="175"/>
      <c r="P142" s="175"/>
      <c r="Q142" s="175"/>
      <c r="R142" s="175"/>
      <c r="S142" s="175"/>
      <c r="T142" s="176"/>
      <c r="AT142" s="170" t="s">
        <v>159</v>
      </c>
      <c r="AU142" s="170" t="s">
        <v>79</v>
      </c>
      <c r="AV142" s="9" t="s">
        <v>79</v>
      </c>
      <c r="AW142" s="9" t="s">
        <v>33</v>
      </c>
      <c r="AX142" s="9" t="s">
        <v>69</v>
      </c>
      <c r="AY142" s="170" t="s">
        <v>152</v>
      </c>
    </row>
    <row r="143" spans="2:65" s="10" customFormat="1">
      <c r="B143" s="177"/>
      <c r="D143" s="161" t="s">
        <v>159</v>
      </c>
      <c r="E143" s="187" t="s">
        <v>5</v>
      </c>
      <c r="F143" s="188" t="s">
        <v>161</v>
      </c>
      <c r="H143" s="189">
        <v>3.8149999999999999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86" t="s">
        <v>159</v>
      </c>
      <c r="AU143" s="186" t="s">
        <v>79</v>
      </c>
      <c r="AV143" s="10" t="s">
        <v>86</v>
      </c>
      <c r="AW143" s="10" t="s">
        <v>33</v>
      </c>
      <c r="AX143" s="10" t="s">
        <v>77</v>
      </c>
      <c r="AY143" s="186" t="s">
        <v>152</v>
      </c>
    </row>
    <row r="144" spans="2:65" s="13" customFormat="1" ht="29.85" customHeight="1">
      <c r="B144" s="207"/>
      <c r="D144" s="218" t="s">
        <v>68</v>
      </c>
      <c r="E144" s="219" t="s">
        <v>86</v>
      </c>
      <c r="F144" s="219" t="s">
        <v>543</v>
      </c>
      <c r="I144" s="210"/>
      <c r="J144" s="220">
        <f>BK144</f>
        <v>0</v>
      </c>
      <c r="L144" s="207"/>
      <c r="M144" s="212"/>
      <c r="N144" s="213"/>
      <c r="O144" s="213"/>
      <c r="P144" s="214">
        <f>SUM(P145:P152)</f>
        <v>0</v>
      </c>
      <c r="Q144" s="213"/>
      <c r="R144" s="214">
        <f>SUM(R145:R152)</f>
        <v>0</v>
      </c>
      <c r="S144" s="213"/>
      <c r="T144" s="215">
        <f>SUM(T145:T152)</f>
        <v>0</v>
      </c>
      <c r="AR144" s="208" t="s">
        <v>77</v>
      </c>
      <c r="AT144" s="216" t="s">
        <v>68</v>
      </c>
      <c r="AU144" s="216" t="s">
        <v>77</v>
      </c>
      <c r="AY144" s="208" t="s">
        <v>152</v>
      </c>
      <c r="BK144" s="217">
        <f>SUM(BK145:BK152)</f>
        <v>0</v>
      </c>
    </row>
    <row r="145" spans="2:65" s="1" customFormat="1" ht="31.5" customHeight="1">
      <c r="B145" s="147"/>
      <c r="C145" s="148" t="s">
        <v>10</v>
      </c>
      <c r="D145" s="148" t="s">
        <v>148</v>
      </c>
      <c r="E145" s="149" t="s">
        <v>544</v>
      </c>
      <c r="F145" s="150" t="s">
        <v>545</v>
      </c>
      <c r="G145" s="151" t="s">
        <v>344</v>
      </c>
      <c r="H145" s="152">
        <v>0.4</v>
      </c>
      <c r="I145" s="153"/>
      <c r="J145" s="154">
        <f>ROUND(I145*H145,2)</f>
        <v>0</v>
      </c>
      <c r="K145" s="150" t="s">
        <v>217</v>
      </c>
      <c r="L145" s="41"/>
      <c r="M145" s="155" t="s">
        <v>5</v>
      </c>
      <c r="N145" s="156" t="s">
        <v>40</v>
      </c>
      <c r="O145" s="42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AR145" s="24" t="s">
        <v>86</v>
      </c>
      <c r="AT145" s="24" t="s">
        <v>148</v>
      </c>
      <c r="AU145" s="24" t="s">
        <v>79</v>
      </c>
      <c r="AY145" s="24" t="s">
        <v>152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24" t="s">
        <v>77</v>
      </c>
      <c r="BK145" s="159">
        <f>ROUND(I145*H145,2)</f>
        <v>0</v>
      </c>
      <c r="BL145" s="24" t="s">
        <v>86</v>
      </c>
      <c r="BM145" s="24" t="s">
        <v>546</v>
      </c>
    </row>
    <row r="146" spans="2:65" s="9" customFormat="1">
      <c r="B146" s="169"/>
      <c r="D146" s="161" t="s">
        <v>159</v>
      </c>
      <c r="E146" s="170" t="s">
        <v>5</v>
      </c>
      <c r="F146" s="171" t="s">
        <v>547</v>
      </c>
      <c r="H146" s="172">
        <v>0.4</v>
      </c>
      <c r="I146" s="173"/>
      <c r="L146" s="169"/>
      <c r="M146" s="174"/>
      <c r="N146" s="175"/>
      <c r="O146" s="175"/>
      <c r="P146" s="175"/>
      <c r="Q146" s="175"/>
      <c r="R146" s="175"/>
      <c r="S146" s="175"/>
      <c r="T146" s="176"/>
      <c r="AT146" s="170" t="s">
        <v>159</v>
      </c>
      <c r="AU146" s="170" t="s">
        <v>79</v>
      </c>
      <c r="AV146" s="9" t="s">
        <v>79</v>
      </c>
      <c r="AW146" s="9" t="s">
        <v>33</v>
      </c>
      <c r="AX146" s="9" t="s">
        <v>69</v>
      </c>
      <c r="AY146" s="170" t="s">
        <v>152</v>
      </c>
    </row>
    <row r="147" spans="2:65" s="10" customFormat="1">
      <c r="B147" s="177"/>
      <c r="D147" s="178" t="s">
        <v>159</v>
      </c>
      <c r="E147" s="179" t="s">
        <v>5</v>
      </c>
      <c r="F147" s="180" t="s">
        <v>161</v>
      </c>
      <c r="H147" s="181">
        <v>0.4</v>
      </c>
      <c r="I147" s="182"/>
      <c r="L147" s="177"/>
      <c r="M147" s="183"/>
      <c r="N147" s="184"/>
      <c r="O147" s="184"/>
      <c r="P147" s="184"/>
      <c r="Q147" s="184"/>
      <c r="R147" s="184"/>
      <c r="S147" s="184"/>
      <c r="T147" s="185"/>
      <c r="AT147" s="186" t="s">
        <v>159</v>
      </c>
      <c r="AU147" s="186" t="s">
        <v>79</v>
      </c>
      <c r="AV147" s="10" t="s">
        <v>86</v>
      </c>
      <c r="AW147" s="10" t="s">
        <v>33</v>
      </c>
      <c r="AX147" s="10" t="s">
        <v>77</v>
      </c>
      <c r="AY147" s="186" t="s">
        <v>152</v>
      </c>
    </row>
    <row r="148" spans="2:65" s="1" customFormat="1" ht="31.5" customHeight="1">
      <c r="B148" s="147"/>
      <c r="C148" s="148" t="s">
        <v>348</v>
      </c>
      <c r="D148" s="148" t="s">
        <v>148</v>
      </c>
      <c r="E148" s="149" t="s">
        <v>548</v>
      </c>
      <c r="F148" s="150" t="s">
        <v>549</v>
      </c>
      <c r="G148" s="151" t="s">
        <v>216</v>
      </c>
      <c r="H148" s="152">
        <v>415</v>
      </c>
      <c r="I148" s="153"/>
      <c r="J148" s="154">
        <f>ROUND(I148*H148,2)</f>
        <v>0</v>
      </c>
      <c r="K148" s="150" t="s">
        <v>217</v>
      </c>
      <c r="L148" s="41"/>
      <c r="M148" s="155" t="s">
        <v>5</v>
      </c>
      <c r="N148" s="156" t="s">
        <v>40</v>
      </c>
      <c r="O148" s="42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AR148" s="24" t="s">
        <v>86</v>
      </c>
      <c r="AT148" s="24" t="s">
        <v>148</v>
      </c>
      <c r="AU148" s="24" t="s">
        <v>79</v>
      </c>
      <c r="AY148" s="24" t="s">
        <v>152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24" t="s">
        <v>77</v>
      </c>
      <c r="BK148" s="159">
        <f>ROUND(I148*H148,2)</f>
        <v>0</v>
      </c>
      <c r="BL148" s="24" t="s">
        <v>86</v>
      </c>
      <c r="BM148" s="24" t="s">
        <v>550</v>
      </c>
    </row>
    <row r="149" spans="2:65" s="8" customFormat="1">
      <c r="B149" s="160"/>
      <c r="D149" s="161" t="s">
        <v>159</v>
      </c>
      <c r="E149" s="162" t="s">
        <v>5</v>
      </c>
      <c r="F149" s="163" t="s">
        <v>551</v>
      </c>
      <c r="H149" s="164" t="s">
        <v>5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4" t="s">
        <v>159</v>
      </c>
      <c r="AU149" s="164" t="s">
        <v>79</v>
      </c>
      <c r="AV149" s="8" t="s">
        <v>77</v>
      </c>
      <c r="AW149" s="8" t="s">
        <v>33</v>
      </c>
      <c r="AX149" s="8" t="s">
        <v>69</v>
      </c>
      <c r="AY149" s="164" t="s">
        <v>152</v>
      </c>
    </row>
    <row r="150" spans="2:65" s="8" customFormat="1">
      <c r="B150" s="160"/>
      <c r="D150" s="161" t="s">
        <v>159</v>
      </c>
      <c r="E150" s="162" t="s">
        <v>5</v>
      </c>
      <c r="F150" s="163" t="s">
        <v>552</v>
      </c>
      <c r="H150" s="164" t="s">
        <v>5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4" t="s">
        <v>159</v>
      </c>
      <c r="AU150" s="164" t="s">
        <v>79</v>
      </c>
      <c r="AV150" s="8" t="s">
        <v>77</v>
      </c>
      <c r="AW150" s="8" t="s">
        <v>33</v>
      </c>
      <c r="AX150" s="8" t="s">
        <v>69</v>
      </c>
      <c r="AY150" s="164" t="s">
        <v>152</v>
      </c>
    </row>
    <row r="151" spans="2:65" s="9" customFormat="1">
      <c r="B151" s="169"/>
      <c r="D151" s="161" t="s">
        <v>159</v>
      </c>
      <c r="E151" s="170" t="s">
        <v>5</v>
      </c>
      <c r="F151" s="171" t="s">
        <v>553</v>
      </c>
      <c r="H151" s="172">
        <v>415</v>
      </c>
      <c r="I151" s="173"/>
      <c r="L151" s="169"/>
      <c r="M151" s="174"/>
      <c r="N151" s="175"/>
      <c r="O151" s="175"/>
      <c r="P151" s="175"/>
      <c r="Q151" s="175"/>
      <c r="R151" s="175"/>
      <c r="S151" s="175"/>
      <c r="T151" s="176"/>
      <c r="AT151" s="170" t="s">
        <v>159</v>
      </c>
      <c r="AU151" s="170" t="s">
        <v>79</v>
      </c>
      <c r="AV151" s="9" t="s">
        <v>79</v>
      </c>
      <c r="AW151" s="9" t="s">
        <v>33</v>
      </c>
      <c r="AX151" s="9" t="s">
        <v>69</v>
      </c>
      <c r="AY151" s="170" t="s">
        <v>152</v>
      </c>
    </row>
    <row r="152" spans="2:65" s="10" customFormat="1">
      <c r="B152" s="177"/>
      <c r="D152" s="161" t="s">
        <v>159</v>
      </c>
      <c r="E152" s="187" t="s">
        <v>5</v>
      </c>
      <c r="F152" s="188" t="s">
        <v>161</v>
      </c>
      <c r="H152" s="189">
        <v>415</v>
      </c>
      <c r="I152" s="182"/>
      <c r="L152" s="177"/>
      <c r="M152" s="183"/>
      <c r="N152" s="184"/>
      <c r="O152" s="184"/>
      <c r="P152" s="184"/>
      <c r="Q152" s="184"/>
      <c r="R152" s="184"/>
      <c r="S152" s="184"/>
      <c r="T152" s="185"/>
      <c r="AT152" s="186" t="s">
        <v>159</v>
      </c>
      <c r="AU152" s="186" t="s">
        <v>79</v>
      </c>
      <c r="AV152" s="10" t="s">
        <v>86</v>
      </c>
      <c r="AW152" s="10" t="s">
        <v>33</v>
      </c>
      <c r="AX152" s="10" t="s">
        <v>77</v>
      </c>
      <c r="AY152" s="186" t="s">
        <v>152</v>
      </c>
    </row>
    <row r="153" spans="2:65" s="13" customFormat="1" ht="29.85" customHeight="1">
      <c r="B153" s="207"/>
      <c r="D153" s="218" t="s">
        <v>68</v>
      </c>
      <c r="E153" s="219" t="s">
        <v>554</v>
      </c>
      <c r="F153" s="219" t="s">
        <v>555</v>
      </c>
      <c r="I153" s="210"/>
      <c r="J153" s="220">
        <f>BK153</f>
        <v>0</v>
      </c>
      <c r="L153" s="207"/>
      <c r="M153" s="212"/>
      <c r="N153" s="213"/>
      <c r="O153" s="213"/>
      <c r="P153" s="214">
        <f>SUM(P154:P167)</f>
        <v>0</v>
      </c>
      <c r="Q153" s="213"/>
      <c r="R153" s="214">
        <f>SUM(R154:R167)</f>
        <v>0</v>
      </c>
      <c r="S153" s="213"/>
      <c r="T153" s="215">
        <f>SUM(T154:T167)</f>
        <v>0</v>
      </c>
      <c r="AR153" s="208" t="s">
        <v>77</v>
      </c>
      <c r="AT153" s="216" t="s">
        <v>68</v>
      </c>
      <c r="AU153" s="216" t="s">
        <v>77</v>
      </c>
      <c r="AY153" s="208" t="s">
        <v>152</v>
      </c>
      <c r="BK153" s="217">
        <f>SUM(BK154:BK167)</f>
        <v>0</v>
      </c>
    </row>
    <row r="154" spans="2:65" s="1" customFormat="1" ht="22.5" customHeight="1">
      <c r="B154" s="147"/>
      <c r="C154" s="148" t="s">
        <v>352</v>
      </c>
      <c r="D154" s="148" t="s">
        <v>148</v>
      </c>
      <c r="E154" s="149" t="s">
        <v>556</v>
      </c>
      <c r="F154" s="150" t="s">
        <v>557</v>
      </c>
      <c r="G154" s="151" t="s">
        <v>163</v>
      </c>
      <c r="H154" s="152">
        <v>4.5</v>
      </c>
      <c r="I154" s="153"/>
      <c r="J154" s="154">
        <f>ROUND(I154*H154,2)</f>
        <v>0</v>
      </c>
      <c r="K154" s="150"/>
      <c r="L154" s="41"/>
      <c r="M154" s="155" t="s">
        <v>5</v>
      </c>
      <c r="N154" s="156" t="s">
        <v>40</v>
      </c>
      <c r="O154" s="42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AR154" s="24" t="s">
        <v>86</v>
      </c>
      <c r="AT154" s="24" t="s">
        <v>148</v>
      </c>
      <c r="AU154" s="24" t="s">
        <v>79</v>
      </c>
      <c r="AY154" s="24" t="s">
        <v>152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24" t="s">
        <v>77</v>
      </c>
      <c r="BK154" s="159">
        <f>ROUND(I154*H154,2)</f>
        <v>0</v>
      </c>
      <c r="BL154" s="24" t="s">
        <v>86</v>
      </c>
      <c r="BM154" s="24" t="s">
        <v>558</v>
      </c>
    </row>
    <row r="155" spans="2:65" s="8" customFormat="1">
      <c r="B155" s="160"/>
      <c r="D155" s="161" t="s">
        <v>159</v>
      </c>
      <c r="E155" s="162" t="s">
        <v>5</v>
      </c>
      <c r="F155" s="163" t="s">
        <v>559</v>
      </c>
      <c r="H155" s="164" t="s">
        <v>5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4" t="s">
        <v>159</v>
      </c>
      <c r="AU155" s="164" t="s">
        <v>79</v>
      </c>
      <c r="AV155" s="8" t="s">
        <v>77</v>
      </c>
      <c r="AW155" s="8" t="s">
        <v>33</v>
      </c>
      <c r="AX155" s="8" t="s">
        <v>69</v>
      </c>
      <c r="AY155" s="164" t="s">
        <v>152</v>
      </c>
    </row>
    <row r="156" spans="2:65" s="9" customFormat="1">
      <c r="B156" s="169"/>
      <c r="D156" s="161" t="s">
        <v>159</v>
      </c>
      <c r="E156" s="170" t="s">
        <v>5</v>
      </c>
      <c r="F156" s="171" t="s">
        <v>560</v>
      </c>
      <c r="H156" s="172">
        <v>4.5</v>
      </c>
      <c r="I156" s="173"/>
      <c r="L156" s="169"/>
      <c r="M156" s="174"/>
      <c r="N156" s="175"/>
      <c r="O156" s="175"/>
      <c r="P156" s="175"/>
      <c r="Q156" s="175"/>
      <c r="R156" s="175"/>
      <c r="S156" s="175"/>
      <c r="T156" s="176"/>
      <c r="AT156" s="170" t="s">
        <v>159</v>
      </c>
      <c r="AU156" s="170" t="s">
        <v>79</v>
      </c>
      <c r="AV156" s="9" t="s">
        <v>79</v>
      </c>
      <c r="AW156" s="9" t="s">
        <v>33</v>
      </c>
      <c r="AX156" s="9" t="s">
        <v>69</v>
      </c>
      <c r="AY156" s="170" t="s">
        <v>152</v>
      </c>
    </row>
    <row r="157" spans="2:65" s="10" customFormat="1">
      <c r="B157" s="177"/>
      <c r="D157" s="178" t="s">
        <v>159</v>
      </c>
      <c r="E157" s="179" t="s">
        <v>5</v>
      </c>
      <c r="F157" s="180" t="s">
        <v>161</v>
      </c>
      <c r="H157" s="181">
        <v>4.5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86" t="s">
        <v>159</v>
      </c>
      <c r="AU157" s="186" t="s">
        <v>79</v>
      </c>
      <c r="AV157" s="10" t="s">
        <v>86</v>
      </c>
      <c r="AW157" s="10" t="s">
        <v>33</v>
      </c>
      <c r="AX157" s="10" t="s">
        <v>77</v>
      </c>
      <c r="AY157" s="186" t="s">
        <v>152</v>
      </c>
    </row>
    <row r="158" spans="2:65" s="1" customFormat="1" ht="22.5" customHeight="1">
      <c r="B158" s="147"/>
      <c r="C158" s="148" t="s">
        <v>356</v>
      </c>
      <c r="D158" s="148" t="s">
        <v>148</v>
      </c>
      <c r="E158" s="149" t="s">
        <v>561</v>
      </c>
      <c r="F158" s="150" t="s">
        <v>562</v>
      </c>
      <c r="G158" s="151" t="s">
        <v>163</v>
      </c>
      <c r="H158" s="152">
        <v>9</v>
      </c>
      <c r="I158" s="153"/>
      <c r="J158" s="154">
        <f>ROUND(I158*H158,2)</f>
        <v>0</v>
      </c>
      <c r="K158" s="150"/>
      <c r="L158" s="41"/>
      <c r="M158" s="155" t="s">
        <v>5</v>
      </c>
      <c r="N158" s="156" t="s">
        <v>40</v>
      </c>
      <c r="O158" s="42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AR158" s="24" t="s">
        <v>86</v>
      </c>
      <c r="AT158" s="24" t="s">
        <v>148</v>
      </c>
      <c r="AU158" s="24" t="s">
        <v>79</v>
      </c>
      <c r="AY158" s="24" t="s">
        <v>152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24" t="s">
        <v>77</v>
      </c>
      <c r="BK158" s="159">
        <f>ROUND(I158*H158,2)</f>
        <v>0</v>
      </c>
      <c r="BL158" s="24" t="s">
        <v>86</v>
      </c>
      <c r="BM158" s="24" t="s">
        <v>563</v>
      </c>
    </row>
    <row r="159" spans="2:65" s="8" customFormat="1">
      <c r="B159" s="160"/>
      <c r="D159" s="161" t="s">
        <v>159</v>
      </c>
      <c r="E159" s="162" t="s">
        <v>5</v>
      </c>
      <c r="F159" s="163" t="s">
        <v>564</v>
      </c>
      <c r="H159" s="164" t="s">
        <v>5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4" t="s">
        <v>159</v>
      </c>
      <c r="AU159" s="164" t="s">
        <v>79</v>
      </c>
      <c r="AV159" s="8" t="s">
        <v>77</v>
      </c>
      <c r="AW159" s="8" t="s">
        <v>33</v>
      </c>
      <c r="AX159" s="8" t="s">
        <v>69</v>
      </c>
      <c r="AY159" s="164" t="s">
        <v>152</v>
      </c>
    </row>
    <row r="160" spans="2:65" s="9" customFormat="1">
      <c r="B160" s="169"/>
      <c r="D160" s="161" t="s">
        <v>159</v>
      </c>
      <c r="E160" s="170" t="s">
        <v>5</v>
      </c>
      <c r="F160" s="171" t="s">
        <v>560</v>
      </c>
      <c r="H160" s="172">
        <v>4.5</v>
      </c>
      <c r="I160" s="173"/>
      <c r="L160" s="169"/>
      <c r="M160" s="174"/>
      <c r="N160" s="175"/>
      <c r="O160" s="175"/>
      <c r="P160" s="175"/>
      <c r="Q160" s="175"/>
      <c r="R160" s="175"/>
      <c r="S160" s="175"/>
      <c r="T160" s="176"/>
      <c r="AT160" s="170" t="s">
        <v>159</v>
      </c>
      <c r="AU160" s="170" t="s">
        <v>79</v>
      </c>
      <c r="AV160" s="9" t="s">
        <v>79</v>
      </c>
      <c r="AW160" s="9" t="s">
        <v>33</v>
      </c>
      <c r="AX160" s="9" t="s">
        <v>69</v>
      </c>
      <c r="AY160" s="170" t="s">
        <v>152</v>
      </c>
    </row>
    <row r="161" spans="2:65" s="8" customFormat="1">
      <c r="B161" s="160"/>
      <c r="D161" s="161" t="s">
        <v>159</v>
      </c>
      <c r="E161" s="162" t="s">
        <v>5</v>
      </c>
      <c r="F161" s="163" t="s">
        <v>565</v>
      </c>
      <c r="H161" s="164" t="s">
        <v>5</v>
      </c>
      <c r="I161" s="165"/>
      <c r="L161" s="160"/>
      <c r="M161" s="166"/>
      <c r="N161" s="167"/>
      <c r="O161" s="167"/>
      <c r="P161" s="167"/>
      <c r="Q161" s="167"/>
      <c r="R161" s="167"/>
      <c r="S161" s="167"/>
      <c r="T161" s="168"/>
      <c r="AT161" s="164" t="s">
        <v>159</v>
      </c>
      <c r="AU161" s="164" t="s">
        <v>79</v>
      </c>
      <c r="AV161" s="8" t="s">
        <v>77</v>
      </c>
      <c r="AW161" s="8" t="s">
        <v>33</v>
      </c>
      <c r="AX161" s="8" t="s">
        <v>69</v>
      </c>
      <c r="AY161" s="164" t="s">
        <v>152</v>
      </c>
    </row>
    <row r="162" spans="2:65" s="9" customFormat="1">
      <c r="B162" s="169"/>
      <c r="D162" s="161" t="s">
        <v>159</v>
      </c>
      <c r="E162" s="170" t="s">
        <v>5</v>
      </c>
      <c r="F162" s="171" t="s">
        <v>560</v>
      </c>
      <c r="H162" s="172">
        <v>4.5</v>
      </c>
      <c r="I162" s="173"/>
      <c r="L162" s="169"/>
      <c r="M162" s="174"/>
      <c r="N162" s="175"/>
      <c r="O162" s="175"/>
      <c r="P162" s="175"/>
      <c r="Q162" s="175"/>
      <c r="R162" s="175"/>
      <c r="S162" s="175"/>
      <c r="T162" s="176"/>
      <c r="AT162" s="170" t="s">
        <v>159</v>
      </c>
      <c r="AU162" s="170" t="s">
        <v>79</v>
      </c>
      <c r="AV162" s="9" t="s">
        <v>79</v>
      </c>
      <c r="AW162" s="9" t="s">
        <v>33</v>
      </c>
      <c r="AX162" s="9" t="s">
        <v>69</v>
      </c>
      <c r="AY162" s="170" t="s">
        <v>152</v>
      </c>
    </row>
    <row r="163" spans="2:65" s="10" customFormat="1">
      <c r="B163" s="177"/>
      <c r="D163" s="178" t="s">
        <v>159</v>
      </c>
      <c r="E163" s="179" t="s">
        <v>5</v>
      </c>
      <c r="F163" s="180" t="s">
        <v>161</v>
      </c>
      <c r="H163" s="181">
        <v>9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86" t="s">
        <v>159</v>
      </c>
      <c r="AU163" s="186" t="s">
        <v>79</v>
      </c>
      <c r="AV163" s="10" t="s">
        <v>86</v>
      </c>
      <c r="AW163" s="10" t="s">
        <v>33</v>
      </c>
      <c r="AX163" s="10" t="s">
        <v>77</v>
      </c>
      <c r="AY163" s="186" t="s">
        <v>152</v>
      </c>
    </row>
    <row r="164" spans="2:65" s="1" customFormat="1" ht="22.5" customHeight="1">
      <c r="B164" s="147"/>
      <c r="C164" s="148" t="s">
        <v>360</v>
      </c>
      <c r="D164" s="148" t="s">
        <v>148</v>
      </c>
      <c r="E164" s="149" t="s">
        <v>566</v>
      </c>
      <c r="F164" s="150" t="s">
        <v>567</v>
      </c>
      <c r="G164" s="151" t="s">
        <v>163</v>
      </c>
      <c r="H164" s="152">
        <v>4.5</v>
      </c>
      <c r="I164" s="153"/>
      <c r="J164" s="154">
        <f>ROUND(I164*H164,2)</f>
        <v>0</v>
      </c>
      <c r="K164" s="150"/>
      <c r="L164" s="41"/>
      <c r="M164" s="155" t="s">
        <v>5</v>
      </c>
      <c r="N164" s="156" t="s">
        <v>40</v>
      </c>
      <c r="O164" s="42"/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AR164" s="24" t="s">
        <v>86</v>
      </c>
      <c r="AT164" s="24" t="s">
        <v>148</v>
      </c>
      <c r="AU164" s="24" t="s">
        <v>79</v>
      </c>
      <c r="AY164" s="24" t="s">
        <v>152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24" t="s">
        <v>77</v>
      </c>
      <c r="BK164" s="159">
        <f>ROUND(I164*H164,2)</f>
        <v>0</v>
      </c>
      <c r="BL164" s="24" t="s">
        <v>86</v>
      </c>
      <c r="BM164" s="24" t="s">
        <v>568</v>
      </c>
    </row>
    <row r="165" spans="2:65" s="8" customFormat="1">
      <c r="B165" s="160"/>
      <c r="D165" s="161" t="s">
        <v>159</v>
      </c>
      <c r="E165" s="162" t="s">
        <v>5</v>
      </c>
      <c r="F165" s="163" t="s">
        <v>569</v>
      </c>
      <c r="H165" s="164" t="s">
        <v>5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4" t="s">
        <v>159</v>
      </c>
      <c r="AU165" s="164" t="s">
        <v>79</v>
      </c>
      <c r="AV165" s="8" t="s">
        <v>77</v>
      </c>
      <c r="AW165" s="8" t="s">
        <v>33</v>
      </c>
      <c r="AX165" s="8" t="s">
        <v>69</v>
      </c>
      <c r="AY165" s="164" t="s">
        <v>152</v>
      </c>
    </row>
    <row r="166" spans="2:65" s="9" customFormat="1">
      <c r="B166" s="169"/>
      <c r="D166" s="161" t="s">
        <v>159</v>
      </c>
      <c r="E166" s="170" t="s">
        <v>5</v>
      </c>
      <c r="F166" s="171" t="s">
        <v>560</v>
      </c>
      <c r="H166" s="172">
        <v>4.5</v>
      </c>
      <c r="I166" s="173"/>
      <c r="L166" s="169"/>
      <c r="M166" s="174"/>
      <c r="N166" s="175"/>
      <c r="O166" s="175"/>
      <c r="P166" s="175"/>
      <c r="Q166" s="175"/>
      <c r="R166" s="175"/>
      <c r="S166" s="175"/>
      <c r="T166" s="176"/>
      <c r="AT166" s="170" t="s">
        <v>159</v>
      </c>
      <c r="AU166" s="170" t="s">
        <v>79</v>
      </c>
      <c r="AV166" s="9" t="s">
        <v>79</v>
      </c>
      <c r="AW166" s="9" t="s">
        <v>33</v>
      </c>
      <c r="AX166" s="9" t="s">
        <v>69</v>
      </c>
      <c r="AY166" s="170" t="s">
        <v>152</v>
      </c>
    </row>
    <row r="167" spans="2:65" s="10" customFormat="1">
      <c r="B167" s="177"/>
      <c r="D167" s="161" t="s">
        <v>159</v>
      </c>
      <c r="E167" s="187" t="s">
        <v>5</v>
      </c>
      <c r="F167" s="188" t="s">
        <v>161</v>
      </c>
      <c r="H167" s="189">
        <v>4.5</v>
      </c>
      <c r="I167" s="182"/>
      <c r="L167" s="177"/>
      <c r="M167" s="183"/>
      <c r="N167" s="184"/>
      <c r="O167" s="184"/>
      <c r="P167" s="184"/>
      <c r="Q167" s="184"/>
      <c r="R167" s="184"/>
      <c r="S167" s="184"/>
      <c r="T167" s="185"/>
      <c r="AT167" s="186" t="s">
        <v>159</v>
      </c>
      <c r="AU167" s="186" t="s">
        <v>79</v>
      </c>
      <c r="AV167" s="10" t="s">
        <v>86</v>
      </c>
      <c r="AW167" s="10" t="s">
        <v>33</v>
      </c>
      <c r="AX167" s="10" t="s">
        <v>77</v>
      </c>
      <c r="AY167" s="186" t="s">
        <v>152</v>
      </c>
    </row>
    <row r="168" spans="2:65" s="13" customFormat="1" ht="29.85" customHeight="1">
      <c r="B168" s="207"/>
      <c r="D168" s="218" t="s">
        <v>68</v>
      </c>
      <c r="E168" s="219" t="s">
        <v>89</v>
      </c>
      <c r="F168" s="219" t="s">
        <v>570</v>
      </c>
      <c r="I168" s="210"/>
      <c r="J168" s="220">
        <f>BK168</f>
        <v>0</v>
      </c>
      <c r="L168" s="207"/>
      <c r="M168" s="212"/>
      <c r="N168" s="213"/>
      <c r="O168" s="213"/>
      <c r="P168" s="214">
        <f>SUM(P169:P239)</f>
        <v>0</v>
      </c>
      <c r="Q168" s="213"/>
      <c r="R168" s="214">
        <f>SUM(R169:R239)</f>
        <v>94.129550000000009</v>
      </c>
      <c r="S168" s="213"/>
      <c r="T168" s="215">
        <f>SUM(T169:T239)</f>
        <v>0</v>
      </c>
      <c r="AR168" s="208" t="s">
        <v>77</v>
      </c>
      <c r="AT168" s="216" t="s">
        <v>68</v>
      </c>
      <c r="AU168" s="216" t="s">
        <v>77</v>
      </c>
      <c r="AY168" s="208" t="s">
        <v>152</v>
      </c>
      <c r="BK168" s="217">
        <f>SUM(BK169:BK239)</f>
        <v>0</v>
      </c>
    </row>
    <row r="169" spans="2:65" s="1" customFormat="1" ht="44.25" customHeight="1">
      <c r="B169" s="147"/>
      <c r="C169" s="148" t="s">
        <v>364</v>
      </c>
      <c r="D169" s="148" t="s">
        <v>148</v>
      </c>
      <c r="E169" s="149" t="s">
        <v>571</v>
      </c>
      <c r="F169" s="150" t="s">
        <v>572</v>
      </c>
      <c r="G169" s="151" t="s">
        <v>216</v>
      </c>
      <c r="H169" s="152">
        <v>2289</v>
      </c>
      <c r="I169" s="153"/>
      <c r="J169" s="154">
        <f>ROUND(I169*H169,2)</f>
        <v>0</v>
      </c>
      <c r="K169" s="150" t="s">
        <v>217</v>
      </c>
      <c r="L169" s="41"/>
      <c r="M169" s="155" t="s">
        <v>5</v>
      </c>
      <c r="N169" s="156" t="s">
        <v>40</v>
      </c>
      <c r="O169" s="42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AR169" s="24" t="s">
        <v>86</v>
      </c>
      <c r="AT169" s="24" t="s">
        <v>148</v>
      </c>
      <c r="AU169" s="24" t="s">
        <v>79</v>
      </c>
      <c r="AY169" s="24" t="s">
        <v>152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24" t="s">
        <v>77</v>
      </c>
      <c r="BK169" s="159">
        <f>ROUND(I169*H169,2)</f>
        <v>0</v>
      </c>
      <c r="BL169" s="24" t="s">
        <v>86</v>
      </c>
      <c r="BM169" s="24" t="s">
        <v>573</v>
      </c>
    </row>
    <row r="170" spans="2:65" s="8" customFormat="1">
      <c r="B170" s="160"/>
      <c r="D170" s="161" t="s">
        <v>159</v>
      </c>
      <c r="E170" s="162" t="s">
        <v>5</v>
      </c>
      <c r="F170" s="163" t="s">
        <v>551</v>
      </c>
      <c r="H170" s="164" t="s">
        <v>5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4" t="s">
        <v>159</v>
      </c>
      <c r="AU170" s="164" t="s">
        <v>79</v>
      </c>
      <c r="AV170" s="8" t="s">
        <v>77</v>
      </c>
      <c r="AW170" s="8" t="s">
        <v>33</v>
      </c>
      <c r="AX170" s="8" t="s">
        <v>69</v>
      </c>
      <c r="AY170" s="164" t="s">
        <v>152</v>
      </c>
    </row>
    <row r="171" spans="2:65" s="8" customFormat="1">
      <c r="B171" s="160"/>
      <c r="D171" s="161" t="s">
        <v>159</v>
      </c>
      <c r="E171" s="162" t="s">
        <v>5</v>
      </c>
      <c r="F171" s="163" t="s">
        <v>574</v>
      </c>
      <c r="H171" s="164" t="s">
        <v>5</v>
      </c>
      <c r="I171" s="165"/>
      <c r="L171" s="160"/>
      <c r="M171" s="166"/>
      <c r="N171" s="167"/>
      <c r="O171" s="167"/>
      <c r="P171" s="167"/>
      <c r="Q171" s="167"/>
      <c r="R171" s="167"/>
      <c r="S171" s="167"/>
      <c r="T171" s="168"/>
      <c r="AT171" s="164" t="s">
        <v>159</v>
      </c>
      <c r="AU171" s="164" t="s">
        <v>79</v>
      </c>
      <c r="AV171" s="8" t="s">
        <v>77</v>
      </c>
      <c r="AW171" s="8" t="s">
        <v>33</v>
      </c>
      <c r="AX171" s="8" t="s">
        <v>69</v>
      </c>
      <c r="AY171" s="164" t="s">
        <v>152</v>
      </c>
    </row>
    <row r="172" spans="2:65" s="9" customFormat="1">
      <c r="B172" s="169"/>
      <c r="D172" s="161" t="s">
        <v>159</v>
      </c>
      <c r="E172" s="170" t="s">
        <v>5</v>
      </c>
      <c r="F172" s="171" t="s">
        <v>575</v>
      </c>
      <c r="H172" s="172">
        <v>1722</v>
      </c>
      <c r="I172" s="173"/>
      <c r="L172" s="169"/>
      <c r="M172" s="174"/>
      <c r="N172" s="175"/>
      <c r="O172" s="175"/>
      <c r="P172" s="175"/>
      <c r="Q172" s="175"/>
      <c r="R172" s="175"/>
      <c r="S172" s="175"/>
      <c r="T172" s="176"/>
      <c r="AT172" s="170" t="s">
        <v>159</v>
      </c>
      <c r="AU172" s="170" t="s">
        <v>79</v>
      </c>
      <c r="AV172" s="9" t="s">
        <v>79</v>
      </c>
      <c r="AW172" s="9" t="s">
        <v>33</v>
      </c>
      <c r="AX172" s="9" t="s">
        <v>69</v>
      </c>
      <c r="AY172" s="170" t="s">
        <v>152</v>
      </c>
    </row>
    <row r="173" spans="2:65" s="8" customFormat="1">
      <c r="B173" s="160"/>
      <c r="D173" s="161" t="s">
        <v>159</v>
      </c>
      <c r="E173" s="162" t="s">
        <v>5</v>
      </c>
      <c r="F173" s="163" t="s">
        <v>576</v>
      </c>
      <c r="H173" s="164" t="s">
        <v>5</v>
      </c>
      <c r="I173" s="165"/>
      <c r="L173" s="160"/>
      <c r="M173" s="166"/>
      <c r="N173" s="167"/>
      <c r="O173" s="167"/>
      <c r="P173" s="167"/>
      <c r="Q173" s="167"/>
      <c r="R173" s="167"/>
      <c r="S173" s="167"/>
      <c r="T173" s="168"/>
      <c r="AT173" s="164" t="s">
        <v>159</v>
      </c>
      <c r="AU173" s="164" t="s">
        <v>79</v>
      </c>
      <c r="AV173" s="8" t="s">
        <v>77</v>
      </c>
      <c r="AW173" s="8" t="s">
        <v>33</v>
      </c>
      <c r="AX173" s="8" t="s">
        <v>69</v>
      </c>
      <c r="AY173" s="164" t="s">
        <v>152</v>
      </c>
    </row>
    <row r="174" spans="2:65" s="9" customFormat="1">
      <c r="B174" s="169"/>
      <c r="D174" s="161" t="s">
        <v>159</v>
      </c>
      <c r="E174" s="170" t="s">
        <v>5</v>
      </c>
      <c r="F174" s="171" t="s">
        <v>577</v>
      </c>
      <c r="H174" s="172">
        <v>357</v>
      </c>
      <c r="I174" s="173"/>
      <c r="L174" s="169"/>
      <c r="M174" s="174"/>
      <c r="N174" s="175"/>
      <c r="O174" s="175"/>
      <c r="P174" s="175"/>
      <c r="Q174" s="175"/>
      <c r="R174" s="175"/>
      <c r="S174" s="175"/>
      <c r="T174" s="176"/>
      <c r="AT174" s="170" t="s">
        <v>159</v>
      </c>
      <c r="AU174" s="170" t="s">
        <v>79</v>
      </c>
      <c r="AV174" s="9" t="s">
        <v>79</v>
      </c>
      <c r="AW174" s="9" t="s">
        <v>33</v>
      </c>
      <c r="AX174" s="9" t="s">
        <v>69</v>
      </c>
      <c r="AY174" s="170" t="s">
        <v>152</v>
      </c>
    </row>
    <row r="175" spans="2:65" s="8" customFormat="1">
      <c r="B175" s="160"/>
      <c r="D175" s="161" t="s">
        <v>159</v>
      </c>
      <c r="E175" s="162" t="s">
        <v>5</v>
      </c>
      <c r="F175" s="163" t="s">
        <v>578</v>
      </c>
      <c r="H175" s="164" t="s">
        <v>5</v>
      </c>
      <c r="I175" s="165"/>
      <c r="L175" s="160"/>
      <c r="M175" s="166"/>
      <c r="N175" s="167"/>
      <c r="O175" s="167"/>
      <c r="P175" s="167"/>
      <c r="Q175" s="167"/>
      <c r="R175" s="167"/>
      <c r="S175" s="167"/>
      <c r="T175" s="168"/>
      <c r="AT175" s="164" t="s">
        <v>159</v>
      </c>
      <c r="AU175" s="164" t="s">
        <v>79</v>
      </c>
      <c r="AV175" s="8" t="s">
        <v>77</v>
      </c>
      <c r="AW175" s="8" t="s">
        <v>33</v>
      </c>
      <c r="AX175" s="8" t="s">
        <v>69</v>
      </c>
      <c r="AY175" s="164" t="s">
        <v>152</v>
      </c>
    </row>
    <row r="176" spans="2:65" s="9" customFormat="1">
      <c r="B176" s="169"/>
      <c r="D176" s="161" t="s">
        <v>159</v>
      </c>
      <c r="E176" s="170" t="s">
        <v>5</v>
      </c>
      <c r="F176" s="171" t="s">
        <v>579</v>
      </c>
      <c r="H176" s="172">
        <v>210</v>
      </c>
      <c r="I176" s="173"/>
      <c r="L176" s="169"/>
      <c r="M176" s="174"/>
      <c r="N176" s="175"/>
      <c r="O176" s="175"/>
      <c r="P176" s="175"/>
      <c r="Q176" s="175"/>
      <c r="R176" s="175"/>
      <c r="S176" s="175"/>
      <c r="T176" s="176"/>
      <c r="AT176" s="170" t="s">
        <v>159</v>
      </c>
      <c r="AU176" s="170" t="s">
        <v>79</v>
      </c>
      <c r="AV176" s="9" t="s">
        <v>79</v>
      </c>
      <c r="AW176" s="9" t="s">
        <v>33</v>
      </c>
      <c r="AX176" s="9" t="s">
        <v>69</v>
      </c>
      <c r="AY176" s="170" t="s">
        <v>152</v>
      </c>
    </row>
    <row r="177" spans="2:65" s="10" customFormat="1">
      <c r="B177" s="177"/>
      <c r="D177" s="178" t="s">
        <v>159</v>
      </c>
      <c r="E177" s="179" t="s">
        <v>5</v>
      </c>
      <c r="F177" s="180" t="s">
        <v>161</v>
      </c>
      <c r="H177" s="181">
        <v>2289</v>
      </c>
      <c r="I177" s="182"/>
      <c r="L177" s="177"/>
      <c r="M177" s="183"/>
      <c r="N177" s="184"/>
      <c r="O177" s="184"/>
      <c r="P177" s="184"/>
      <c r="Q177" s="184"/>
      <c r="R177" s="184"/>
      <c r="S177" s="184"/>
      <c r="T177" s="185"/>
      <c r="AT177" s="186" t="s">
        <v>159</v>
      </c>
      <c r="AU177" s="186" t="s">
        <v>79</v>
      </c>
      <c r="AV177" s="10" t="s">
        <v>86</v>
      </c>
      <c r="AW177" s="10" t="s">
        <v>33</v>
      </c>
      <c r="AX177" s="10" t="s">
        <v>77</v>
      </c>
      <c r="AY177" s="186" t="s">
        <v>152</v>
      </c>
    </row>
    <row r="178" spans="2:65" s="1" customFormat="1" ht="22.5" customHeight="1">
      <c r="B178" s="147"/>
      <c r="C178" s="148" t="s">
        <v>368</v>
      </c>
      <c r="D178" s="148" t="s">
        <v>148</v>
      </c>
      <c r="E178" s="149" t="s">
        <v>580</v>
      </c>
      <c r="F178" s="150" t="s">
        <v>581</v>
      </c>
      <c r="G178" s="151" t="s">
        <v>216</v>
      </c>
      <c r="H178" s="152">
        <v>400</v>
      </c>
      <c r="I178" s="153"/>
      <c r="J178" s="154">
        <f>ROUND(I178*H178,2)</f>
        <v>0</v>
      </c>
      <c r="K178" s="150" t="s">
        <v>217</v>
      </c>
      <c r="L178" s="41"/>
      <c r="M178" s="155" t="s">
        <v>5</v>
      </c>
      <c r="N178" s="156" t="s">
        <v>40</v>
      </c>
      <c r="O178" s="42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AR178" s="24" t="s">
        <v>86</v>
      </c>
      <c r="AT178" s="24" t="s">
        <v>148</v>
      </c>
      <c r="AU178" s="24" t="s">
        <v>79</v>
      </c>
      <c r="AY178" s="24" t="s">
        <v>152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24" t="s">
        <v>77</v>
      </c>
      <c r="BK178" s="159">
        <f>ROUND(I178*H178,2)</f>
        <v>0</v>
      </c>
      <c r="BL178" s="24" t="s">
        <v>86</v>
      </c>
      <c r="BM178" s="24" t="s">
        <v>582</v>
      </c>
    </row>
    <row r="179" spans="2:65" s="8" customFormat="1">
      <c r="B179" s="160"/>
      <c r="D179" s="161" t="s">
        <v>159</v>
      </c>
      <c r="E179" s="162" t="s">
        <v>5</v>
      </c>
      <c r="F179" s="163" t="s">
        <v>551</v>
      </c>
      <c r="H179" s="164" t="s">
        <v>5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4" t="s">
        <v>159</v>
      </c>
      <c r="AU179" s="164" t="s">
        <v>79</v>
      </c>
      <c r="AV179" s="8" t="s">
        <v>77</v>
      </c>
      <c r="AW179" s="8" t="s">
        <v>33</v>
      </c>
      <c r="AX179" s="8" t="s">
        <v>69</v>
      </c>
      <c r="AY179" s="164" t="s">
        <v>152</v>
      </c>
    </row>
    <row r="180" spans="2:65" s="8" customFormat="1">
      <c r="B180" s="160"/>
      <c r="D180" s="161" t="s">
        <v>159</v>
      </c>
      <c r="E180" s="162" t="s">
        <v>5</v>
      </c>
      <c r="F180" s="163" t="s">
        <v>583</v>
      </c>
      <c r="H180" s="164" t="s">
        <v>5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4" t="s">
        <v>159</v>
      </c>
      <c r="AU180" s="164" t="s">
        <v>79</v>
      </c>
      <c r="AV180" s="8" t="s">
        <v>77</v>
      </c>
      <c r="AW180" s="8" t="s">
        <v>33</v>
      </c>
      <c r="AX180" s="8" t="s">
        <v>69</v>
      </c>
      <c r="AY180" s="164" t="s">
        <v>152</v>
      </c>
    </row>
    <row r="181" spans="2:65" s="9" customFormat="1">
      <c r="B181" s="169"/>
      <c r="D181" s="161" t="s">
        <v>159</v>
      </c>
      <c r="E181" s="170" t="s">
        <v>5</v>
      </c>
      <c r="F181" s="171" t="s">
        <v>584</v>
      </c>
      <c r="H181" s="172">
        <v>400</v>
      </c>
      <c r="I181" s="173"/>
      <c r="L181" s="169"/>
      <c r="M181" s="174"/>
      <c r="N181" s="175"/>
      <c r="O181" s="175"/>
      <c r="P181" s="175"/>
      <c r="Q181" s="175"/>
      <c r="R181" s="175"/>
      <c r="S181" s="175"/>
      <c r="T181" s="176"/>
      <c r="AT181" s="170" t="s">
        <v>159</v>
      </c>
      <c r="AU181" s="170" t="s">
        <v>79</v>
      </c>
      <c r="AV181" s="9" t="s">
        <v>79</v>
      </c>
      <c r="AW181" s="9" t="s">
        <v>33</v>
      </c>
      <c r="AX181" s="9" t="s">
        <v>69</v>
      </c>
      <c r="AY181" s="170" t="s">
        <v>152</v>
      </c>
    </row>
    <row r="182" spans="2:65" s="10" customFormat="1">
      <c r="B182" s="177"/>
      <c r="D182" s="178" t="s">
        <v>159</v>
      </c>
      <c r="E182" s="179" t="s">
        <v>5</v>
      </c>
      <c r="F182" s="180" t="s">
        <v>161</v>
      </c>
      <c r="H182" s="181">
        <v>400</v>
      </c>
      <c r="I182" s="182"/>
      <c r="L182" s="177"/>
      <c r="M182" s="183"/>
      <c r="N182" s="184"/>
      <c r="O182" s="184"/>
      <c r="P182" s="184"/>
      <c r="Q182" s="184"/>
      <c r="R182" s="184"/>
      <c r="S182" s="184"/>
      <c r="T182" s="185"/>
      <c r="AT182" s="186" t="s">
        <v>159</v>
      </c>
      <c r="AU182" s="186" t="s">
        <v>79</v>
      </c>
      <c r="AV182" s="10" t="s">
        <v>86</v>
      </c>
      <c r="AW182" s="10" t="s">
        <v>33</v>
      </c>
      <c r="AX182" s="10" t="s">
        <v>77</v>
      </c>
      <c r="AY182" s="186" t="s">
        <v>152</v>
      </c>
    </row>
    <row r="183" spans="2:65" s="1" customFormat="1" ht="22.5" customHeight="1">
      <c r="B183" s="147"/>
      <c r="C183" s="148" t="s">
        <v>372</v>
      </c>
      <c r="D183" s="148" t="s">
        <v>148</v>
      </c>
      <c r="E183" s="149" t="s">
        <v>585</v>
      </c>
      <c r="F183" s="150" t="s">
        <v>586</v>
      </c>
      <c r="G183" s="151" t="s">
        <v>216</v>
      </c>
      <c r="H183" s="152">
        <v>85</v>
      </c>
      <c r="I183" s="153"/>
      <c r="J183" s="154">
        <f>ROUND(I183*H183,2)</f>
        <v>0</v>
      </c>
      <c r="K183" s="150" t="s">
        <v>217</v>
      </c>
      <c r="L183" s="41"/>
      <c r="M183" s="155" t="s">
        <v>5</v>
      </c>
      <c r="N183" s="156" t="s">
        <v>40</v>
      </c>
      <c r="O183" s="42"/>
      <c r="P183" s="157">
        <f>O183*H183</f>
        <v>0</v>
      </c>
      <c r="Q183" s="157">
        <v>0</v>
      </c>
      <c r="R183" s="157">
        <f>Q183*H183</f>
        <v>0</v>
      </c>
      <c r="S183" s="157">
        <v>0</v>
      </c>
      <c r="T183" s="158">
        <f>S183*H183</f>
        <v>0</v>
      </c>
      <c r="AR183" s="24" t="s">
        <v>86</v>
      </c>
      <c r="AT183" s="24" t="s">
        <v>148</v>
      </c>
      <c r="AU183" s="24" t="s">
        <v>79</v>
      </c>
      <c r="AY183" s="24" t="s">
        <v>152</v>
      </c>
      <c r="BE183" s="159">
        <f>IF(N183="základní",J183,0)</f>
        <v>0</v>
      </c>
      <c r="BF183" s="159">
        <f>IF(N183="snížená",J183,0)</f>
        <v>0</v>
      </c>
      <c r="BG183" s="159">
        <f>IF(N183="zákl. přenesená",J183,0)</f>
        <v>0</v>
      </c>
      <c r="BH183" s="159">
        <f>IF(N183="sníž. přenesená",J183,0)</f>
        <v>0</v>
      </c>
      <c r="BI183" s="159">
        <f>IF(N183="nulová",J183,0)</f>
        <v>0</v>
      </c>
      <c r="BJ183" s="24" t="s">
        <v>77</v>
      </c>
      <c r="BK183" s="159">
        <f>ROUND(I183*H183,2)</f>
        <v>0</v>
      </c>
      <c r="BL183" s="24" t="s">
        <v>86</v>
      </c>
      <c r="BM183" s="24" t="s">
        <v>587</v>
      </c>
    </row>
    <row r="184" spans="2:65" s="8" customFormat="1">
      <c r="B184" s="160"/>
      <c r="D184" s="161" t="s">
        <v>159</v>
      </c>
      <c r="E184" s="162" t="s">
        <v>5</v>
      </c>
      <c r="F184" s="163" t="s">
        <v>588</v>
      </c>
      <c r="H184" s="164" t="s">
        <v>5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4" t="s">
        <v>159</v>
      </c>
      <c r="AU184" s="164" t="s">
        <v>79</v>
      </c>
      <c r="AV184" s="8" t="s">
        <v>77</v>
      </c>
      <c r="AW184" s="8" t="s">
        <v>33</v>
      </c>
      <c r="AX184" s="8" t="s">
        <v>69</v>
      </c>
      <c r="AY184" s="164" t="s">
        <v>152</v>
      </c>
    </row>
    <row r="185" spans="2:65" s="9" customFormat="1">
      <c r="B185" s="169"/>
      <c r="D185" s="161" t="s">
        <v>159</v>
      </c>
      <c r="E185" s="170" t="s">
        <v>5</v>
      </c>
      <c r="F185" s="171" t="s">
        <v>254</v>
      </c>
      <c r="H185" s="172">
        <v>60</v>
      </c>
      <c r="I185" s="173"/>
      <c r="L185" s="169"/>
      <c r="M185" s="174"/>
      <c r="N185" s="175"/>
      <c r="O185" s="175"/>
      <c r="P185" s="175"/>
      <c r="Q185" s="175"/>
      <c r="R185" s="175"/>
      <c r="S185" s="175"/>
      <c r="T185" s="176"/>
      <c r="AT185" s="170" t="s">
        <v>159</v>
      </c>
      <c r="AU185" s="170" t="s">
        <v>79</v>
      </c>
      <c r="AV185" s="9" t="s">
        <v>79</v>
      </c>
      <c r="AW185" s="9" t="s">
        <v>33</v>
      </c>
      <c r="AX185" s="9" t="s">
        <v>69</v>
      </c>
      <c r="AY185" s="170" t="s">
        <v>152</v>
      </c>
    </row>
    <row r="186" spans="2:65" s="8" customFormat="1">
      <c r="B186" s="160"/>
      <c r="D186" s="161" t="s">
        <v>159</v>
      </c>
      <c r="E186" s="162" t="s">
        <v>5</v>
      </c>
      <c r="F186" s="163" t="s">
        <v>589</v>
      </c>
      <c r="H186" s="164" t="s">
        <v>5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4" t="s">
        <v>159</v>
      </c>
      <c r="AU186" s="164" t="s">
        <v>79</v>
      </c>
      <c r="AV186" s="8" t="s">
        <v>77</v>
      </c>
      <c r="AW186" s="8" t="s">
        <v>33</v>
      </c>
      <c r="AX186" s="8" t="s">
        <v>69</v>
      </c>
      <c r="AY186" s="164" t="s">
        <v>152</v>
      </c>
    </row>
    <row r="187" spans="2:65" s="9" customFormat="1">
      <c r="B187" s="169"/>
      <c r="D187" s="161" t="s">
        <v>159</v>
      </c>
      <c r="E187" s="170" t="s">
        <v>5</v>
      </c>
      <c r="F187" s="171" t="s">
        <v>299</v>
      </c>
      <c r="H187" s="172">
        <v>25</v>
      </c>
      <c r="I187" s="173"/>
      <c r="L187" s="169"/>
      <c r="M187" s="174"/>
      <c r="N187" s="175"/>
      <c r="O187" s="175"/>
      <c r="P187" s="175"/>
      <c r="Q187" s="175"/>
      <c r="R187" s="175"/>
      <c r="S187" s="175"/>
      <c r="T187" s="176"/>
      <c r="AT187" s="170" t="s">
        <v>159</v>
      </c>
      <c r="AU187" s="170" t="s">
        <v>79</v>
      </c>
      <c r="AV187" s="9" t="s">
        <v>79</v>
      </c>
      <c r="AW187" s="9" t="s">
        <v>33</v>
      </c>
      <c r="AX187" s="9" t="s">
        <v>69</v>
      </c>
      <c r="AY187" s="170" t="s">
        <v>152</v>
      </c>
    </row>
    <row r="188" spans="2:65" s="10" customFormat="1">
      <c r="B188" s="177"/>
      <c r="D188" s="178" t="s">
        <v>159</v>
      </c>
      <c r="E188" s="179" t="s">
        <v>5</v>
      </c>
      <c r="F188" s="180" t="s">
        <v>161</v>
      </c>
      <c r="H188" s="181">
        <v>85</v>
      </c>
      <c r="I188" s="182"/>
      <c r="L188" s="177"/>
      <c r="M188" s="183"/>
      <c r="N188" s="184"/>
      <c r="O188" s="184"/>
      <c r="P188" s="184"/>
      <c r="Q188" s="184"/>
      <c r="R188" s="184"/>
      <c r="S188" s="184"/>
      <c r="T188" s="185"/>
      <c r="AT188" s="186" t="s">
        <v>159</v>
      </c>
      <c r="AU188" s="186" t="s">
        <v>79</v>
      </c>
      <c r="AV188" s="10" t="s">
        <v>86</v>
      </c>
      <c r="AW188" s="10" t="s">
        <v>33</v>
      </c>
      <c r="AX188" s="10" t="s">
        <v>77</v>
      </c>
      <c r="AY188" s="186" t="s">
        <v>152</v>
      </c>
    </row>
    <row r="189" spans="2:65" s="1" customFormat="1" ht="31.5" customHeight="1">
      <c r="B189" s="147"/>
      <c r="C189" s="148" t="s">
        <v>376</v>
      </c>
      <c r="D189" s="148" t="s">
        <v>148</v>
      </c>
      <c r="E189" s="149" t="s">
        <v>590</v>
      </c>
      <c r="F189" s="150" t="s">
        <v>591</v>
      </c>
      <c r="G189" s="151" t="s">
        <v>216</v>
      </c>
      <c r="H189" s="152">
        <v>2345</v>
      </c>
      <c r="I189" s="153"/>
      <c r="J189" s="154">
        <f>ROUND(I189*H189,2)</f>
        <v>0</v>
      </c>
      <c r="K189" s="150" t="s">
        <v>217</v>
      </c>
      <c r="L189" s="41"/>
      <c r="M189" s="155" t="s">
        <v>5</v>
      </c>
      <c r="N189" s="156" t="s">
        <v>40</v>
      </c>
      <c r="O189" s="42"/>
      <c r="P189" s="157">
        <f>O189*H189</f>
        <v>0</v>
      </c>
      <c r="Q189" s="157">
        <v>0</v>
      </c>
      <c r="R189" s="157">
        <f>Q189*H189</f>
        <v>0</v>
      </c>
      <c r="S189" s="157">
        <v>0</v>
      </c>
      <c r="T189" s="158">
        <f>S189*H189</f>
        <v>0</v>
      </c>
      <c r="AR189" s="24" t="s">
        <v>86</v>
      </c>
      <c r="AT189" s="24" t="s">
        <v>148</v>
      </c>
      <c r="AU189" s="24" t="s">
        <v>79</v>
      </c>
      <c r="AY189" s="24" t="s">
        <v>152</v>
      </c>
      <c r="BE189" s="159">
        <f>IF(N189="základní",J189,0)</f>
        <v>0</v>
      </c>
      <c r="BF189" s="159">
        <f>IF(N189="snížená",J189,0)</f>
        <v>0</v>
      </c>
      <c r="BG189" s="159">
        <f>IF(N189="zákl. přenesená",J189,0)</f>
        <v>0</v>
      </c>
      <c r="BH189" s="159">
        <f>IF(N189="sníž. přenesená",J189,0)</f>
        <v>0</v>
      </c>
      <c r="BI189" s="159">
        <f>IF(N189="nulová",J189,0)</f>
        <v>0</v>
      </c>
      <c r="BJ189" s="24" t="s">
        <v>77</v>
      </c>
      <c r="BK189" s="159">
        <f>ROUND(I189*H189,2)</f>
        <v>0</v>
      </c>
      <c r="BL189" s="24" t="s">
        <v>86</v>
      </c>
      <c r="BM189" s="24" t="s">
        <v>592</v>
      </c>
    </row>
    <row r="190" spans="2:65" s="8" customFormat="1">
      <c r="B190" s="160"/>
      <c r="D190" s="161" t="s">
        <v>159</v>
      </c>
      <c r="E190" s="162" t="s">
        <v>5</v>
      </c>
      <c r="F190" s="163" t="s">
        <v>574</v>
      </c>
      <c r="H190" s="164" t="s">
        <v>5</v>
      </c>
      <c r="I190" s="165"/>
      <c r="L190" s="160"/>
      <c r="M190" s="166"/>
      <c r="N190" s="167"/>
      <c r="O190" s="167"/>
      <c r="P190" s="167"/>
      <c r="Q190" s="167"/>
      <c r="R190" s="167"/>
      <c r="S190" s="167"/>
      <c r="T190" s="168"/>
      <c r="AT190" s="164" t="s">
        <v>159</v>
      </c>
      <c r="AU190" s="164" t="s">
        <v>79</v>
      </c>
      <c r="AV190" s="8" t="s">
        <v>77</v>
      </c>
      <c r="AW190" s="8" t="s">
        <v>33</v>
      </c>
      <c r="AX190" s="8" t="s">
        <v>69</v>
      </c>
      <c r="AY190" s="164" t="s">
        <v>152</v>
      </c>
    </row>
    <row r="191" spans="2:65" s="9" customFormat="1">
      <c r="B191" s="169"/>
      <c r="D191" s="161" t="s">
        <v>159</v>
      </c>
      <c r="E191" s="170" t="s">
        <v>5</v>
      </c>
      <c r="F191" s="171" t="s">
        <v>593</v>
      </c>
      <c r="H191" s="172">
        <v>1640</v>
      </c>
      <c r="I191" s="173"/>
      <c r="L191" s="169"/>
      <c r="M191" s="174"/>
      <c r="N191" s="175"/>
      <c r="O191" s="175"/>
      <c r="P191" s="175"/>
      <c r="Q191" s="175"/>
      <c r="R191" s="175"/>
      <c r="S191" s="175"/>
      <c r="T191" s="176"/>
      <c r="AT191" s="170" t="s">
        <v>159</v>
      </c>
      <c r="AU191" s="170" t="s">
        <v>79</v>
      </c>
      <c r="AV191" s="9" t="s">
        <v>79</v>
      </c>
      <c r="AW191" s="9" t="s">
        <v>33</v>
      </c>
      <c r="AX191" s="9" t="s">
        <v>69</v>
      </c>
      <c r="AY191" s="170" t="s">
        <v>152</v>
      </c>
    </row>
    <row r="192" spans="2:65" s="8" customFormat="1">
      <c r="B192" s="160"/>
      <c r="D192" s="161" t="s">
        <v>159</v>
      </c>
      <c r="E192" s="162" t="s">
        <v>5</v>
      </c>
      <c r="F192" s="163" t="s">
        <v>594</v>
      </c>
      <c r="H192" s="164" t="s">
        <v>5</v>
      </c>
      <c r="I192" s="165"/>
      <c r="L192" s="160"/>
      <c r="M192" s="166"/>
      <c r="N192" s="167"/>
      <c r="O192" s="167"/>
      <c r="P192" s="167"/>
      <c r="Q192" s="167"/>
      <c r="R192" s="167"/>
      <c r="S192" s="167"/>
      <c r="T192" s="168"/>
      <c r="AT192" s="164" t="s">
        <v>159</v>
      </c>
      <c r="AU192" s="164" t="s">
        <v>79</v>
      </c>
      <c r="AV192" s="8" t="s">
        <v>77</v>
      </c>
      <c r="AW192" s="8" t="s">
        <v>33</v>
      </c>
      <c r="AX192" s="8" t="s">
        <v>69</v>
      </c>
      <c r="AY192" s="164" t="s">
        <v>152</v>
      </c>
    </row>
    <row r="193" spans="2:65" s="9" customFormat="1">
      <c r="B193" s="169"/>
      <c r="D193" s="161" t="s">
        <v>159</v>
      </c>
      <c r="E193" s="170" t="s">
        <v>5</v>
      </c>
      <c r="F193" s="171" t="s">
        <v>254</v>
      </c>
      <c r="H193" s="172">
        <v>60</v>
      </c>
      <c r="I193" s="173"/>
      <c r="L193" s="169"/>
      <c r="M193" s="174"/>
      <c r="N193" s="175"/>
      <c r="O193" s="175"/>
      <c r="P193" s="175"/>
      <c r="Q193" s="175"/>
      <c r="R193" s="175"/>
      <c r="S193" s="175"/>
      <c r="T193" s="176"/>
      <c r="AT193" s="170" t="s">
        <v>159</v>
      </c>
      <c r="AU193" s="170" t="s">
        <v>79</v>
      </c>
      <c r="AV193" s="9" t="s">
        <v>79</v>
      </c>
      <c r="AW193" s="9" t="s">
        <v>33</v>
      </c>
      <c r="AX193" s="9" t="s">
        <v>69</v>
      </c>
      <c r="AY193" s="170" t="s">
        <v>152</v>
      </c>
    </row>
    <row r="194" spans="2:65" s="8" customFormat="1">
      <c r="B194" s="160"/>
      <c r="D194" s="161" t="s">
        <v>159</v>
      </c>
      <c r="E194" s="162" t="s">
        <v>5</v>
      </c>
      <c r="F194" s="163" t="s">
        <v>576</v>
      </c>
      <c r="H194" s="164" t="s">
        <v>5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4" t="s">
        <v>159</v>
      </c>
      <c r="AU194" s="164" t="s">
        <v>79</v>
      </c>
      <c r="AV194" s="8" t="s">
        <v>77</v>
      </c>
      <c r="AW194" s="8" t="s">
        <v>33</v>
      </c>
      <c r="AX194" s="8" t="s">
        <v>69</v>
      </c>
      <c r="AY194" s="164" t="s">
        <v>152</v>
      </c>
    </row>
    <row r="195" spans="2:65" s="9" customFormat="1">
      <c r="B195" s="169"/>
      <c r="D195" s="161" t="s">
        <v>159</v>
      </c>
      <c r="E195" s="170" t="s">
        <v>5</v>
      </c>
      <c r="F195" s="171" t="s">
        <v>595</v>
      </c>
      <c r="H195" s="172">
        <v>340</v>
      </c>
      <c r="I195" s="173"/>
      <c r="L195" s="169"/>
      <c r="M195" s="174"/>
      <c r="N195" s="175"/>
      <c r="O195" s="175"/>
      <c r="P195" s="175"/>
      <c r="Q195" s="175"/>
      <c r="R195" s="175"/>
      <c r="S195" s="175"/>
      <c r="T195" s="176"/>
      <c r="AT195" s="170" t="s">
        <v>159</v>
      </c>
      <c r="AU195" s="170" t="s">
        <v>79</v>
      </c>
      <c r="AV195" s="9" t="s">
        <v>79</v>
      </c>
      <c r="AW195" s="9" t="s">
        <v>33</v>
      </c>
      <c r="AX195" s="9" t="s">
        <v>69</v>
      </c>
      <c r="AY195" s="170" t="s">
        <v>152</v>
      </c>
    </row>
    <row r="196" spans="2:65" s="8" customFormat="1">
      <c r="B196" s="160"/>
      <c r="D196" s="161" t="s">
        <v>159</v>
      </c>
      <c r="E196" s="162" t="s">
        <v>5</v>
      </c>
      <c r="F196" s="163" t="s">
        <v>596</v>
      </c>
      <c r="H196" s="164" t="s">
        <v>5</v>
      </c>
      <c r="I196" s="165"/>
      <c r="L196" s="160"/>
      <c r="M196" s="166"/>
      <c r="N196" s="167"/>
      <c r="O196" s="167"/>
      <c r="P196" s="167"/>
      <c r="Q196" s="167"/>
      <c r="R196" s="167"/>
      <c r="S196" s="167"/>
      <c r="T196" s="168"/>
      <c r="AT196" s="164" t="s">
        <v>159</v>
      </c>
      <c r="AU196" s="164" t="s">
        <v>79</v>
      </c>
      <c r="AV196" s="8" t="s">
        <v>77</v>
      </c>
      <c r="AW196" s="8" t="s">
        <v>33</v>
      </c>
      <c r="AX196" s="8" t="s">
        <v>69</v>
      </c>
      <c r="AY196" s="164" t="s">
        <v>152</v>
      </c>
    </row>
    <row r="197" spans="2:65" s="9" customFormat="1">
      <c r="B197" s="169"/>
      <c r="D197" s="161" t="s">
        <v>159</v>
      </c>
      <c r="E197" s="170" t="s">
        <v>5</v>
      </c>
      <c r="F197" s="171" t="s">
        <v>597</v>
      </c>
      <c r="H197" s="172">
        <v>280</v>
      </c>
      <c r="I197" s="173"/>
      <c r="L197" s="169"/>
      <c r="M197" s="174"/>
      <c r="N197" s="175"/>
      <c r="O197" s="175"/>
      <c r="P197" s="175"/>
      <c r="Q197" s="175"/>
      <c r="R197" s="175"/>
      <c r="S197" s="175"/>
      <c r="T197" s="176"/>
      <c r="AT197" s="170" t="s">
        <v>159</v>
      </c>
      <c r="AU197" s="170" t="s">
        <v>79</v>
      </c>
      <c r="AV197" s="9" t="s">
        <v>79</v>
      </c>
      <c r="AW197" s="9" t="s">
        <v>33</v>
      </c>
      <c r="AX197" s="9" t="s">
        <v>69</v>
      </c>
      <c r="AY197" s="170" t="s">
        <v>152</v>
      </c>
    </row>
    <row r="198" spans="2:65" s="8" customFormat="1">
      <c r="B198" s="160"/>
      <c r="D198" s="161" t="s">
        <v>159</v>
      </c>
      <c r="E198" s="162" t="s">
        <v>5</v>
      </c>
      <c r="F198" s="163" t="s">
        <v>598</v>
      </c>
      <c r="H198" s="164" t="s">
        <v>5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4" t="s">
        <v>159</v>
      </c>
      <c r="AU198" s="164" t="s">
        <v>79</v>
      </c>
      <c r="AV198" s="8" t="s">
        <v>77</v>
      </c>
      <c r="AW198" s="8" t="s">
        <v>33</v>
      </c>
      <c r="AX198" s="8" t="s">
        <v>69</v>
      </c>
      <c r="AY198" s="164" t="s">
        <v>152</v>
      </c>
    </row>
    <row r="199" spans="2:65" s="9" customFormat="1">
      <c r="B199" s="169"/>
      <c r="D199" s="161" t="s">
        <v>159</v>
      </c>
      <c r="E199" s="170" t="s">
        <v>5</v>
      </c>
      <c r="F199" s="171" t="s">
        <v>299</v>
      </c>
      <c r="H199" s="172">
        <v>25</v>
      </c>
      <c r="I199" s="173"/>
      <c r="L199" s="169"/>
      <c r="M199" s="174"/>
      <c r="N199" s="175"/>
      <c r="O199" s="175"/>
      <c r="P199" s="175"/>
      <c r="Q199" s="175"/>
      <c r="R199" s="175"/>
      <c r="S199" s="175"/>
      <c r="T199" s="176"/>
      <c r="AT199" s="170" t="s">
        <v>159</v>
      </c>
      <c r="AU199" s="170" t="s">
        <v>79</v>
      </c>
      <c r="AV199" s="9" t="s">
        <v>79</v>
      </c>
      <c r="AW199" s="9" t="s">
        <v>33</v>
      </c>
      <c r="AX199" s="9" t="s">
        <v>69</v>
      </c>
      <c r="AY199" s="170" t="s">
        <v>152</v>
      </c>
    </row>
    <row r="200" spans="2:65" s="10" customFormat="1">
      <c r="B200" s="177"/>
      <c r="D200" s="178" t="s">
        <v>159</v>
      </c>
      <c r="E200" s="179" t="s">
        <v>5</v>
      </c>
      <c r="F200" s="180" t="s">
        <v>161</v>
      </c>
      <c r="H200" s="181">
        <v>2345</v>
      </c>
      <c r="I200" s="182"/>
      <c r="L200" s="177"/>
      <c r="M200" s="183"/>
      <c r="N200" s="184"/>
      <c r="O200" s="184"/>
      <c r="P200" s="184"/>
      <c r="Q200" s="184"/>
      <c r="R200" s="184"/>
      <c r="S200" s="184"/>
      <c r="T200" s="185"/>
      <c r="AT200" s="186" t="s">
        <v>159</v>
      </c>
      <c r="AU200" s="186" t="s">
        <v>79</v>
      </c>
      <c r="AV200" s="10" t="s">
        <v>86</v>
      </c>
      <c r="AW200" s="10" t="s">
        <v>33</v>
      </c>
      <c r="AX200" s="10" t="s">
        <v>77</v>
      </c>
      <c r="AY200" s="186" t="s">
        <v>152</v>
      </c>
    </row>
    <row r="201" spans="2:65" s="1" customFormat="1" ht="22.5" customHeight="1">
      <c r="B201" s="147"/>
      <c r="C201" s="148" t="s">
        <v>380</v>
      </c>
      <c r="D201" s="148" t="s">
        <v>148</v>
      </c>
      <c r="E201" s="149" t="s">
        <v>599</v>
      </c>
      <c r="F201" s="150" t="s">
        <v>600</v>
      </c>
      <c r="G201" s="151" t="s">
        <v>344</v>
      </c>
      <c r="H201" s="152">
        <v>32</v>
      </c>
      <c r="I201" s="153"/>
      <c r="J201" s="154">
        <f>ROUND(I201*H201,2)</f>
        <v>0</v>
      </c>
      <c r="K201" s="150" t="s">
        <v>217</v>
      </c>
      <c r="L201" s="41"/>
      <c r="M201" s="155" t="s">
        <v>5</v>
      </c>
      <c r="N201" s="156" t="s">
        <v>40</v>
      </c>
      <c r="O201" s="42"/>
      <c r="P201" s="157">
        <f>O201*H201</f>
        <v>0</v>
      </c>
      <c r="Q201" s="157">
        <v>0</v>
      </c>
      <c r="R201" s="157">
        <f>Q201*H201</f>
        <v>0</v>
      </c>
      <c r="S201" s="157">
        <v>0</v>
      </c>
      <c r="T201" s="158">
        <f>S201*H201</f>
        <v>0</v>
      </c>
      <c r="AR201" s="24" t="s">
        <v>86</v>
      </c>
      <c r="AT201" s="24" t="s">
        <v>148</v>
      </c>
      <c r="AU201" s="24" t="s">
        <v>79</v>
      </c>
      <c r="AY201" s="24" t="s">
        <v>152</v>
      </c>
      <c r="BE201" s="159">
        <f>IF(N201="základní",J201,0)</f>
        <v>0</v>
      </c>
      <c r="BF201" s="159">
        <f>IF(N201="snížená",J201,0)</f>
        <v>0</v>
      </c>
      <c r="BG201" s="159">
        <f>IF(N201="zákl. přenesená",J201,0)</f>
        <v>0</v>
      </c>
      <c r="BH201" s="159">
        <f>IF(N201="sníž. přenesená",J201,0)</f>
        <v>0</v>
      </c>
      <c r="BI201" s="159">
        <f>IF(N201="nulová",J201,0)</f>
        <v>0</v>
      </c>
      <c r="BJ201" s="24" t="s">
        <v>77</v>
      </c>
      <c r="BK201" s="159">
        <f>ROUND(I201*H201,2)</f>
        <v>0</v>
      </c>
      <c r="BL201" s="24" t="s">
        <v>86</v>
      </c>
      <c r="BM201" s="24" t="s">
        <v>601</v>
      </c>
    </row>
    <row r="202" spans="2:65" s="1" customFormat="1" ht="22.5" customHeight="1">
      <c r="B202" s="147"/>
      <c r="C202" s="148" t="s">
        <v>384</v>
      </c>
      <c r="D202" s="148" t="s">
        <v>148</v>
      </c>
      <c r="E202" s="149" t="s">
        <v>602</v>
      </c>
      <c r="F202" s="150" t="s">
        <v>603</v>
      </c>
      <c r="G202" s="151" t="s">
        <v>216</v>
      </c>
      <c r="H202" s="152">
        <v>2345</v>
      </c>
      <c r="I202" s="153"/>
      <c r="J202" s="154">
        <f>ROUND(I202*H202,2)</f>
        <v>0</v>
      </c>
      <c r="K202" s="150" t="s">
        <v>217</v>
      </c>
      <c r="L202" s="41"/>
      <c r="M202" s="155" t="s">
        <v>5</v>
      </c>
      <c r="N202" s="156" t="s">
        <v>40</v>
      </c>
      <c r="O202" s="42"/>
      <c r="P202" s="157">
        <f>O202*H202</f>
        <v>0</v>
      </c>
      <c r="Q202" s="157">
        <v>0</v>
      </c>
      <c r="R202" s="157">
        <f>Q202*H202</f>
        <v>0</v>
      </c>
      <c r="S202" s="157">
        <v>0</v>
      </c>
      <c r="T202" s="158">
        <f>S202*H202</f>
        <v>0</v>
      </c>
      <c r="AR202" s="24" t="s">
        <v>86</v>
      </c>
      <c r="AT202" s="24" t="s">
        <v>148</v>
      </c>
      <c r="AU202" s="24" t="s">
        <v>79</v>
      </c>
      <c r="AY202" s="24" t="s">
        <v>152</v>
      </c>
      <c r="BE202" s="159">
        <f>IF(N202="základní",J202,0)</f>
        <v>0</v>
      </c>
      <c r="BF202" s="159">
        <f>IF(N202="snížená",J202,0)</f>
        <v>0</v>
      </c>
      <c r="BG202" s="159">
        <f>IF(N202="zákl. přenesená",J202,0)</f>
        <v>0</v>
      </c>
      <c r="BH202" s="159">
        <f>IF(N202="sníž. přenesená",J202,0)</f>
        <v>0</v>
      </c>
      <c r="BI202" s="159">
        <f>IF(N202="nulová",J202,0)</f>
        <v>0</v>
      </c>
      <c r="BJ202" s="24" t="s">
        <v>77</v>
      </c>
      <c r="BK202" s="159">
        <f>ROUND(I202*H202,2)</f>
        <v>0</v>
      </c>
      <c r="BL202" s="24" t="s">
        <v>86</v>
      </c>
      <c r="BM202" s="24" t="s">
        <v>604</v>
      </c>
    </row>
    <row r="203" spans="2:65" s="1" customFormat="1" ht="31.5" customHeight="1">
      <c r="B203" s="147"/>
      <c r="C203" s="148" t="s">
        <v>388</v>
      </c>
      <c r="D203" s="148" t="s">
        <v>148</v>
      </c>
      <c r="E203" s="149" t="s">
        <v>605</v>
      </c>
      <c r="F203" s="150" t="s">
        <v>1552</v>
      </c>
      <c r="G203" s="151" t="s">
        <v>216</v>
      </c>
      <c r="H203" s="152">
        <v>2245</v>
      </c>
      <c r="I203" s="153"/>
      <c r="J203" s="154">
        <f>ROUND(I203*H203,2)</f>
        <v>0</v>
      </c>
      <c r="K203" s="150" t="s">
        <v>5</v>
      </c>
      <c r="L203" s="41"/>
      <c r="M203" s="155" t="s">
        <v>5</v>
      </c>
      <c r="N203" s="156" t="s">
        <v>40</v>
      </c>
      <c r="O203" s="42"/>
      <c r="P203" s="157">
        <f>O203*H203</f>
        <v>0</v>
      </c>
      <c r="Q203" s="157">
        <v>0</v>
      </c>
      <c r="R203" s="157">
        <f>Q203*H203</f>
        <v>0</v>
      </c>
      <c r="S203" s="157">
        <v>0</v>
      </c>
      <c r="T203" s="158">
        <f>S203*H203</f>
        <v>0</v>
      </c>
      <c r="AR203" s="24" t="s">
        <v>86</v>
      </c>
      <c r="AT203" s="24" t="s">
        <v>148</v>
      </c>
      <c r="AU203" s="24" t="s">
        <v>79</v>
      </c>
      <c r="AY203" s="24" t="s">
        <v>152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24" t="s">
        <v>77</v>
      </c>
      <c r="BK203" s="159">
        <f>ROUND(I203*H203,2)</f>
        <v>0</v>
      </c>
      <c r="BL203" s="24" t="s">
        <v>86</v>
      </c>
      <c r="BM203" s="24" t="s">
        <v>606</v>
      </c>
    </row>
    <row r="204" spans="2:65" s="8" customFormat="1">
      <c r="B204" s="160"/>
      <c r="D204" s="161" t="s">
        <v>159</v>
      </c>
      <c r="E204" s="162" t="s">
        <v>5</v>
      </c>
      <c r="F204" s="163" t="s">
        <v>607</v>
      </c>
      <c r="H204" s="164" t="s">
        <v>5</v>
      </c>
      <c r="I204" s="165"/>
      <c r="L204" s="160"/>
      <c r="M204" s="166"/>
      <c r="N204" s="167"/>
      <c r="O204" s="167"/>
      <c r="P204" s="167"/>
      <c r="Q204" s="167"/>
      <c r="R204" s="167"/>
      <c r="S204" s="167"/>
      <c r="T204" s="168"/>
      <c r="AT204" s="164" t="s">
        <v>159</v>
      </c>
      <c r="AU204" s="164" t="s">
        <v>79</v>
      </c>
      <c r="AV204" s="8" t="s">
        <v>77</v>
      </c>
      <c r="AW204" s="8" t="s">
        <v>33</v>
      </c>
      <c r="AX204" s="8" t="s">
        <v>69</v>
      </c>
      <c r="AY204" s="164" t="s">
        <v>152</v>
      </c>
    </row>
    <row r="205" spans="2:65" s="9" customFormat="1">
      <c r="B205" s="169"/>
      <c r="D205" s="161" t="s">
        <v>159</v>
      </c>
      <c r="E205" s="170" t="s">
        <v>5</v>
      </c>
      <c r="F205" s="171" t="s">
        <v>593</v>
      </c>
      <c r="H205" s="172">
        <v>1640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159</v>
      </c>
      <c r="AU205" s="170" t="s">
        <v>79</v>
      </c>
      <c r="AV205" s="9" t="s">
        <v>79</v>
      </c>
      <c r="AW205" s="9" t="s">
        <v>33</v>
      </c>
      <c r="AX205" s="9" t="s">
        <v>69</v>
      </c>
      <c r="AY205" s="170" t="s">
        <v>152</v>
      </c>
    </row>
    <row r="206" spans="2:65" s="8" customFormat="1">
      <c r="B206" s="160"/>
      <c r="D206" s="161" t="s">
        <v>159</v>
      </c>
      <c r="E206" s="162" t="s">
        <v>5</v>
      </c>
      <c r="F206" s="163" t="s">
        <v>608</v>
      </c>
      <c r="H206" s="164" t="s">
        <v>5</v>
      </c>
      <c r="I206" s="165"/>
      <c r="L206" s="160"/>
      <c r="M206" s="166"/>
      <c r="N206" s="167"/>
      <c r="O206" s="167"/>
      <c r="P206" s="167"/>
      <c r="Q206" s="167"/>
      <c r="R206" s="167"/>
      <c r="S206" s="167"/>
      <c r="T206" s="168"/>
      <c r="AT206" s="164" t="s">
        <v>159</v>
      </c>
      <c r="AU206" s="164" t="s">
        <v>79</v>
      </c>
      <c r="AV206" s="8" t="s">
        <v>77</v>
      </c>
      <c r="AW206" s="8" t="s">
        <v>33</v>
      </c>
      <c r="AX206" s="8" t="s">
        <v>69</v>
      </c>
      <c r="AY206" s="164" t="s">
        <v>152</v>
      </c>
    </row>
    <row r="207" spans="2:65" s="9" customFormat="1">
      <c r="B207" s="169"/>
      <c r="D207" s="161" t="s">
        <v>159</v>
      </c>
      <c r="E207" s="170" t="s">
        <v>5</v>
      </c>
      <c r="F207" s="171" t="s">
        <v>609</v>
      </c>
      <c r="H207" s="172">
        <v>325</v>
      </c>
      <c r="I207" s="173"/>
      <c r="L207" s="169"/>
      <c r="M207" s="174"/>
      <c r="N207" s="175"/>
      <c r="O207" s="175"/>
      <c r="P207" s="175"/>
      <c r="Q207" s="175"/>
      <c r="R207" s="175"/>
      <c r="S207" s="175"/>
      <c r="T207" s="176"/>
      <c r="AT207" s="170" t="s">
        <v>159</v>
      </c>
      <c r="AU207" s="170" t="s">
        <v>79</v>
      </c>
      <c r="AV207" s="9" t="s">
        <v>79</v>
      </c>
      <c r="AW207" s="9" t="s">
        <v>33</v>
      </c>
      <c r="AX207" s="9" t="s">
        <v>69</v>
      </c>
      <c r="AY207" s="170" t="s">
        <v>152</v>
      </c>
    </row>
    <row r="208" spans="2:65" s="8" customFormat="1">
      <c r="B208" s="160"/>
      <c r="D208" s="161" t="s">
        <v>159</v>
      </c>
      <c r="E208" s="162" t="s">
        <v>5</v>
      </c>
      <c r="F208" s="163" t="s">
        <v>610</v>
      </c>
      <c r="H208" s="164" t="s">
        <v>5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4" t="s">
        <v>159</v>
      </c>
      <c r="AU208" s="164" t="s">
        <v>79</v>
      </c>
      <c r="AV208" s="8" t="s">
        <v>77</v>
      </c>
      <c r="AW208" s="8" t="s">
        <v>33</v>
      </c>
      <c r="AX208" s="8" t="s">
        <v>69</v>
      </c>
      <c r="AY208" s="164" t="s">
        <v>152</v>
      </c>
    </row>
    <row r="209" spans="2:65" s="9" customFormat="1">
      <c r="B209" s="169"/>
      <c r="D209" s="161" t="s">
        <v>159</v>
      </c>
      <c r="E209" s="170" t="s">
        <v>5</v>
      </c>
      <c r="F209" s="171" t="s">
        <v>597</v>
      </c>
      <c r="H209" s="172">
        <v>280</v>
      </c>
      <c r="I209" s="173"/>
      <c r="L209" s="169"/>
      <c r="M209" s="174"/>
      <c r="N209" s="175"/>
      <c r="O209" s="175"/>
      <c r="P209" s="175"/>
      <c r="Q209" s="175"/>
      <c r="R209" s="175"/>
      <c r="S209" s="175"/>
      <c r="T209" s="176"/>
      <c r="AT209" s="170" t="s">
        <v>159</v>
      </c>
      <c r="AU209" s="170" t="s">
        <v>79</v>
      </c>
      <c r="AV209" s="9" t="s">
        <v>79</v>
      </c>
      <c r="AW209" s="9" t="s">
        <v>33</v>
      </c>
      <c r="AX209" s="9" t="s">
        <v>69</v>
      </c>
      <c r="AY209" s="170" t="s">
        <v>152</v>
      </c>
    </row>
    <row r="210" spans="2:65" s="10" customFormat="1">
      <c r="B210" s="177"/>
      <c r="D210" s="178" t="s">
        <v>159</v>
      </c>
      <c r="E210" s="179" t="s">
        <v>5</v>
      </c>
      <c r="F210" s="180" t="s">
        <v>161</v>
      </c>
      <c r="H210" s="181">
        <v>2245</v>
      </c>
      <c r="I210" s="182"/>
      <c r="L210" s="177"/>
      <c r="M210" s="183"/>
      <c r="N210" s="184"/>
      <c r="O210" s="184"/>
      <c r="P210" s="184"/>
      <c r="Q210" s="184"/>
      <c r="R210" s="184"/>
      <c r="S210" s="184"/>
      <c r="T210" s="185"/>
      <c r="AT210" s="186" t="s">
        <v>159</v>
      </c>
      <c r="AU210" s="186" t="s">
        <v>79</v>
      </c>
      <c r="AV210" s="10" t="s">
        <v>86</v>
      </c>
      <c r="AW210" s="10" t="s">
        <v>33</v>
      </c>
      <c r="AX210" s="10" t="s">
        <v>77</v>
      </c>
      <c r="AY210" s="186" t="s">
        <v>152</v>
      </c>
    </row>
    <row r="211" spans="2:65" s="1" customFormat="1" ht="31.5" customHeight="1">
      <c r="B211" s="147"/>
      <c r="C211" s="148" t="s">
        <v>392</v>
      </c>
      <c r="D211" s="148" t="s">
        <v>148</v>
      </c>
      <c r="E211" s="149" t="s">
        <v>611</v>
      </c>
      <c r="F211" s="150" t="s">
        <v>1553</v>
      </c>
      <c r="G211" s="151" t="s">
        <v>216</v>
      </c>
      <c r="H211" s="152">
        <v>85</v>
      </c>
      <c r="I211" s="153"/>
      <c r="J211" s="154">
        <f>ROUND(I211*H211,2)</f>
        <v>0</v>
      </c>
      <c r="K211" s="150" t="s">
        <v>5</v>
      </c>
      <c r="L211" s="41"/>
      <c r="M211" s="155" t="s">
        <v>5</v>
      </c>
      <c r="N211" s="156" t="s">
        <v>40</v>
      </c>
      <c r="O211" s="42"/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AR211" s="24" t="s">
        <v>86</v>
      </c>
      <c r="AT211" s="24" t="s">
        <v>148</v>
      </c>
      <c r="AU211" s="24" t="s">
        <v>79</v>
      </c>
      <c r="AY211" s="24" t="s">
        <v>152</v>
      </c>
      <c r="BE211" s="159">
        <f>IF(N211="základní",J211,0)</f>
        <v>0</v>
      </c>
      <c r="BF211" s="159">
        <f>IF(N211="snížená",J211,0)</f>
        <v>0</v>
      </c>
      <c r="BG211" s="159">
        <f>IF(N211="zákl. přenesená",J211,0)</f>
        <v>0</v>
      </c>
      <c r="BH211" s="159">
        <f>IF(N211="sníž. přenesená",J211,0)</f>
        <v>0</v>
      </c>
      <c r="BI211" s="159">
        <f>IF(N211="nulová",J211,0)</f>
        <v>0</v>
      </c>
      <c r="BJ211" s="24" t="s">
        <v>77</v>
      </c>
      <c r="BK211" s="159">
        <f>ROUND(I211*H211,2)</f>
        <v>0</v>
      </c>
      <c r="BL211" s="24" t="s">
        <v>86</v>
      </c>
      <c r="BM211" s="24" t="s">
        <v>612</v>
      </c>
    </row>
    <row r="212" spans="2:65" s="8" customFormat="1">
      <c r="B212" s="160"/>
      <c r="D212" s="161" t="s">
        <v>159</v>
      </c>
      <c r="E212" s="162" t="s">
        <v>5</v>
      </c>
      <c r="F212" s="163" t="s">
        <v>613</v>
      </c>
      <c r="H212" s="164" t="s">
        <v>5</v>
      </c>
      <c r="I212" s="165"/>
      <c r="L212" s="160"/>
      <c r="M212" s="166"/>
      <c r="N212" s="167"/>
      <c r="O212" s="167"/>
      <c r="P212" s="167"/>
      <c r="Q212" s="167"/>
      <c r="R212" s="167"/>
      <c r="S212" s="167"/>
      <c r="T212" s="168"/>
      <c r="AT212" s="164" t="s">
        <v>159</v>
      </c>
      <c r="AU212" s="164" t="s">
        <v>79</v>
      </c>
      <c r="AV212" s="8" t="s">
        <v>77</v>
      </c>
      <c r="AW212" s="8" t="s">
        <v>33</v>
      </c>
      <c r="AX212" s="8" t="s">
        <v>69</v>
      </c>
      <c r="AY212" s="164" t="s">
        <v>152</v>
      </c>
    </row>
    <row r="213" spans="2:65" s="9" customFormat="1">
      <c r="B213" s="169"/>
      <c r="D213" s="161" t="s">
        <v>159</v>
      </c>
      <c r="E213" s="170" t="s">
        <v>5</v>
      </c>
      <c r="F213" s="171" t="s">
        <v>254</v>
      </c>
      <c r="H213" s="172">
        <v>60</v>
      </c>
      <c r="I213" s="173"/>
      <c r="L213" s="169"/>
      <c r="M213" s="174"/>
      <c r="N213" s="175"/>
      <c r="O213" s="175"/>
      <c r="P213" s="175"/>
      <c r="Q213" s="175"/>
      <c r="R213" s="175"/>
      <c r="S213" s="175"/>
      <c r="T213" s="176"/>
      <c r="AT213" s="170" t="s">
        <v>159</v>
      </c>
      <c r="AU213" s="170" t="s">
        <v>79</v>
      </c>
      <c r="AV213" s="9" t="s">
        <v>79</v>
      </c>
      <c r="AW213" s="9" t="s">
        <v>33</v>
      </c>
      <c r="AX213" s="9" t="s">
        <v>69</v>
      </c>
      <c r="AY213" s="170" t="s">
        <v>152</v>
      </c>
    </row>
    <row r="214" spans="2:65" s="8" customFormat="1">
      <c r="B214" s="160"/>
      <c r="D214" s="161" t="s">
        <v>159</v>
      </c>
      <c r="E214" s="162" t="s">
        <v>5</v>
      </c>
      <c r="F214" s="163" t="s">
        <v>614</v>
      </c>
      <c r="H214" s="164" t="s">
        <v>5</v>
      </c>
      <c r="I214" s="165"/>
      <c r="L214" s="160"/>
      <c r="M214" s="166"/>
      <c r="N214" s="167"/>
      <c r="O214" s="167"/>
      <c r="P214" s="167"/>
      <c r="Q214" s="167"/>
      <c r="R214" s="167"/>
      <c r="S214" s="167"/>
      <c r="T214" s="168"/>
      <c r="AT214" s="164" t="s">
        <v>159</v>
      </c>
      <c r="AU214" s="164" t="s">
        <v>79</v>
      </c>
      <c r="AV214" s="8" t="s">
        <v>77</v>
      </c>
      <c r="AW214" s="8" t="s">
        <v>33</v>
      </c>
      <c r="AX214" s="8" t="s">
        <v>69</v>
      </c>
      <c r="AY214" s="164" t="s">
        <v>152</v>
      </c>
    </row>
    <row r="215" spans="2:65" s="9" customFormat="1">
      <c r="B215" s="169"/>
      <c r="D215" s="161" t="s">
        <v>159</v>
      </c>
      <c r="E215" s="170" t="s">
        <v>5</v>
      </c>
      <c r="F215" s="171" t="s">
        <v>299</v>
      </c>
      <c r="H215" s="172">
        <v>25</v>
      </c>
      <c r="I215" s="173"/>
      <c r="L215" s="169"/>
      <c r="M215" s="174"/>
      <c r="N215" s="175"/>
      <c r="O215" s="175"/>
      <c r="P215" s="175"/>
      <c r="Q215" s="175"/>
      <c r="R215" s="175"/>
      <c r="S215" s="175"/>
      <c r="T215" s="176"/>
      <c r="AT215" s="170" t="s">
        <v>159</v>
      </c>
      <c r="AU215" s="170" t="s">
        <v>79</v>
      </c>
      <c r="AV215" s="9" t="s">
        <v>79</v>
      </c>
      <c r="AW215" s="9" t="s">
        <v>33</v>
      </c>
      <c r="AX215" s="9" t="s">
        <v>69</v>
      </c>
      <c r="AY215" s="170" t="s">
        <v>152</v>
      </c>
    </row>
    <row r="216" spans="2:65" s="10" customFormat="1">
      <c r="B216" s="177"/>
      <c r="D216" s="178" t="s">
        <v>159</v>
      </c>
      <c r="E216" s="179" t="s">
        <v>5</v>
      </c>
      <c r="F216" s="180" t="s">
        <v>161</v>
      </c>
      <c r="H216" s="181">
        <v>85</v>
      </c>
      <c r="I216" s="182"/>
      <c r="L216" s="177"/>
      <c r="M216" s="183"/>
      <c r="N216" s="184"/>
      <c r="O216" s="184"/>
      <c r="P216" s="184"/>
      <c r="Q216" s="184"/>
      <c r="R216" s="184"/>
      <c r="S216" s="184"/>
      <c r="T216" s="185"/>
      <c r="AT216" s="186" t="s">
        <v>159</v>
      </c>
      <c r="AU216" s="186" t="s">
        <v>79</v>
      </c>
      <c r="AV216" s="10" t="s">
        <v>86</v>
      </c>
      <c r="AW216" s="10" t="s">
        <v>33</v>
      </c>
      <c r="AX216" s="10" t="s">
        <v>77</v>
      </c>
      <c r="AY216" s="186" t="s">
        <v>152</v>
      </c>
    </row>
    <row r="217" spans="2:65" s="1" customFormat="1" ht="57" customHeight="1">
      <c r="B217" s="147"/>
      <c r="C217" s="148" t="s">
        <v>396</v>
      </c>
      <c r="D217" s="148" t="s">
        <v>148</v>
      </c>
      <c r="E217" s="149" t="s">
        <v>615</v>
      </c>
      <c r="F217" s="150" t="s">
        <v>616</v>
      </c>
      <c r="G217" s="151" t="s">
        <v>216</v>
      </c>
      <c r="H217" s="152">
        <v>415</v>
      </c>
      <c r="I217" s="153"/>
      <c r="J217" s="154">
        <f>ROUND(I217*H217,2)</f>
        <v>0</v>
      </c>
      <c r="K217" s="150" t="s">
        <v>217</v>
      </c>
      <c r="L217" s="41"/>
      <c r="M217" s="155" t="s">
        <v>5</v>
      </c>
      <c r="N217" s="156" t="s">
        <v>40</v>
      </c>
      <c r="O217" s="42"/>
      <c r="P217" s="157">
        <f>O217*H217</f>
        <v>0</v>
      </c>
      <c r="Q217" s="157">
        <v>8.4250000000000005E-2</v>
      </c>
      <c r="R217" s="157">
        <f>Q217*H217</f>
        <v>34.963750000000005</v>
      </c>
      <c r="S217" s="157">
        <v>0</v>
      </c>
      <c r="T217" s="158">
        <f>S217*H217</f>
        <v>0</v>
      </c>
      <c r="AR217" s="24" t="s">
        <v>86</v>
      </c>
      <c r="AT217" s="24" t="s">
        <v>148</v>
      </c>
      <c r="AU217" s="24" t="s">
        <v>79</v>
      </c>
      <c r="AY217" s="24" t="s">
        <v>152</v>
      </c>
      <c r="BE217" s="159">
        <f>IF(N217="základní",J217,0)</f>
        <v>0</v>
      </c>
      <c r="BF217" s="159">
        <f>IF(N217="snížená",J217,0)</f>
        <v>0</v>
      </c>
      <c r="BG217" s="159">
        <f>IF(N217="zákl. přenesená",J217,0)</f>
        <v>0</v>
      </c>
      <c r="BH217" s="159">
        <f>IF(N217="sníž. přenesená",J217,0)</f>
        <v>0</v>
      </c>
      <c r="BI217" s="159">
        <f>IF(N217="nulová",J217,0)</f>
        <v>0</v>
      </c>
      <c r="BJ217" s="24" t="s">
        <v>77</v>
      </c>
      <c r="BK217" s="159">
        <f>ROUND(I217*H217,2)</f>
        <v>0</v>
      </c>
      <c r="BL217" s="24" t="s">
        <v>86</v>
      </c>
      <c r="BM217" s="24" t="s">
        <v>617</v>
      </c>
    </row>
    <row r="218" spans="2:65" s="8" customFormat="1">
      <c r="B218" s="160"/>
      <c r="D218" s="161" t="s">
        <v>159</v>
      </c>
      <c r="E218" s="162" t="s">
        <v>5</v>
      </c>
      <c r="F218" s="163" t="s">
        <v>249</v>
      </c>
      <c r="H218" s="164" t="s">
        <v>5</v>
      </c>
      <c r="I218" s="165"/>
      <c r="L218" s="160"/>
      <c r="M218" s="166"/>
      <c r="N218" s="167"/>
      <c r="O218" s="167"/>
      <c r="P218" s="167"/>
      <c r="Q218" s="167"/>
      <c r="R218" s="167"/>
      <c r="S218" s="167"/>
      <c r="T218" s="168"/>
      <c r="AT218" s="164" t="s">
        <v>159</v>
      </c>
      <c r="AU218" s="164" t="s">
        <v>79</v>
      </c>
      <c r="AV218" s="8" t="s">
        <v>77</v>
      </c>
      <c r="AW218" s="8" t="s">
        <v>33</v>
      </c>
      <c r="AX218" s="8" t="s">
        <v>69</v>
      </c>
      <c r="AY218" s="164" t="s">
        <v>152</v>
      </c>
    </row>
    <row r="219" spans="2:65" s="8" customFormat="1">
      <c r="B219" s="160"/>
      <c r="D219" s="161" t="s">
        <v>159</v>
      </c>
      <c r="E219" s="162" t="s">
        <v>5</v>
      </c>
      <c r="F219" s="163" t="s">
        <v>618</v>
      </c>
      <c r="H219" s="164" t="s">
        <v>5</v>
      </c>
      <c r="I219" s="165"/>
      <c r="L219" s="160"/>
      <c r="M219" s="166"/>
      <c r="N219" s="167"/>
      <c r="O219" s="167"/>
      <c r="P219" s="167"/>
      <c r="Q219" s="167"/>
      <c r="R219" s="167"/>
      <c r="S219" s="167"/>
      <c r="T219" s="168"/>
      <c r="AT219" s="164" t="s">
        <v>159</v>
      </c>
      <c r="AU219" s="164" t="s">
        <v>79</v>
      </c>
      <c r="AV219" s="8" t="s">
        <v>77</v>
      </c>
      <c r="AW219" s="8" t="s">
        <v>33</v>
      </c>
      <c r="AX219" s="8" t="s">
        <v>69</v>
      </c>
      <c r="AY219" s="164" t="s">
        <v>152</v>
      </c>
    </row>
    <row r="220" spans="2:65" s="9" customFormat="1">
      <c r="B220" s="169"/>
      <c r="D220" s="161" t="s">
        <v>159</v>
      </c>
      <c r="E220" s="170" t="s">
        <v>5</v>
      </c>
      <c r="F220" s="171" t="s">
        <v>619</v>
      </c>
      <c r="H220" s="172">
        <v>320</v>
      </c>
      <c r="I220" s="173"/>
      <c r="L220" s="169"/>
      <c r="M220" s="174"/>
      <c r="N220" s="175"/>
      <c r="O220" s="175"/>
      <c r="P220" s="175"/>
      <c r="Q220" s="175"/>
      <c r="R220" s="175"/>
      <c r="S220" s="175"/>
      <c r="T220" s="176"/>
      <c r="AT220" s="170" t="s">
        <v>159</v>
      </c>
      <c r="AU220" s="170" t="s">
        <v>79</v>
      </c>
      <c r="AV220" s="9" t="s">
        <v>79</v>
      </c>
      <c r="AW220" s="9" t="s">
        <v>33</v>
      </c>
      <c r="AX220" s="9" t="s">
        <v>69</v>
      </c>
      <c r="AY220" s="170" t="s">
        <v>152</v>
      </c>
    </row>
    <row r="221" spans="2:65" s="8" customFormat="1">
      <c r="B221" s="160"/>
      <c r="D221" s="161" t="s">
        <v>159</v>
      </c>
      <c r="E221" s="162" t="s">
        <v>5</v>
      </c>
      <c r="F221" s="163" t="s">
        <v>620</v>
      </c>
      <c r="H221" s="164" t="s">
        <v>5</v>
      </c>
      <c r="I221" s="165"/>
      <c r="L221" s="160"/>
      <c r="M221" s="166"/>
      <c r="N221" s="167"/>
      <c r="O221" s="167"/>
      <c r="P221" s="167"/>
      <c r="Q221" s="167"/>
      <c r="R221" s="167"/>
      <c r="S221" s="167"/>
      <c r="T221" s="168"/>
      <c r="AT221" s="164" t="s">
        <v>159</v>
      </c>
      <c r="AU221" s="164" t="s">
        <v>79</v>
      </c>
      <c r="AV221" s="8" t="s">
        <v>77</v>
      </c>
      <c r="AW221" s="8" t="s">
        <v>33</v>
      </c>
      <c r="AX221" s="8" t="s">
        <v>69</v>
      </c>
      <c r="AY221" s="164" t="s">
        <v>152</v>
      </c>
    </row>
    <row r="222" spans="2:65" s="9" customFormat="1">
      <c r="B222" s="169"/>
      <c r="D222" s="161" t="s">
        <v>159</v>
      </c>
      <c r="E222" s="170" t="s">
        <v>5</v>
      </c>
      <c r="F222" s="171" t="s">
        <v>621</v>
      </c>
      <c r="H222" s="172">
        <v>80</v>
      </c>
      <c r="I222" s="173"/>
      <c r="L222" s="169"/>
      <c r="M222" s="174"/>
      <c r="N222" s="175"/>
      <c r="O222" s="175"/>
      <c r="P222" s="175"/>
      <c r="Q222" s="175"/>
      <c r="R222" s="175"/>
      <c r="S222" s="175"/>
      <c r="T222" s="176"/>
      <c r="AT222" s="170" t="s">
        <v>159</v>
      </c>
      <c r="AU222" s="170" t="s">
        <v>79</v>
      </c>
      <c r="AV222" s="9" t="s">
        <v>79</v>
      </c>
      <c r="AW222" s="9" t="s">
        <v>33</v>
      </c>
      <c r="AX222" s="9" t="s">
        <v>69</v>
      </c>
      <c r="AY222" s="170" t="s">
        <v>152</v>
      </c>
    </row>
    <row r="223" spans="2:65" s="8" customFormat="1">
      <c r="B223" s="160"/>
      <c r="D223" s="161" t="s">
        <v>159</v>
      </c>
      <c r="E223" s="162" t="s">
        <v>5</v>
      </c>
      <c r="F223" s="163" t="s">
        <v>622</v>
      </c>
      <c r="H223" s="164" t="s">
        <v>5</v>
      </c>
      <c r="I223" s="165"/>
      <c r="L223" s="160"/>
      <c r="M223" s="166"/>
      <c r="N223" s="167"/>
      <c r="O223" s="167"/>
      <c r="P223" s="167"/>
      <c r="Q223" s="167"/>
      <c r="R223" s="167"/>
      <c r="S223" s="167"/>
      <c r="T223" s="168"/>
      <c r="AT223" s="164" t="s">
        <v>159</v>
      </c>
      <c r="AU223" s="164" t="s">
        <v>79</v>
      </c>
      <c r="AV223" s="8" t="s">
        <v>77</v>
      </c>
      <c r="AW223" s="8" t="s">
        <v>33</v>
      </c>
      <c r="AX223" s="8" t="s">
        <v>69</v>
      </c>
      <c r="AY223" s="164" t="s">
        <v>152</v>
      </c>
    </row>
    <row r="224" spans="2:65" s="9" customFormat="1">
      <c r="B224" s="169"/>
      <c r="D224" s="161" t="s">
        <v>159</v>
      </c>
      <c r="E224" s="170" t="s">
        <v>5</v>
      </c>
      <c r="F224" s="171" t="s">
        <v>623</v>
      </c>
      <c r="H224" s="172">
        <v>15</v>
      </c>
      <c r="I224" s="173"/>
      <c r="L224" s="169"/>
      <c r="M224" s="174"/>
      <c r="N224" s="175"/>
      <c r="O224" s="175"/>
      <c r="P224" s="175"/>
      <c r="Q224" s="175"/>
      <c r="R224" s="175"/>
      <c r="S224" s="175"/>
      <c r="T224" s="176"/>
      <c r="AT224" s="170" t="s">
        <v>159</v>
      </c>
      <c r="AU224" s="170" t="s">
        <v>79</v>
      </c>
      <c r="AV224" s="9" t="s">
        <v>79</v>
      </c>
      <c r="AW224" s="9" t="s">
        <v>33</v>
      </c>
      <c r="AX224" s="9" t="s">
        <v>69</v>
      </c>
      <c r="AY224" s="170" t="s">
        <v>152</v>
      </c>
    </row>
    <row r="225" spans="2:65" s="10" customFormat="1">
      <c r="B225" s="177"/>
      <c r="D225" s="178" t="s">
        <v>159</v>
      </c>
      <c r="E225" s="179" t="s">
        <v>5</v>
      </c>
      <c r="F225" s="180" t="s">
        <v>161</v>
      </c>
      <c r="H225" s="181">
        <v>415</v>
      </c>
      <c r="I225" s="182"/>
      <c r="L225" s="177"/>
      <c r="M225" s="183"/>
      <c r="N225" s="184"/>
      <c r="O225" s="184"/>
      <c r="P225" s="184"/>
      <c r="Q225" s="184"/>
      <c r="R225" s="184"/>
      <c r="S225" s="184"/>
      <c r="T225" s="185"/>
      <c r="AT225" s="186" t="s">
        <v>159</v>
      </c>
      <c r="AU225" s="186" t="s">
        <v>79</v>
      </c>
      <c r="AV225" s="10" t="s">
        <v>86</v>
      </c>
      <c r="AW225" s="10" t="s">
        <v>33</v>
      </c>
      <c r="AX225" s="10" t="s">
        <v>77</v>
      </c>
      <c r="AY225" s="186" t="s">
        <v>152</v>
      </c>
    </row>
    <row r="226" spans="2:65" s="1" customFormat="1" ht="22.5" customHeight="1">
      <c r="B226" s="147"/>
      <c r="C226" s="225" t="s">
        <v>400</v>
      </c>
      <c r="D226" s="225" t="s">
        <v>484</v>
      </c>
      <c r="E226" s="226" t="s">
        <v>624</v>
      </c>
      <c r="F226" s="227" t="s">
        <v>625</v>
      </c>
      <c r="G226" s="228" t="s">
        <v>216</v>
      </c>
      <c r="H226" s="229">
        <v>323.2</v>
      </c>
      <c r="I226" s="230"/>
      <c r="J226" s="231">
        <f>ROUND(I226*H226,2)</f>
        <v>0</v>
      </c>
      <c r="K226" s="227" t="s">
        <v>217</v>
      </c>
      <c r="L226" s="232"/>
      <c r="M226" s="233" t="s">
        <v>5</v>
      </c>
      <c r="N226" s="234" t="s">
        <v>40</v>
      </c>
      <c r="O226" s="42"/>
      <c r="P226" s="157">
        <f>O226*H226</f>
        <v>0</v>
      </c>
      <c r="Q226" s="157">
        <v>0.14000000000000001</v>
      </c>
      <c r="R226" s="157">
        <f>Q226*H226</f>
        <v>45.248000000000005</v>
      </c>
      <c r="S226" s="157">
        <v>0</v>
      </c>
      <c r="T226" s="158">
        <f>S226*H226</f>
        <v>0</v>
      </c>
      <c r="AR226" s="24" t="s">
        <v>98</v>
      </c>
      <c r="AT226" s="24" t="s">
        <v>484</v>
      </c>
      <c r="AU226" s="24" t="s">
        <v>79</v>
      </c>
      <c r="AY226" s="24" t="s">
        <v>152</v>
      </c>
      <c r="BE226" s="159">
        <f>IF(N226="základní",J226,0)</f>
        <v>0</v>
      </c>
      <c r="BF226" s="159">
        <f>IF(N226="snížená",J226,0)</f>
        <v>0</v>
      </c>
      <c r="BG226" s="159">
        <f>IF(N226="zákl. přenesená",J226,0)</f>
        <v>0</v>
      </c>
      <c r="BH226" s="159">
        <f>IF(N226="sníž. přenesená",J226,0)</f>
        <v>0</v>
      </c>
      <c r="BI226" s="159">
        <f>IF(N226="nulová",J226,0)</f>
        <v>0</v>
      </c>
      <c r="BJ226" s="24" t="s">
        <v>77</v>
      </c>
      <c r="BK226" s="159">
        <f>ROUND(I226*H226,2)</f>
        <v>0</v>
      </c>
      <c r="BL226" s="24" t="s">
        <v>86</v>
      </c>
      <c r="BM226" s="24" t="s">
        <v>626</v>
      </c>
    </row>
    <row r="227" spans="2:65" s="1" customFormat="1" ht="24">
      <c r="B227" s="41"/>
      <c r="D227" s="161" t="s">
        <v>627</v>
      </c>
      <c r="F227" s="235" t="s">
        <v>628</v>
      </c>
      <c r="I227" s="236"/>
      <c r="L227" s="41"/>
      <c r="M227" s="237"/>
      <c r="N227" s="42"/>
      <c r="O227" s="42"/>
      <c r="P227" s="42"/>
      <c r="Q227" s="42"/>
      <c r="R227" s="42"/>
      <c r="S227" s="42"/>
      <c r="T227" s="70"/>
      <c r="AT227" s="24" t="s">
        <v>627</v>
      </c>
      <c r="AU227" s="24" t="s">
        <v>79</v>
      </c>
    </row>
    <row r="228" spans="2:65" s="9" customFormat="1">
      <c r="B228" s="169"/>
      <c r="D228" s="161" t="s">
        <v>159</v>
      </c>
      <c r="E228" s="170" t="s">
        <v>5</v>
      </c>
      <c r="F228" s="171" t="s">
        <v>629</v>
      </c>
      <c r="H228" s="172">
        <v>323.2</v>
      </c>
      <c r="I228" s="173"/>
      <c r="L228" s="169"/>
      <c r="M228" s="174"/>
      <c r="N228" s="175"/>
      <c r="O228" s="175"/>
      <c r="P228" s="175"/>
      <c r="Q228" s="175"/>
      <c r="R228" s="175"/>
      <c r="S228" s="175"/>
      <c r="T228" s="176"/>
      <c r="AT228" s="170" t="s">
        <v>159</v>
      </c>
      <c r="AU228" s="170" t="s">
        <v>79</v>
      </c>
      <c r="AV228" s="9" t="s">
        <v>79</v>
      </c>
      <c r="AW228" s="9" t="s">
        <v>33</v>
      </c>
      <c r="AX228" s="9" t="s">
        <v>69</v>
      </c>
      <c r="AY228" s="170" t="s">
        <v>152</v>
      </c>
    </row>
    <row r="229" spans="2:65" s="10" customFormat="1">
      <c r="B229" s="177"/>
      <c r="D229" s="178" t="s">
        <v>159</v>
      </c>
      <c r="E229" s="179" t="s">
        <v>5</v>
      </c>
      <c r="F229" s="180" t="s">
        <v>161</v>
      </c>
      <c r="H229" s="181">
        <v>323.2</v>
      </c>
      <c r="I229" s="182"/>
      <c r="L229" s="177"/>
      <c r="M229" s="183"/>
      <c r="N229" s="184"/>
      <c r="O229" s="184"/>
      <c r="P229" s="184"/>
      <c r="Q229" s="184"/>
      <c r="R229" s="184"/>
      <c r="S229" s="184"/>
      <c r="T229" s="185"/>
      <c r="AT229" s="186" t="s">
        <v>159</v>
      </c>
      <c r="AU229" s="186" t="s">
        <v>79</v>
      </c>
      <c r="AV229" s="10" t="s">
        <v>86</v>
      </c>
      <c r="AW229" s="10" t="s">
        <v>33</v>
      </c>
      <c r="AX229" s="10" t="s">
        <v>77</v>
      </c>
      <c r="AY229" s="186" t="s">
        <v>152</v>
      </c>
    </row>
    <row r="230" spans="2:65" s="1" customFormat="1" ht="22.5" customHeight="1">
      <c r="B230" s="147"/>
      <c r="C230" s="225" t="s">
        <v>404</v>
      </c>
      <c r="D230" s="225" t="s">
        <v>484</v>
      </c>
      <c r="E230" s="226" t="s">
        <v>630</v>
      </c>
      <c r="F230" s="227" t="s">
        <v>631</v>
      </c>
      <c r="G230" s="228" t="s">
        <v>216</v>
      </c>
      <c r="H230" s="229">
        <v>15.15</v>
      </c>
      <c r="I230" s="230"/>
      <c r="J230" s="231">
        <f>ROUND(I230*H230,2)</f>
        <v>0</v>
      </c>
      <c r="K230" s="227" t="s">
        <v>217</v>
      </c>
      <c r="L230" s="232"/>
      <c r="M230" s="233" t="s">
        <v>5</v>
      </c>
      <c r="N230" s="234" t="s">
        <v>40</v>
      </c>
      <c r="O230" s="42"/>
      <c r="P230" s="157">
        <f>O230*H230</f>
        <v>0</v>
      </c>
      <c r="Q230" s="157">
        <v>0.14000000000000001</v>
      </c>
      <c r="R230" s="157">
        <f>Q230*H230</f>
        <v>2.1210000000000004</v>
      </c>
      <c r="S230" s="157">
        <v>0</v>
      </c>
      <c r="T230" s="158">
        <f>S230*H230</f>
        <v>0</v>
      </c>
      <c r="AR230" s="24" t="s">
        <v>98</v>
      </c>
      <c r="AT230" s="24" t="s">
        <v>484</v>
      </c>
      <c r="AU230" s="24" t="s">
        <v>79</v>
      </c>
      <c r="AY230" s="24" t="s">
        <v>152</v>
      </c>
      <c r="BE230" s="159">
        <f>IF(N230="základní",J230,0)</f>
        <v>0</v>
      </c>
      <c r="BF230" s="159">
        <f>IF(N230="snížená",J230,0)</f>
        <v>0</v>
      </c>
      <c r="BG230" s="159">
        <f>IF(N230="zákl. přenesená",J230,0)</f>
        <v>0</v>
      </c>
      <c r="BH230" s="159">
        <f>IF(N230="sníž. přenesená",J230,0)</f>
        <v>0</v>
      </c>
      <c r="BI230" s="159">
        <f>IF(N230="nulová",J230,0)</f>
        <v>0</v>
      </c>
      <c r="BJ230" s="24" t="s">
        <v>77</v>
      </c>
      <c r="BK230" s="159">
        <f>ROUND(I230*H230,2)</f>
        <v>0</v>
      </c>
      <c r="BL230" s="24" t="s">
        <v>86</v>
      </c>
      <c r="BM230" s="24" t="s">
        <v>632</v>
      </c>
    </row>
    <row r="231" spans="2:65" s="1" customFormat="1" ht="24">
      <c r="B231" s="41"/>
      <c r="D231" s="161" t="s">
        <v>627</v>
      </c>
      <c r="F231" s="235" t="s">
        <v>628</v>
      </c>
      <c r="I231" s="236"/>
      <c r="L231" s="41"/>
      <c r="M231" s="237"/>
      <c r="N231" s="42"/>
      <c r="O231" s="42"/>
      <c r="P231" s="42"/>
      <c r="Q231" s="42"/>
      <c r="R231" s="42"/>
      <c r="S231" s="42"/>
      <c r="T231" s="70"/>
      <c r="AT231" s="24" t="s">
        <v>627</v>
      </c>
      <c r="AU231" s="24" t="s">
        <v>79</v>
      </c>
    </row>
    <row r="232" spans="2:65" s="8" customFormat="1">
      <c r="B232" s="160"/>
      <c r="D232" s="161" t="s">
        <v>159</v>
      </c>
      <c r="E232" s="162" t="s">
        <v>5</v>
      </c>
      <c r="F232" s="163" t="s">
        <v>633</v>
      </c>
      <c r="H232" s="164" t="s">
        <v>5</v>
      </c>
      <c r="I232" s="165"/>
      <c r="L232" s="160"/>
      <c r="M232" s="166"/>
      <c r="N232" s="167"/>
      <c r="O232" s="167"/>
      <c r="P232" s="167"/>
      <c r="Q232" s="167"/>
      <c r="R232" s="167"/>
      <c r="S232" s="167"/>
      <c r="T232" s="168"/>
      <c r="AT232" s="164" t="s">
        <v>159</v>
      </c>
      <c r="AU232" s="164" t="s">
        <v>79</v>
      </c>
      <c r="AV232" s="8" t="s">
        <v>77</v>
      </c>
      <c r="AW232" s="8" t="s">
        <v>33</v>
      </c>
      <c r="AX232" s="8" t="s">
        <v>69</v>
      </c>
      <c r="AY232" s="164" t="s">
        <v>152</v>
      </c>
    </row>
    <row r="233" spans="2:65" s="9" customFormat="1">
      <c r="B233" s="169"/>
      <c r="D233" s="161" t="s">
        <v>159</v>
      </c>
      <c r="E233" s="170" t="s">
        <v>5</v>
      </c>
      <c r="F233" s="171" t="s">
        <v>634</v>
      </c>
      <c r="H233" s="172">
        <v>15.15</v>
      </c>
      <c r="I233" s="173"/>
      <c r="L233" s="169"/>
      <c r="M233" s="174"/>
      <c r="N233" s="175"/>
      <c r="O233" s="175"/>
      <c r="P233" s="175"/>
      <c r="Q233" s="175"/>
      <c r="R233" s="175"/>
      <c r="S233" s="175"/>
      <c r="T233" s="176"/>
      <c r="AT233" s="170" t="s">
        <v>159</v>
      </c>
      <c r="AU233" s="170" t="s">
        <v>79</v>
      </c>
      <c r="AV233" s="9" t="s">
        <v>79</v>
      </c>
      <c r="AW233" s="9" t="s">
        <v>33</v>
      </c>
      <c r="AX233" s="9" t="s">
        <v>69</v>
      </c>
      <c r="AY233" s="170" t="s">
        <v>152</v>
      </c>
    </row>
    <row r="234" spans="2:65" s="10" customFormat="1">
      <c r="B234" s="177"/>
      <c r="D234" s="178" t="s">
        <v>159</v>
      </c>
      <c r="E234" s="179" t="s">
        <v>5</v>
      </c>
      <c r="F234" s="180" t="s">
        <v>161</v>
      </c>
      <c r="H234" s="181">
        <v>15.15</v>
      </c>
      <c r="I234" s="182"/>
      <c r="L234" s="177"/>
      <c r="M234" s="183"/>
      <c r="N234" s="184"/>
      <c r="O234" s="184"/>
      <c r="P234" s="184"/>
      <c r="Q234" s="184"/>
      <c r="R234" s="184"/>
      <c r="S234" s="184"/>
      <c r="T234" s="185"/>
      <c r="AT234" s="186" t="s">
        <v>159</v>
      </c>
      <c r="AU234" s="186" t="s">
        <v>79</v>
      </c>
      <c r="AV234" s="10" t="s">
        <v>86</v>
      </c>
      <c r="AW234" s="10" t="s">
        <v>33</v>
      </c>
      <c r="AX234" s="10" t="s">
        <v>77</v>
      </c>
      <c r="AY234" s="186" t="s">
        <v>152</v>
      </c>
    </row>
    <row r="235" spans="2:65" s="1" customFormat="1" ht="22.5" customHeight="1">
      <c r="B235" s="147"/>
      <c r="C235" s="225" t="s">
        <v>410</v>
      </c>
      <c r="D235" s="225" t="s">
        <v>484</v>
      </c>
      <c r="E235" s="226" t="s">
        <v>635</v>
      </c>
      <c r="F235" s="227" t="s">
        <v>636</v>
      </c>
      <c r="G235" s="228" t="s">
        <v>216</v>
      </c>
      <c r="H235" s="229">
        <v>80.8</v>
      </c>
      <c r="I235" s="230"/>
      <c r="J235" s="231">
        <f>ROUND(I235*H235,2)</f>
        <v>0</v>
      </c>
      <c r="K235" s="227" t="s">
        <v>217</v>
      </c>
      <c r="L235" s="232"/>
      <c r="M235" s="233" t="s">
        <v>5</v>
      </c>
      <c r="N235" s="234" t="s">
        <v>40</v>
      </c>
      <c r="O235" s="42"/>
      <c r="P235" s="157">
        <f>O235*H235</f>
        <v>0</v>
      </c>
      <c r="Q235" s="157">
        <v>0.14599999999999999</v>
      </c>
      <c r="R235" s="157">
        <f>Q235*H235</f>
        <v>11.796799999999999</v>
      </c>
      <c r="S235" s="157">
        <v>0</v>
      </c>
      <c r="T235" s="158">
        <f>S235*H235</f>
        <v>0</v>
      </c>
      <c r="AR235" s="24" t="s">
        <v>98</v>
      </c>
      <c r="AT235" s="24" t="s">
        <v>484</v>
      </c>
      <c r="AU235" s="24" t="s">
        <v>79</v>
      </c>
      <c r="AY235" s="24" t="s">
        <v>152</v>
      </c>
      <c r="BE235" s="159">
        <f>IF(N235="základní",J235,0)</f>
        <v>0</v>
      </c>
      <c r="BF235" s="159">
        <f>IF(N235="snížená",J235,0)</f>
        <v>0</v>
      </c>
      <c r="BG235" s="159">
        <f>IF(N235="zákl. přenesená",J235,0)</f>
        <v>0</v>
      </c>
      <c r="BH235" s="159">
        <f>IF(N235="sníž. přenesená",J235,0)</f>
        <v>0</v>
      </c>
      <c r="BI235" s="159">
        <f>IF(N235="nulová",J235,0)</f>
        <v>0</v>
      </c>
      <c r="BJ235" s="24" t="s">
        <v>77</v>
      </c>
      <c r="BK235" s="159">
        <f>ROUND(I235*H235,2)</f>
        <v>0</v>
      </c>
      <c r="BL235" s="24" t="s">
        <v>86</v>
      </c>
      <c r="BM235" s="24" t="s">
        <v>637</v>
      </c>
    </row>
    <row r="236" spans="2:65" s="1" customFormat="1" ht="24">
      <c r="B236" s="41"/>
      <c r="D236" s="161" t="s">
        <v>627</v>
      </c>
      <c r="F236" s="235" t="s">
        <v>628</v>
      </c>
      <c r="I236" s="236"/>
      <c r="L236" s="41"/>
      <c r="M236" s="237"/>
      <c r="N236" s="42"/>
      <c r="O236" s="42"/>
      <c r="P236" s="42"/>
      <c r="Q236" s="42"/>
      <c r="R236" s="42"/>
      <c r="S236" s="42"/>
      <c r="T236" s="70"/>
      <c r="AT236" s="24" t="s">
        <v>627</v>
      </c>
      <c r="AU236" s="24" t="s">
        <v>79</v>
      </c>
    </row>
    <row r="237" spans="2:65" s="8" customFormat="1">
      <c r="B237" s="160"/>
      <c r="D237" s="161" t="s">
        <v>159</v>
      </c>
      <c r="E237" s="162" t="s">
        <v>5</v>
      </c>
      <c r="F237" s="163" t="s">
        <v>638</v>
      </c>
      <c r="H237" s="164" t="s">
        <v>5</v>
      </c>
      <c r="I237" s="165"/>
      <c r="L237" s="160"/>
      <c r="M237" s="166"/>
      <c r="N237" s="167"/>
      <c r="O237" s="167"/>
      <c r="P237" s="167"/>
      <c r="Q237" s="167"/>
      <c r="R237" s="167"/>
      <c r="S237" s="167"/>
      <c r="T237" s="168"/>
      <c r="AT237" s="164" t="s">
        <v>159</v>
      </c>
      <c r="AU237" s="164" t="s">
        <v>79</v>
      </c>
      <c r="AV237" s="8" t="s">
        <v>77</v>
      </c>
      <c r="AW237" s="8" t="s">
        <v>33</v>
      </c>
      <c r="AX237" s="8" t="s">
        <v>69</v>
      </c>
      <c r="AY237" s="164" t="s">
        <v>152</v>
      </c>
    </row>
    <row r="238" spans="2:65" s="9" customFormat="1">
      <c r="B238" s="169"/>
      <c r="D238" s="161" t="s">
        <v>159</v>
      </c>
      <c r="E238" s="170" t="s">
        <v>5</v>
      </c>
      <c r="F238" s="171" t="s">
        <v>639</v>
      </c>
      <c r="H238" s="172">
        <v>80.8</v>
      </c>
      <c r="I238" s="173"/>
      <c r="L238" s="169"/>
      <c r="M238" s="174"/>
      <c r="N238" s="175"/>
      <c r="O238" s="175"/>
      <c r="P238" s="175"/>
      <c r="Q238" s="175"/>
      <c r="R238" s="175"/>
      <c r="S238" s="175"/>
      <c r="T238" s="176"/>
      <c r="AT238" s="170" t="s">
        <v>159</v>
      </c>
      <c r="AU238" s="170" t="s">
        <v>79</v>
      </c>
      <c r="AV238" s="9" t="s">
        <v>79</v>
      </c>
      <c r="AW238" s="9" t="s">
        <v>33</v>
      </c>
      <c r="AX238" s="9" t="s">
        <v>69</v>
      </c>
      <c r="AY238" s="170" t="s">
        <v>152</v>
      </c>
    </row>
    <row r="239" spans="2:65" s="10" customFormat="1">
      <c r="B239" s="177"/>
      <c r="D239" s="161" t="s">
        <v>159</v>
      </c>
      <c r="E239" s="187" t="s">
        <v>5</v>
      </c>
      <c r="F239" s="188" t="s">
        <v>161</v>
      </c>
      <c r="H239" s="189">
        <v>80.8</v>
      </c>
      <c r="I239" s="182"/>
      <c r="L239" s="177"/>
      <c r="M239" s="183"/>
      <c r="N239" s="184"/>
      <c r="O239" s="184"/>
      <c r="P239" s="184"/>
      <c r="Q239" s="184"/>
      <c r="R239" s="184"/>
      <c r="S239" s="184"/>
      <c r="T239" s="185"/>
      <c r="AT239" s="186" t="s">
        <v>159</v>
      </c>
      <c r="AU239" s="186" t="s">
        <v>79</v>
      </c>
      <c r="AV239" s="10" t="s">
        <v>86</v>
      </c>
      <c r="AW239" s="10" t="s">
        <v>33</v>
      </c>
      <c r="AX239" s="10" t="s">
        <v>77</v>
      </c>
      <c r="AY239" s="186" t="s">
        <v>152</v>
      </c>
    </row>
    <row r="240" spans="2:65" s="13" customFormat="1" ht="29.85" customHeight="1">
      <c r="B240" s="207"/>
      <c r="D240" s="218" t="s">
        <v>68</v>
      </c>
      <c r="E240" s="219" t="s">
        <v>98</v>
      </c>
      <c r="F240" s="219" t="s">
        <v>640</v>
      </c>
      <c r="I240" s="210"/>
      <c r="J240" s="220">
        <f>BK240</f>
        <v>0</v>
      </c>
      <c r="L240" s="207"/>
      <c r="M240" s="212"/>
      <c r="N240" s="213"/>
      <c r="O240" s="213"/>
      <c r="P240" s="214">
        <f>SUM(P241:P259)</f>
        <v>0</v>
      </c>
      <c r="Q240" s="213"/>
      <c r="R240" s="214">
        <f>SUM(R241:R259)</f>
        <v>5.9934799999999999</v>
      </c>
      <c r="S240" s="213"/>
      <c r="T240" s="215">
        <f>SUM(T241:T259)</f>
        <v>0</v>
      </c>
      <c r="AR240" s="208" t="s">
        <v>77</v>
      </c>
      <c r="AT240" s="216" t="s">
        <v>68</v>
      </c>
      <c r="AU240" s="216" t="s">
        <v>77</v>
      </c>
      <c r="AY240" s="208" t="s">
        <v>152</v>
      </c>
      <c r="BK240" s="217">
        <f>SUM(BK241:BK259)</f>
        <v>0</v>
      </c>
    </row>
    <row r="241" spans="2:65" s="1" customFormat="1" ht="31.5" customHeight="1">
      <c r="B241" s="147"/>
      <c r="C241" s="148" t="s">
        <v>414</v>
      </c>
      <c r="D241" s="148" t="s">
        <v>148</v>
      </c>
      <c r="E241" s="149" t="s">
        <v>641</v>
      </c>
      <c r="F241" s="150" t="s">
        <v>642</v>
      </c>
      <c r="G241" s="151" t="s">
        <v>163</v>
      </c>
      <c r="H241" s="152">
        <v>4</v>
      </c>
      <c r="I241" s="153"/>
      <c r="J241" s="154">
        <f>ROUND(I241*H241,2)</f>
        <v>0</v>
      </c>
      <c r="K241" s="150" t="s">
        <v>217</v>
      </c>
      <c r="L241" s="41"/>
      <c r="M241" s="155" t="s">
        <v>5</v>
      </c>
      <c r="N241" s="156" t="s">
        <v>40</v>
      </c>
      <c r="O241" s="42"/>
      <c r="P241" s="157">
        <f>O241*H241</f>
        <v>0</v>
      </c>
      <c r="Q241" s="157">
        <v>1.0000000000000001E-5</v>
      </c>
      <c r="R241" s="157">
        <f>Q241*H241</f>
        <v>4.0000000000000003E-5</v>
      </c>
      <c r="S241" s="157">
        <v>0</v>
      </c>
      <c r="T241" s="158">
        <f>S241*H241</f>
        <v>0</v>
      </c>
      <c r="AR241" s="24" t="s">
        <v>86</v>
      </c>
      <c r="AT241" s="24" t="s">
        <v>148</v>
      </c>
      <c r="AU241" s="24" t="s">
        <v>79</v>
      </c>
      <c r="AY241" s="24" t="s">
        <v>152</v>
      </c>
      <c r="BE241" s="159">
        <f>IF(N241="základní",J241,0)</f>
        <v>0</v>
      </c>
      <c r="BF241" s="159">
        <f>IF(N241="snížená",J241,0)</f>
        <v>0</v>
      </c>
      <c r="BG241" s="159">
        <f>IF(N241="zákl. přenesená",J241,0)</f>
        <v>0</v>
      </c>
      <c r="BH241" s="159">
        <f>IF(N241="sníž. přenesená",J241,0)</f>
        <v>0</v>
      </c>
      <c r="BI241" s="159">
        <f>IF(N241="nulová",J241,0)</f>
        <v>0</v>
      </c>
      <c r="BJ241" s="24" t="s">
        <v>77</v>
      </c>
      <c r="BK241" s="159">
        <f>ROUND(I241*H241,2)</f>
        <v>0</v>
      </c>
      <c r="BL241" s="24" t="s">
        <v>86</v>
      </c>
      <c r="BM241" s="24" t="s">
        <v>643</v>
      </c>
    </row>
    <row r="242" spans="2:65" s="8" customFormat="1">
      <c r="B242" s="160"/>
      <c r="D242" s="161" t="s">
        <v>159</v>
      </c>
      <c r="E242" s="162" t="s">
        <v>5</v>
      </c>
      <c r="F242" s="163" t="s">
        <v>644</v>
      </c>
      <c r="H242" s="164" t="s">
        <v>5</v>
      </c>
      <c r="I242" s="165"/>
      <c r="L242" s="160"/>
      <c r="M242" s="166"/>
      <c r="N242" s="167"/>
      <c r="O242" s="167"/>
      <c r="P242" s="167"/>
      <c r="Q242" s="167"/>
      <c r="R242" s="167"/>
      <c r="S242" s="167"/>
      <c r="T242" s="168"/>
      <c r="AT242" s="164" t="s">
        <v>159</v>
      </c>
      <c r="AU242" s="164" t="s">
        <v>79</v>
      </c>
      <c r="AV242" s="8" t="s">
        <v>77</v>
      </c>
      <c r="AW242" s="8" t="s">
        <v>33</v>
      </c>
      <c r="AX242" s="8" t="s">
        <v>69</v>
      </c>
      <c r="AY242" s="164" t="s">
        <v>152</v>
      </c>
    </row>
    <row r="243" spans="2:65" s="9" customFormat="1">
      <c r="B243" s="169"/>
      <c r="D243" s="161" t="s">
        <v>159</v>
      </c>
      <c r="E243" s="170" t="s">
        <v>5</v>
      </c>
      <c r="F243" s="171" t="s">
        <v>645</v>
      </c>
      <c r="H243" s="172">
        <v>4</v>
      </c>
      <c r="I243" s="173"/>
      <c r="L243" s="169"/>
      <c r="M243" s="174"/>
      <c r="N243" s="175"/>
      <c r="O243" s="175"/>
      <c r="P243" s="175"/>
      <c r="Q243" s="175"/>
      <c r="R243" s="175"/>
      <c r="S243" s="175"/>
      <c r="T243" s="176"/>
      <c r="AT243" s="170" t="s">
        <v>159</v>
      </c>
      <c r="AU243" s="170" t="s">
        <v>79</v>
      </c>
      <c r="AV243" s="9" t="s">
        <v>79</v>
      </c>
      <c r="AW243" s="9" t="s">
        <v>33</v>
      </c>
      <c r="AX243" s="9" t="s">
        <v>69</v>
      </c>
      <c r="AY243" s="170" t="s">
        <v>152</v>
      </c>
    </row>
    <row r="244" spans="2:65" s="10" customFormat="1">
      <c r="B244" s="177"/>
      <c r="D244" s="178" t="s">
        <v>159</v>
      </c>
      <c r="E244" s="179" t="s">
        <v>5</v>
      </c>
      <c r="F244" s="180" t="s">
        <v>161</v>
      </c>
      <c r="H244" s="181">
        <v>4</v>
      </c>
      <c r="I244" s="182"/>
      <c r="L244" s="177"/>
      <c r="M244" s="183"/>
      <c r="N244" s="184"/>
      <c r="O244" s="184"/>
      <c r="P244" s="184"/>
      <c r="Q244" s="184"/>
      <c r="R244" s="184"/>
      <c r="S244" s="184"/>
      <c r="T244" s="185"/>
      <c r="AT244" s="186" t="s">
        <v>159</v>
      </c>
      <c r="AU244" s="186" t="s">
        <v>79</v>
      </c>
      <c r="AV244" s="10" t="s">
        <v>86</v>
      </c>
      <c r="AW244" s="10" t="s">
        <v>33</v>
      </c>
      <c r="AX244" s="10" t="s">
        <v>77</v>
      </c>
      <c r="AY244" s="186" t="s">
        <v>152</v>
      </c>
    </row>
    <row r="245" spans="2:65" s="1" customFormat="1" ht="22.5" customHeight="1">
      <c r="B245" s="147"/>
      <c r="C245" s="225" t="s">
        <v>418</v>
      </c>
      <c r="D245" s="225" t="s">
        <v>484</v>
      </c>
      <c r="E245" s="226" t="s">
        <v>646</v>
      </c>
      <c r="F245" s="227" t="s">
        <v>647</v>
      </c>
      <c r="G245" s="228" t="s">
        <v>257</v>
      </c>
      <c r="H245" s="229">
        <v>4</v>
      </c>
      <c r="I245" s="230"/>
      <c r="J245" s="231">
        <f>ROUND(I245*H245,2)</f>
        <v>0</v>
      </c>
      <c r="K245" s="227" t="s">
        <v>217</v>
      </c>
      <c r="L245" s="232"/>
      <c r="M245" s="233" t="s">
        <v>5</v>
      </c>
      <c r="N245" s="234" t="s">
        <v>40</v>
      </c>
      <c r="O245" s="42"/>
      <c r="P245" s="157">
        <f>O245*H245</f>
        <v>0</v>
      </c>
      <c r="Q245" s="157">
        <v>4.6899999999999997E-3</v>
      </c>
      <c r="R245" s="157">
        <f>Q245*H245</f>
        <v>1.8759999999999999E-2</v>
      </c>
      <c r="S245" s="157">
        <v>0</v>
      </c>
      <c r="T245" s="158">
        <f>S245*H245</f>
        <v>0</v>
      </c>
      <c r="AR245" s="24" t="s">
        <v>98</v>
      </c>
      <c r="AT245" s="24" t="s">
        <v>484</v>
      </c>
      <c r="AU245" s="24" t="s">
        <v>79</v>
      </c>
      <c r="AY245" s="24" t="s">
        <v>152</v>
      </c>
      <c r="BE245" s="159">
        <f>IF(N245="základní",J245,0)</f>
        <v>0</v>
      </c>
      <c r="BF245" s="159">
        <f>IF(N245="snížená",J245,0)</f>
        <v>0</v>
      </c>
      <c r="BG245" s="159">
        <f>IF(N245="zákl. přenesená",J245,0)</f>
        <v>0</v>
      </c>
      <c r="BH245" s="159">
        <f>IF(N245="sníž. přenesená",J245,0)</f>
        <v>0</v>
      </c>
      <c r="BI245" s="159">
        <f>IF(N245="nulová",J245,0)</f>
        <v>0</v>
      </c>
      <c r="BJ245" s="24" t="s">
        <v>77</v>
      </c>
      <c r="BK245" s="159">
        <f>ROUND(I245*H245,2)</f>
        <v>0</v>
      </c>
      <c r="BL245" s="24" t="s">
        <v>86</v>
      </c>
      <c r="BM245" s="24" t="s">
        <v>648</v>
      </c>
    </row>
    <row r="246" spans="2:65" s="1" customFormat="1" ht="22.5" customHeight="1">
      <c r="B246" s="147"/>
      <c r="C246" s="148" t="s">
        <v>422</v>
      </c>
      <c r="D246" s="148" t="s">
        <v>148</v>
      </c>
      <c r="E246" s="149" t="s">
        <v>649</v>
      </c>
      <c r="F246" s="150" t="s">
        <v>650</v>
      </c>
      <c r="G246" s="151" t="s">
        <v>257</v>
      </c>
      <c r="H246" s="152">
        <v>2</v>
      </c>
      <c r="I246" s="153"/>
      <c r="J246" s="154">
        <f>ROUND(I246*H246,2)</f>
        <v>0</v>
      </c>
      <c r="K246" s="150" t="s">
        <v>217</v>
      </c>
      <c r="L246" s="41"/>
      <c r="M246" s="155" t="s">
        <v>5</v>
      </c>
      <c r="N246" s="156" t="s">
        <v>40</v>
      </c>
      <c r="O246" s="42"/>
      <c r="P246" s="157">
        <f>O246*H246</f>
        <v>0</v>
      </c>
      <c r="Q246" s="157">
        <v>7.0200000000000002E-3</v>
      </c>
      <c r="R246" s="157">
        <f>Q246*H246</f>
        <v>1.404E-2</v>
      </c>
      <c r="S246" s="157">
        <v>0</v>
      </c>
      <c r="T246" s="158">
        <f>S246*H246</f>
        <v>0</v>
      </c>
      <c r="AR246" s="24" t="s">
        <v>86</v>
      </c>
      <c r="AT246" s="24" t="s">
        <v>148</v>
      </c>
      <c r="AU246" s="24" t="s">
        <v>79</v>
      </c>
      <c r="AY246" s="24" t="s">
        <v>152</v>
      </c>
      <c r="BE246" s="159">
        <f>IF(N246="základní",J246,0)</f>
        <v>0</v>
      </c>
      <c r="BF246" s="159">
        <f>IF(N246="snížená",J246,0)</f>
        <v>0</v>
      </c>
      <c r="BG246" s="159">
        <f>IF(N246="zákl. přenesená",J246,0)</f>
        <v>0</v>
      </c>
      <c r="BH246" s="159">
        <f>IF(N246="sníž. přenesená",J246,0)</f>
        <v>0</v>
      </c>
      <c r="BI246" s="159">
        <f>IF(N246="nulová",J246,0)</f>
        <v>0</v>
      </c>
      <c r="BJ246" s="24" t="s">
        <v>77</v>
      </c>
      <c r="BK246" s="159">
        <f>ROUND(I246*H246,2)</f>
        <v>0</v>
      </c>
      <c r="BL246" s="24" t="s">
        <v>86</v>
      </c>
      <c r="BM246" s="24" t="s">
        <v>651</v>
      </c>
    </row>
    <row r="247" spans="2:65" s="8" customFormat="1">
      <c r="B247" s="160"/>
      <c r="D247" s="161" t="s">
        <v>159</v>
      </c>
      <c r="E247" s="162" t="s">
        <v>5</v>
      </c>
      <c r="F247" s="163" t="s">
        <v>652</v>
      </c>
      <c r="H247" s="164" t="s">
        <v>5</v>
      </c>
      <c r="I247" s="165"/>
      <c r="L247" s="160"/>
      <c r="M247" s="166"/>
      <c r="N247" s="167"/>
      <c r="O247" s="167"/>
      <c r="P247" s="167"/>
      <c r="Q247" s="167"/>
      <c r="R247" s="167"/>
      <c r="S247" s="167"/>
      <c r="T247" s="168"/>
      <c r="AT247" s="164" t="s">
        <v>159</v>
      </c>
      <c r="AU247" s="164" t="s">
        <v>79</v>
      </c>
      <c r="AV247" s="8" t="s">
        <v>77</v>
      </c>
      <c r="AW247" s="8" t="s">
        <v>33</v>
      </c>
      <c r="AX247" s="8" t="s">
        <v>69</v>
      </c>
      <c r="AY247" s="164" t="s">
        <v>152</v>
      </c>
    </row>
    <row r="248" spans="2:65" s="9" customFormat="1">
      <c r="B248" s="169"/>
      <c r="D248" s="161" t="s">
        <v>159</v>
      </c>
      <c r="E248" s="170" t="s">
        <v>5</v>
      </c>
      <c r="F248" s="171" t="s">
        <v>79</v>
      </c>
      <c r="H248" s="172">
        <v>2</v>
      </c>
      <c r="I248" s="173"/>
      <c r="L248" s="169"/>
      <c r="M248" s="174"/>
      <c r="N248" s="175"/>
      <c r="O248" s="175"/>
      <c r="P248" s="175"/>
      <c r="Q248" s="175"/>
      <c r="R248" s="175"/>
      <c r="S248" s="175"/>
      <c r="T248" s="176"/>
      <c r="AT248" s="170" t="s">
        <v>159</v>
      </c>
      <c r="AU248" s="170" t="s">
        <v>79</v>
      </c>
      <c r="AV248" s="9" t="s">
        <v>79</v>
      </c>
      <c r="AW248" s="9" t="s">
        <v>33</v>
      </c>
      <c r="AX248" s="9" t="s">
        <v>69</v>
      </c>
      <c r="AY248" s="170" t="s">
        <v>152</v>
      </c>
    </row>
    <row r="249" spans="2:65" s="10" customFormat="1">
      <c r="B249" s="177"/>
      <c r="D249" s="178" t="s">
        <v>159</v>
      </c>
      <c r="E249" s="179" t="s">
        <v>5</v>
      </c>
      <c r="F249" s="180" t="s">
        <v>161</v>
      </c>
      <c r="H249" s="181">
        <v>2</v>
      </c>
      <c r="I249" s="182"/>
      <c r="L249" s="177"/>
      <c r="M249" s="183"/>
      <c r="N249" s="184"/>
      <c r="O249" s="184"/>
      <c r="P249" s="184"/>
      <c r="Q249" s="184"/>
      <c r="R249" s="184"/>
      <c r="S249" s="184"/>
      <c r="T249" s="185"/>
      <c r="AT249" s="186" t="s">
        <v>159</v>
      </c>
      <c r="AU249" s="186" t="s">
        <v>79</v>
      </c>
      <c r="AV249" s="10" t="s">
        <v>86</v>
      </c>
      <c r="AW249" s="10" t="s">
        <v>33</v>
      </c>
      <c r="AX249" s="10" t="s">
        <v>77</v>
      </c>
      <c r="AY249" s="186" t="s">
        <v>152</v>
      </c>
    </row>
    <row r="250" spans="2:65" s="1" customFormat="1" ht="22.5" customHeight="1">
      <c r="B250" s="147"/>
      <c r="C250" s="225" t="s">
        <v>426</v>
      </c>
      <c r="D250" s="225" t="s">
        <v>484</v>
      </c>
      <c r="E250" s="226" t="s">
        <v>653</v>
      </c>
      <c r="F250" s="227" t="s">
        <v>654</v>
      </c>
      <c r="G250" s="228" t="s">
        <v>257</v>
      </c>
      <c r="H250" s="229">
        <v>2</v>
      </c>
      <c r="I250" s="230"/>
      <c r="J250" s="231">
        <f>ROUND(I250*H250,2)</f>
        <v>0</v>
      </c>
      <c r="K250" s="227" t="s">
        <v>217</v>
      </c>
      <c r="L250" s="232"/>
      <c r="M250" s="233" t="s">
        <v>5</v>
      </c>
      <c r="N250" s="234" t="s">
        <v>40</v>
      </c>
      <c r="O250" s="42"/>
      <c r="P250" s="157">
        <f>O250*H250</f>
        <v>0</v>
      </c>
      <c r="Q250" s="157">
        <v>3.7999999999999999E-2</v>
      </c>
      <c r="R250" s="157">
        <f>Q250*H250</f>
        <v>7.5999999999999998E-2</v>
      </c>
      <c r="S250" s="157">
        <v>0</v>
      </c>
      <c r="T250" s="158">
        <f>S250*H250</f>
        <v>0</v>
      </c>
      <c r="AR250" s="24" t="s">
        <v>98</v>
      </c>
      <c r="AT250" s="24" t="s">
        <v>484</v>
      </c>
      <c r="AU250" s="24" t="s">
        <v>79</v>
      </c>
      <c r="AY250" s="24" t="s">
        <v>152</v>
      </c>
      <c r="BE250" s="159">
        <f>IF(N250="základní",J250,0)</f>
        <v>0</v>
      </c>
      <c r="BF250" s="159">
        <f>IF(N250="snížená",J250,0)</f>
        <v>0</v>
      </c>
      <c r="BG250" s="159">
        <f>IF(N250="zákl. přenesená",J250,0)</f>
        <v>0</v>
      </c>
      <c r="BH250" s="159">
        <f>IF(N250="sníž. přenesená",J250,0)</f>
        <v>0</v>
      </c>
      <c r="BI250" s="159">
        <f>IF(N250="nulová",J250,0)</f>
        <v>0</v>
      </c>
      <c r="BJ250" s="24" t="s">
        <v>77</v>
      </c>
      <c r="BK250" s="159">
        <f>ROUND(I250*H250,2)</f>
        <v>0</v>
      </c>
      <c r="BL250" s="24" t="s">
        <v>86</v>
      </c>
      <c r="BM250" s="24" t="s">
        <v>655</v>
      </c>
    </row>
    <row r="251" spans="2:65" s="1" customFormat="1" ht="24">
      <c r="B251" s="41"/>
      <c r="D251" s="178" t="s">
        <v>627</v>
      </c>
      <c r="F251" s="238" t="s">
        <v>656</v>
      </c>
      <c r="I251" s="236"/>
      <c r="L251" s="41"/>
      <c r="M251" s="237"/>
      <c r="N251" s="42"/>
      <c r="O251" s="42"/>
      <c r="P251" s="42"/>
      <c r="Q251" s="42"/>
      <c r="R251" s="42"/>
      <c r="S251" s="42"/>
      <c r="T251" s="70"/>
      <c r="AT251" s="24" t="s">
        <v>627</v>
      </c>
      <c r="AU251" s="24" t="s">
        <v>79</v>
      </c>
    </row>
    <row r="252" spans="2:65" s="1" customFormat="1" ht="22.5" customHeight="1">
      <c r="B252" s="147"/>
      <c r="C252" s="148" t="s">
        <v>431</v>
      </c>
      <c r="D252" s="148" t="s">
        <v>148</v>
      </c>
      <c r="E252" s="149" t="s">
        <v>657</v>
      </c>
      <c r="F252" s="150" t="s">
        <v>658</v>
      </c>
      <c r="G252" s="151" t="s">
        <v>257</v>
      </c>
      <c r="H252" s="152">
        <v>4</v>
      </c>
      <c r="I252" s="153"/>
      <c r="J252" s="154">
        <f>ROUND(I252*H252,2)</f>
        <v>0</v>
      </c>
      <c r="K252" s="150" t="s">
        <v>217</v>
      </c>
      <c r="L252" s="41"/>
      <c r="M252" s="155" t="s">
        <v>5</v>
      </c>
      <c r="N252" s="156" t="s">
        <v>40</v>
      </c>
      <c r="O252" s="42"/>
      <c r="P252" s="157">
        <f>O252*H252</f>
        <v>0</v>
      </c>
      <c r="Q252" s="157">
        <v>0.42368</v>
      </c>
      <c r="R252" s="157">
        <f>Q252*H252</f>
        <v>1.69472</v>
      </c>
      <c r="S252" s="157">
        <v>0</v>
      </c>
      <c r="T252" s="158">
        <f>S252*H252</f>
        <v>0</v>
      </c>
      <c r="AR252" s="24" t="s">
        <v>86</v>
      </c>
      <c r="AT252" s="24" t="s">
        <v>148</v>
      </c>
      <c r="AU252" s="24" t="s">
        <v>79</v>
      </c>
      <c r="AY252" s="24" t="s">
        <v>152</v>
      </c>
      <c r="BE252" s="159">
        <f>IF(N252="základní",J252,0)</f>
        <v>0</v>
      </c>
      <c r="BF252" s="159">
        <f>IF(N252="snížená",J252,0)</f>
        <v>0</v>
      </c>
      <c r="BG252" s="159">
        <f>IF(N252="zákl. přenesená",J252,0)</f>
        <v>0</v>
      </c>
      <c r="BH252" s="159">
        <f>IF(N252="sníž. přenesená",J252,0)</f>
        <v>0</v>
      </c>
      <c r="BI252" s="159">
        <f>IF(N252="nulová",J252,0)</f>
        <v>0</v>
      </c>
      <c r="BJ252" s="24" t="s">
        <v>77</v>
      </c>
      <c r="BK252" s="159">
        <f>ROUND(I252*H252,2)</f>
        <v>0</v>
      </c>
      <c r="BL252" s="24" t="s">
        <v>86</v>
      </c>
      <c r="BM252" s="24" t="s">
        <v>659</v>
      </c>
    </row>
    <row r="253" spans="2:65" s="1" customFormat="1" ht="22.5" customHeight="1">
      <c r="B253" s="147"/>
      <c r="C253" s="148" t="s">
        <v>435</v>
      </c>
      <c r="D253" s="148" t="s">
        <v>148</v>
      </c>
      <c r="E253" s="149" t="s">
        <v>660</v>
      </c>
      <c r="F253" s="150" t="s">
        <v>661</v>
      </c>
      <c r="G253" s="151" t="s">
        <v>257</v>
      </c>
      <c r="H253" s="152">
        <v>7</v>
      </c>
      <c r="I253" s="153"/>
      <c r="J253" s="154">
        <f>ROUND(I253*H253,2)</f>
        <v>0</v>
      </c>
      <c r="K253" s="150" t="s">
        <v>217</v>
      </c>
      <c r="L253" s="41"/>
      <c r="M253" s="155" t="s">
        <v>5</v>
      </c>
      <c r="N253" s="156" t="s">
        <v>40</v>
      </c>
      <c r="O253" s="42"/>
      <c r="P253" s="157">
        <f>O253*H253</f>
        <v>0</v>
      </c>
      <c r="Q253" s="157">
        <v>0.42080000000000001</v>
      </c>
      <c r="R253" s="157">
        <f>Q253*H253</f>
        <v>2.9456000000000002</v>
      </c>
      <c r="S253" s="157">
        <v>0</v>
      </c>
      <c r="T253" s="158">
        <f>S253*H253</f>
        <v>0</v>
      </c>
      <c r="AR253" s="24" t="s">
        <v>86</v>
      </c>
      <c r="AT253" s="24" t="s">
        <v>148</v>
      </c>
      <c r="AU253" s="24" t="s">
        <v>79</v>
      </c>
      <c r="AY253" s="24" t="s">
        <v>152</v>
      </c>
      <c r="BE253" s="159">
        <f>IF(N253="základní",J253,0)</f>
        <v>0</v>
      </c>
      <c r="BF253" s="159">
        <f>IF(N253="snížená",J253,0)</f>
        <v>0</v>
      </c>
      <c r="BG253" s="159">
        <f>IF(N253="zákl. přenesená",J253,0)</f>
        <v>0</v>
      </c>
      <c r="BH253" s="159">
        <f>IF(N253="sníž. přenesená",J253,0)</f>
        <v>0</v>
      </c>
      <c r="BI253" s="159">
        <f>IF(N253="nulová",J253,0)</f>
        <v>0</v>
      </c>
      <c r="BJ253" s="24" t="s">
        <v>77</v>
      </c>
      <c r="BK253" s="159">
        <f>ROUND(I253*H253,2)</f>
        <v>0</v>
      </c>
      <c r="BL253" s="24" t="s">
        <v>86</v>
      </c>
      <c r="BM253" s="24" t="s">
        <v>662</v>
      </c>
    </row>
    <row r="254" spans="2:65" s="1" customFormat="1" ht="31.5" customHeight="1">
      <c r="B254" s="147"/>
      <c r="C254" s="148" t="s">
        <v>441</v>
      </c>
      <c r="D254" s="148" t="s">
        <v>148</v>
      </c>
      <c r="E254" s="149" t="s">
        <v>663</v>
      </c>
      <c r="F254" s="150" t="s">
        <v>664</v>
      </c>
      <c r="G254" s="151" t="s">
        <v>257</v>
      </c>
      <c r="H254" s="152">
        <v>4</v>
      </c>
      <c r="I254" s="153"/>
      <c r="J254" s="154">
        <f>ROUND(I254*H254,2)</f>
        <v>0</v>
      </c>
      <c r="K254" s="150" t="s">
        <v>217</v>
      </c>
      <c r="L254" s="41"/>
      <c r="M254" s="155" t="s">
        <v>5</v>
      </c>
      <c r="N254" s="156" t="s">
        <v>40</v>
      </c>
      <c r="O254" s="42"/>
      <c r="P254" s="157">
        <f>O254*H254</f>
        <v>0</v>
      </c>
      <c r="Q254" s="157">
        <v>0.31108000000000002</v>
      </c>
      <c r="R254" s="157">
        <f>Q254*H254</f>
        <v>1.2443200000000001</v>
      </c>
      <c r="S254" s="157">
        <v>0</v>
      </c>
      <c r="T254" s="158">
        <f>S254*H254</f>
        <v>0</v>
      </c>
      <c r="AR254" s="24" t="s">
        <v>86</v>
      </c>
      <c r="AT254" s="24" t="s">
        <v>148</v>
      </c>
      <c r="AU254" s="24" t="s">
        <v>79</v>
      </c>
      <c r="AY254" s="24" t="s">
        <v>152</v>
      </c>
      <c r="BE254" s="159">
        <f>IF(N254="základní",J254,0)</f>
        <v>0</v>
      </c>
      <c r="BF254" s="159">
        <f>IF(N254="snížená",J254,0)</f>
        <v>0</v>
      </c>
      <c r="BG254" s="159">
        <f>IF(N254="zákl. přenesená",J254,0)</f>
        <v>0</v>
      </c>
      <c r="BH254" s="159">
        <f>IF(N254="sníž. přenesená",J254,0)</f>
        <v>0</v>
      </c>
      <c r="BI254" s="159">
        <f>IF(N254="nulová",J254,0)</f>
        <v>0</v>
      </c>
      <c r="BJ254" s="24" t="s">
        <v>77</v>
      </c>
      <c r="BK254" s="159">
        <f>ROUND(I254*H254,2)</f>
        <v>0</v>
      </c>
      <c r="BL254" s="24" t="s">
        <v>86</v>
      </c>
      <c r="BM254" s="24" t="s">
        <v>665</v>
      </c>
    </row>
    <row r="255" spans="2:65" s="8" customFormat="1">
      <c r="B255" s="160"/>
      <c r="D255" s="161" t="s">
        <v>159</v>
      </c>
      <c r="E255" s="162" t="s">
        <v>5</v>
      </c>
      <c r="F255" s="163" t="s">
        <v>666</v>
      </c>
      <c r="H255" s="164" t="s">
        <v>5</v>
      </c>
      <c r="I255" s="165"/>
      <c r="L255" s="160"/>
      <c r="M255" s="166"/>
      <c r="N255" s="167"/>
      <c r="O255" s="167"/>
      <c r="P255" s="167"/>
      <c r="Q255" s="167"/>
      <c r="R255" s="167"/>
      <c r="S255" s="167"/>
      <c r="T255" s="168"/>
      <c r="AT255" s="164" t="s">
        <v>159</v>
      </c>
      <c r="AU255" s="164" t="s">
        <v>79</v>
      </c>
      <c r="AV255" s="8" t="s">
        <v>77</v>
      </c>
      <c r="AW255" s="8" t="s">
        <v>33</v>
      </c>
      <c r="AX255" s="8" t="s">
        <v>69</v>
      </c>
      <c r="AY255" s="164" t="s">
        <v>152</v>
      </c>
    </row>
    <row r="256" spans="2:65" s="9" customFormat="1">
      <c r="B256" s="169"/>
      <c r="D256" s="161" t="s">
        <v>159</v>
      </c>
      <c r="E256" s="170" t="s">
        <v>5</v>
      </c>
      <c r="F256" s="171" t="s">
        <v>83</v>
      </c>
      <c r="H256" s="172">
        <v>3</v>
      </c>
      <c r="I256" s="173"/>
      <c r="L256" s="169"/>
      <c r="M256" s="174"/>
      <c r="N256" s="175"/>
      <c r="O256" s="175"/>
      <c r="P256" s="175"/>
      <c r="Q256" s="175"/>
      <c r="R256" s="175"/>
      <c r="S256" s="175"/>
      <c r="T256" s="176"/>
      <c r="AT256" s="170" t="s">
        <v>159</v>
      </c>
      <c r="AU256" s="170" t="s">
        <v>79</v>
      </c>
      <c r="AV256" s="9" t="s">
        <v>79</v>
      </c>
      <c r="AW256" s="9" t="s">
        <v>33</v>
      </c>
      <c r="AX256" s="9" t="s">
        <v>69</v>
      </c>
      <c r="AY256" s="170" t="s">
        <v>152</v>
      </c>
    </row>
    <row r="257" spans="2:65" s="8" customFormat="1">
      <c r="B257" s="160"/>
      <c r="D257" s="161" t="s">
        <v>159</v>
      </c>
      <c r="E257" s="162" t="s">
        <v>5</v>
      </c>
      <c r="F257" s="163" t="s">
        <v>667</v>
      </c>
      <c r="H257" s="164" t="s">
        <v>5</v>
      </c>
      <c r="I257" s="165"/>
      <c r="L257" s="160"/>
      <c r="M257" s="166"/>
      <c r="N257" s="167"/>
      <c r="O257" s="167"/>
      <c r="P257" s="167"/>
      <c r="Q257" s="167"/>
      <c r="R257" s="167"/>
      <c r="S257" s="167"/>
      <c r="T257" s="168"/>
      <c r="AT257" s="164" t="s">
        <v>159</v>
      </c>
      <c r="AU257" s="164" t="s">
        <v>79</v>
      </c>
      <c r="AV257" s="8" t="s">
        <v>77</v>
      </c>
      <c r="AW257" s="8" t="s">
        <v>33</v>
      </c>
      <c r="AX257" s="8" t="s">
        <v>69</v>
      </c>
      <c r="AY257" s="164" t="s">
        <v>152</v>
      </c>
    </row>
    <row r="258" spans="2:65" s="9" customFormat="1">
      <c r="B258" s="169"/>
      <c r="D258" s="161" t="s">
        <v>159</v>
      </c>
      <c r="E258" s="170" t="s">
        <v>5</v>
      </c>
      <c r="F258" s="171" t="s">
        <v>77</v>
      </c>
      <c r="H258" s="172">
        <v>1</v>
      </c>
      <c r="I258" s="173"/>
      <c r="L258" s="169"/>
      <c r="M258" s="174"/>
      <c r="N258" s="175"/>
      <c r="O258" s="175"/>
      <c r="P258" s="175"/>
      <c r="Q258" s="175"/>
      <c r="R258" s="175"/>
      <c r="S258" s="175"/>
      <c r="T258" s="176"/>
      <c r="AT258" s="170" t="s">
        <v>159</v>
      </c>
      <c r="AU258" s="170" t="s">
        <v>79</v>
      </c>
      <c r="AV258" s="9" t="s">
        <v>79</v>
      </c>
      <c r="AW258" s="9" t="s">
        <v>33</v>
      </c>
      <c r="AX258" s="9" t="s">
        <v>69</v>
      </c>
      <c r="AY258" s="170" t="s">
        <v>152</v>
      </c>
    </row>
    <row r="259" spans="2:65" s="10" customFormat="1">
      <c r="B259" s="177"/>
      <c r="D259" s="161" t="s">
        <v>159</v>
      </c>
      <c r="E259" s="187" t="s">
        <v>5</v>
      </c>
      <c r="F259" s="188" t="s">
        <v>161</v>
      </c>
      <c r="H259" s="189">
        <v>4</v>
      </c>
      <c r="I259" s="182"/>
      <c r="L259" s="177"/>
      <c r="M259" s="183"/>
      <c r="N259" s="184"/>
      <c r="O259" s="184"/>
      <c r="P259" s="184"/>
      <c r="Q259" s="184"/>
      <c r="R259" s="184"/>
      <c r="S259" s="184"/>
      <c r="T259" s="185"/>
      <c r="AT259" s="186" t="s">
        <v>159</v>
      </c>
      <c r="AU259" s="186" t="s">
        <v>79</v>
      </c>
      <c r="AV259" s="10" t="s">
        <v>86</v>
      </c>
      <c r="AW259" s="10" t="s">
        <v>33</v>
      </c>
      <c r="AX259" s="10" t="s">
        <v>77</v>
      </c>
      <c r="AY259" s="186" t="s">
        <v>152</v>
      </c>
    </row>
    <row r="260" spans="2:65" s="13" customFormat="1" ht="29.85" customHeight="1">
      <c r="B260" s="207"/>
      <c r="D260" s="218" t="s">
        <v>68</v>
      </c>
      <c r="E260" s="219" t="s">
        <v>107</v>
      </c>
      <c r="F260" s="219" t="s">
        <v>409</v>
      </c>
      <c r="I260" s="210"/>
      <c r="J260" s="220">
        <f>BK260</f>
        <v>0</v>
      </c>
      <c r="L260" s="207"/>
      <c r="M260" s="212"/>
      <c r="N260" s="213"/>
      <c r="O260" s="213"/>
      <c r="P260" s="214">
        <f>SUM(P261:P373)</f>
        <v>0</v>
      </c>
      <c r="Q260" s="213"/>
      <c r="R260" s="214">
        <f>SUM(R261:R373)</f>
        <v>344.64975999999996</v>
      </c>
      <c r="S260" s="213"/>
      <c r="T260" s="215">
        <f>SUM(T261:T373)</f>
        <v>0.35200000000000004</v>
      </c>
      <c r="AR260" s="208" t="s">
        <v>77</v>
      </c>
      <c r="AT260" s="216" t="s">
        <v>68</v>
      </c>
      <c r="AU260" s="216" t="s">
        <v>77</v>
      </c>
      <c r="AY260" s="208" t="s">
        <v>152</v>
      </c>
      <c r="BK260" s="217">
        <f>SUM(BK261:BK373)</f>
        <v>0</v>
      </c>
    </row>
    <row r="261" spans="2:65" s="1" customFormat="1" ht="22.5" customHeight="1">
      <c r="B261" s="147"/>
      <c r="C261" s="148" t="s">
        <v>445</v>
      </c>
      <c r="D261" s="148" t="s">
        <v>148</v>
      </c>
      <c r="E261" s="149" t="s">
        <v>411</v>
      </c>
      <c r="F261" s="150" t="s">
        <v>668</v>
      </c>
      <c r="G261" s="151" t="s">
        <v>150</v>
      </c>
      <c r="H261" s="152">
        <v>2</v>
      </c>
      <c r="I261" s="153"/>
      <c r="J261" s="154">
        <f>ROUND(I261*H261,2)</f>
        <v>0</v>
      </c>
      <c r="K261" s="150" t="s">
        <v>5</v>
      </c>
      <c r="L261" s="41"/>
      <c r="M261" s="155" t="s">
        <v>5</v>
      </c>
      <c r="N261" s="156" t="s">
        <v>40</v>
      </c>
      <c r="O261" s="42"/>
      <c r="P261" s="157">
        <f>O261*H261</f>
        <v>0</v>
      </c>
      <c r="Q261" s="157">
        <v>0</v>
      </c>
      <c r="R261" s="157">
        <f>Q261*H261</f>
        <v>0</v>
      </c>
      <c r="S261" s="157">
        <v>0</v>
      </c>
      <c r="T261" s="158">
        <f>S261*H261</f>
        <v>0</v>
      </c>
      <c r="AR261" s="24" t="s">
        <v>86</v>
      </c>
      <c r="AT261" s="24" t="s">
        <v>148</v>
      </c>
      <c r="AU261" s="24" t="s">
        <v>79</v>
      </c>
      <c r="AY261" s="24" t="s">
        <v>152</v>
      </c>
      <c r="BE261" s="159">
        <f>IF(N261="základní",J261,0)</f>
        <v>0</v>
      </c>
      <c r="BF261" s="159">
        <f>IF(N261="snížená",J261,0)</f>
        <v>0</v>
      </c>
      <c r="BG261" s="159">
        <f>IF(N261="zákl. přenesená",J261,0)</f>
        <v>0</v>
      </c>
      <c r="BH261" s="159">
        <f>IF(N261="sníž. přenesená",J261,0)</f>
        <v>0</v>
      </c>
      <c r="BI261" s="159">
        <f>IF(N261="nulová",J261,0)</f>
        <v>0</v>
      </c>
      <c r="BJ261" s="24" t="s">
        <v>77</v>
      </c>
      <c r="BK261" s="159">
        <f>ROUND(I261*H261,2)</f>
        <v>0</v>
      </c>
      <c r="BL261" s="24" t="s">
        <v>86</v>
      </c>
      <c r="BM261" s="24" t="s">
        <v>669</v>
      </c>
    </row>
    <row r="262" spans="2:65" s="1" customFormat="1" ht="22.5" customHeight="1">
      <c r="B262" s="147"/>
      <c r="C262" s="225" t="s">
        <v>450</v>
      </c>
      <c r="D262" s="225" t="s">
        <v>484</v>
      </c>
      <c r="E262" s="226" t="s">
        <v>415</v>
      </c>
      <c r="F262" s="227" t="s">
        <v>670</v>
      </c>
      <c r="G262" s="228" t="s">
        <v>157</v>
      </c>
      <c r="H262" s="229">
        <v>1</v>
      </c>
      <c r="I262" s="230"/>
      <c r="J262" s="231">
        <f>ROUND(I262*H262,2)</f>
        <v>0</v>
      </c>
      <c r="K262" s="227" t="s">
        <v>5</v>
      </c>
      <c r="L262" s="232"/>
      <c r="M262" s="233" t="s">
        <v>5</v>
      </c>
      <c r="N262" s="234" t="s">
        <v>40</v>
      </c>
      <c r="O262" s="42"/>
      <c r="P262" s="157">
        <f>O262*H262</f>
        <v>0</v>
      </c>
      <c r="Q262" s="157">
        <v>0</v>
      </c>
      <c r="R262" s="157">
        <f>Q262*H262</f>
        <v>0</v>
      </c>
      <c r="S262" s="157">
        <v>0</v>
      </c>
      <c r="T262" s="158">
        <f>S262*H262</f>
        <v>0</v>
      </c>
      <c r="AR262" s="24" t="s">
        <v>98</v>
      </c>
      <c r="AT262" s="24" t="s">
        <v>484</v>
      </c>
      <c r="AU262" s="24" t="s">
        <v>79</v>
      </c>
      <c r="AY262" s="24" t="s">
        <v>152</v>
      </c>
      <c r="BE262" s="159">
        <f>IF(N262="základní",J262,0)</f>
        <v>0</v>
      </c>
      <c r="BF262" s="159">
        <f>IF(N262="snížená",J262,0)</f>
        <v>0</v>
      </c>
      <c r="BG262" s="159">
        <f>IF(N262="zákl. přenesená",J262,0)</f>
        <v>0</v>
      </c>
      <c r="BH262" s="159">
        <f>IF(N262="sníž. přenesená",J262,0)</f>
        <v>0</v>
      </c>
      <c r="BI262" s="159">
        <f>IF(N262="nulová",J262,0)</f>
        <v>0</v>
      </c>
      <c r="BJ262" s="24" t="s">
        <v>77</v>
      </c>
      <c r="BK262" s="159">
        <f>ROUND(I262*H262,2)</f>
        <v>0</v>
      </c>
      <c r="BL262" s="24" t="s">
        <v>86</v>
      </c>
      <c r="BM262" s="24" t="s">
        <v>671</v>
      </c>
    </row>
    <row r="263" spans="2:65" s="1" customFormat="1" ht="31.5" customHeight="1">
      <c r="B263" s="147"/>
      <c r="C263" s="148" t="s">
        <v>452</v>
      </c>
      <c r="D263" s="148" t="s">
        <v>148</v>
      </c>
      <c r="E263" s="149" t="s">
        <v>672</v>
      </c>
      <c r="F263" s="150" t="s">
        <v>673</v>
      </c>
      <c r="G263" s="151" t="s">
        <v>257</v>
      </c>
      <c r="H263" s="152">
        <v>25</v>
      </c>
      <c r="I263" s="153"/>
      <c r="J263" s="154">
        <f>ROUND(I263*H263,2)</f>
        <v>0</v>
      </c>
      <c r="K263" s="150" t="s">
        <v>217</v>
      </c>
      <c r="L263" s="41"/>
      <c r="M263" s="155" t="s">
        <v>5</v>
      </c>
      <c r="N263" s="156" t="s">
        <v>40</v>
      </c>
      <c r="O263" s="42"/>
      <c r="P263" s="157">
        <f>O263*H263</f>
        <v>0</v>
      </c>
      <c r="Q263" s="157">
        <v>6.9999999999999999E-4</v>
      </c>
      <c r="R263" s="157">
        <f>Q263*H263</f>
        <v>1.7499999999999998E-2</v>
      </c>
      <c r="S263" s="157">
        <v>0</v>
      </c>
      <c r="T263" s="158">
        <f>S263*H263</f>
        <v>0</v>
      </c>
      <c r="AR263" s="24" t="s">
        <v>86</v>
      </c>
      <c r="AT263" s="24" t="s">
        <v>148</v>
      </c>
      <c r="AU263" s="24" t="s">
        <v>79</v>
      </c>
      <c r="AY263" s="24" t="s">
        <v>152</v>
      </c>
      <c r="BE263" s="159">
        <f>IF(N263="základní",J263,0)</f>
        <v>0</v>
      </c>
      <c r="BF263" s="159">
        <f>IF(N263="snížená",J263,0)</f>
        <v>0</v>
      </c>
      <c r="BG263" s="159">
        <f>IF(N263="zákl. přenesená",J263,0)</f>
        <v>0</v>
      </c>
      <c r="BH263" s="159">
        <f>IF(N263="sníž. přenesená",J263,0)</f>
        <v>0</v>
      </c>
      <c r="BI263" s="159">
        <f>IF(N263="nulová",J263,0)</f>
        <v>0</v>
      </c>
      <c r="BJ263" s="24" t="s">
        <v>77</v>
      </c>
      <c r="BK263" s="159">
        <f>ROUND(I263*H263,2)</f>
        <v>0</v>
      </c>
      <c r="BL263" s="24" t="s">
        <v>86</v>
      </c>
      <c r="BM263" s="24" t="s">
        <v>674</v>
      </c>
    </row>
    <row r="264" spans="2:65" s="8" customFormat="1">
      <c r="B264" s="160"/>
      <c r="D264" s="161" t="s">
        <v>159</v>
      </c>
      <c r="E264" s="162" t="s">
        <v>5</v>
      </c>
      <c r="F264" s="163" t="s">
        <v>675</v>
      </c>
      <c r="H264" s="164" t="s">
        <v>5</v>
      </c>
      <c r="I264" s="165"/>
      <c r="L264" s="160"/>
      <c r="M264" s="166"/>
      <c r="N264" s="167"/>
      <c r="O264" s="167"/>
      <c r="P264" s="167"/>
      <c r="Q264" s="167"/>
      <c r="R264" s="167"/>
      <c r="S264" s="167"/>
      <c r="T264" s="168"/>
      <c r="AT264" s="164" t="s">
        <v>159</v>
      </c>
      <c r="AU264" s="164" t="s">
        <v>79</v>
      </c>
      <c r="AV264" s="8" t="s">
        <v>77</v>
      </c>
      <c r="AW264" s="8" t="s">
        <v>33</v>
      </c>
      <c r="AX264" s="8" t="s">
        <v>69</v>
      </c>
      <c r="AY264" s="164" t="s">
        <v>152</v>
      </c>
    </row>
    <row r="265" spans="2:65" s="8" customFormat="1">
      <c r="B265" s="160"/>
      <c r="D265" s="161" t="s">
        <v>159</v>
      </c>
      <c r="E265" s="162" t="s">
        <v>5</v>
      </c>
      <c r="F265" s="163" t="s">
        <v>676</v>
      </c>
      <c r="H265" s="164" t="s">
        <v>5</v>
      </c>
      <c r="I265" s="165"/>
      <c r="L265" s="160"/>
      <c r="M265" s="166"/>
      <c r="N265" s="167"/>
      <c r="O265" s="167"/>
      <c r="P265" s="167"/>
      <c r="Q265" s="167"/>
      <c r="R265" s="167"/>
      <c r="S265" s="167"/>
      <c r="T265" s="168"/>
      <c r="AT265" s="164" t="s">
        <v>159</v>
      </c>
      <c r="AU265" s="164" t="s">
        <v>79</v>
      </c>
      <c r="AV265" s="8" t="s">
        <v>77</v>
      </c>
      <c r="AW265" s="8" t="s">
        <v>33</v>
      </c>
      <c r="AX265" s="8" t="s">
        <v>69</v>
      </c>
      <c r="AY265" s="164" t="s">
        <v>152</v>
      </c>
    </row>
    <row r="266" spans="2:65" s="9" customFormat="1">
      <c r="B266" s="169"/>
      <c r="D266" s="161" t="s">
        <v>159</v>
      </c>
      <c r="E266" s="170" t="s">
        <v>5</v>
      </c>
      <c r="F266" s="171" t="s">
        <v>92</v>
      </c>
      <c r="H266" s="172">
        <v>6</v>
      </c>
      <c r="I266" s="173"/>
      <c r="L266" s="169"/>
      <c r="M266" s="174"/>
      <c r="N266" s="175"/>
      <c r="O266" s="175"/>
      <c r="P266" s="175"/>
      <c r="Q266" s="175"/>
      <c r="R266" s="175"/>
      <c r="S266" s="175"/>
      <c r="T266" s="176"/>
      <c r="AT266" s="170" t="s">
        <v>159</v>
      </c>
      <c r="AU266" s="170" t="s">
        <v>79</v>
      </c>
      <c r="AV266" s="9" t="s">
        <v>79</v>
      </c>
      <c r="AW266" s="9" t="s">
        <v>33</v>
      </c>
      <c r="AX266" s="9" t="s">
        <v>69</v>
      </c>
      <c r="AY266" s="170" t="s">
        <v>152</v>
      </c>
    </row>
    <row r="267" spans="2:65" s="8" customFormat="1">
      <c r="B267" s="160"/>
      <c r="D267" s="161" t="s">
        <v>159</v>
      </c>
      <c r="E267" s="162" t="s">
        <v>5</v>
      </c>
      <c r="F267" s="163" t="s">
        <v>677</v>
      </c>
      <c r="H267" s="164" t="s">
        <v>5</v>
      </c>
      <c r="I267" s="165"/>
      <c r="L267" s="160"/>
      <c r="M267" s="166"/>
      <c r="N267" s="167"/>
      <c r="O267" s="167"/>
      <c r="P267" s="167"/>
      <c r="Q267" s="167"/>
      <c r="R267" s="167"/>
      <c r="S267" s="167"/>
      <c r="T267" s="168"/>
      <c r="AT267" s="164" t="s">
        <v>159</v>
      </c>
      <c r="AU267" s="164" t="s">
        <v>79</v>
      </c>
      <c r="AV267" s="8" t="s">
        <v>77</v>
      </c>
      <c r="AW267" s="8" t="s">
        <v>33</v>
      </c>
      <c r="AX267" s="8" t="s">
        <v>69</v>
      </c>
      <c r="AY267" s="164" t="s">
        <v>152</v>
      </c>
    </row>
    <row r="268" spans="2:65" s="9" customFormat="1">
      <c r="B268" s="169"/>
      <c r="D268" s="161" t="s">
        <v>159</v>
      </c>
      <c r="E268" s="170" t="s">
        <v>5</v>
      </c>
      <c r="F268" s="171" t="s">
        <v>79</v>
      </c>
      <c r="H268" s="172">
        <v>2</v>
      </c>
      <c r="I268" s="173"/>
      <c r="L268" s="169"/>
      <c r="M268" s="174"/>
      <c r="N268" s="175"/>
      <c r="O268" s="175"/>
      <c r="P268" s="175"/>
      <c r="Q268" s="175"/>
      <c r="R268" s="175"/>
      <c r="S268" s="175"/>
      <c r="T268" s="176"/>
      <c r="AT268" s="170" t="s">
        <v>159</v>
      </c>
      <c r="AU268" s="170" t="s">
        <v>79</v>
      </c>
      <c r="AV268" s="9" t="s">
        <v>79</v>
      </c>
      <c r="AW268" s="9" t="s">
        <v>33</v>
      </c>
      <c r="AX268" s="9" t="s">
        <v>69</v>
      </c>
      <c r="AY268" s="170" t="s">
        <v>152</v>
      </c>
    </row>
    <row r="269" spans="2:65" s="8" customFormat="1">
      <c r="B269" s="160"/>
      <c r="D269" s="161" t="s">
        <v>159</v>
      </c>
      <c r="E269" s="162" t="s">
        <v>5</v>
      </c>
      <c r="F269" s="163" t="s">
        <v>678</v>
      </c>
      <c r="H269" s="164" t="s">
        <v>5</v>
      </c>
      <c r="I269" s="165"/>
      <c r="L269" s="160"/>
      <c r="M269" s="166"/>
      <c r="N269" s="167"/>
      <c r="O269" s="167"/>
      <c r="P269" s="167"/>
      <c r="Q269" s="167"/>
      <c r="R269" s="167"/>
      <c r="S269" s="167"/>
      <c r="T269" s="168"/>
      <c r="AT269" s="164" t="s">
        <v>159</v>
      </c>
      <c r="AU269" s="164" t="s">
        <v>79</v>
      </c>
      <c r="AV269" s="8" t="s">
        <v>77</v>
      </c>
      <c r="AW269" s="8" t="s">
        <v>33</v>
      </c>
      <c r="AX269" s="8" t="s">
        <v>69</v>
      </c>
      <c r="AY269" s="164" t="s">
        <v>152</v>
      </c>
    </row>
    <row r="270" spans="2:65" s="9" customFormat="1">
      <c r="B270" s="169"/>
      <c r="D270" s="161" t="s">
        <v>159</v>
      </c>
      <c r="E270" s="170" t="s">
        <v>5</v>
      </c>
      <c r="F270" s="171" t="s">
        <v>79</v>
      </c>
      <c r="H270" s="172">
        <v>2</v>
      </c>
      <c r="I270" s="173"/>
      <c r="L270" s="169"/>
      <c r="M270" s="174"/>
      <c r="N270" s="175"/>
      <c r="O270" s="175"/>
      <c r="P270" s="175"/>
      <c r="Q270" s="175"/>
      <c r="R270" s="175"/>
      <c r="S270" s="175"/>
      <c r="T270" s="176"/>
      <c r="AT270" s="170" t="s">
        <v>159</v>
      </c>
      <c r="AU270" s="170" t="s">
        <v>79</v>
      </c>
      <c r="AV270" s="9" t="s">
        <v>79</v>
      </c>
      <c r="AW270" s="9" t="s">
        <v>33</v>
      </c>
      <c r="AX270" s="9" t="s">
        <v>69</v>
      </c>
      <c r="AY270" s="170" t="s">
        <v>152</v>
      </c>
    </row>
    <row r="271" spans="2:65" s="8" customFormat="1">
      <c r="B271" s="160"/>
      <c r="D271" s="161" t="s">
        <v>159</v>
      </c>
      <c r="E271" s="162" t="s">
        <v>5</v>
      </c>
      <c r="F271" s="163" t="s">
        <v>679</v>
      </c>
      <c r="H271" s="164" t="s">
        <v>5</v>
      </c>
      <c r="I271" s="165"/>
      <c r="L271" s="160"/>
      <c r="M271" s="166"/>
      <c r="N271" s="167"/>
      <c r="O271" s="167"/>
      <c r="P271" s="167"/>
      <c r="Q271" s="167"/>
      <c r="R271" s="167"/>
      <c r="S271" s="167"/>
      <c r="T271" s="168"/>
      <c r="AT271" s="164" t="s">
        <v>159</v>
      </c>
      <c r="AU271" s="164" t="s">
        <v>79</v>
      </c>
      <c r="AV271" s="8" t="s">
        <v>77</v>
      </c>
      <c r="AW271" s="8" t="s">
        <v>33</v>
      </c>
      <c r="AX271" s="8" t="s">
        <v>69</v>
      </c>
      <c r="AY271" s="164" t="s">
        <v>152</v>
      </c>
    </row>
    <row r="272" spans="2:65" s="9" customFormat="1">
      <c r="B272" s="169"/>
      <c r="D272" s="161" t="s">
        <v>159</v>
      </c>
      <c r="E272" s="170" t="s">
        <v>5</v>
      </c>
      <c r="F272" s="171" t="s">
        <v>83</v>
      </c>
      <c r="H272" s="172">
        <v>3</v>
      </c>
      <c r="I272" s="173"/>
      <c r="L272" s="169"/>
      <c r="M272" s="174"/>
      <c r="N272" s="175"/>
      <c r="O272" s="175"/>
      <c r="P272" s="175"/>
      <c r="Q272" s="175"/>
      <c r="R272" s="175"/>
      <c r="S272" s="175"/>
      <c r="T272" s="176"/>
      <c r="AT272" s="170" t="s">
        <v>159</v>
      </c>
      <c r="AU272" s="170" t="s">
        <v>79</v>
      </c>
      <c r="AV272" s="9" t="s">
        <v>79</v>
      </c>
      <c r="AW272" s="9" t="s">
        <v>33</v>
      </c>
      <c r="AX272" s="9" t="s">
        <v>69</v>
      </c>
      <c r="AY272" s="170" t="s">
        <v>152</v>
      </c>
    </row>
    <row r="273" spans="2:65" s="8" customFormat="1">
      <c r="B273" s="160"/>
      <c r="D273" s="161" t="s">
        <v>159</v>
      </c>
      <c r="E273" s="162" t="s">
        <v>5</v>
      </c>
      <c r="F273" s="163" t="s">
        <v>680</v>
      </c>
      <c r="H273" s="164" t="s">
        <v>5</v>
      </c>
      <c r="I273" s="165"/>
      <c r="L273" s="160"/>
      <c r="M273" s="166"/>
      <c r="N273" s="167"/>
      <c r="O273" s="167"/>
      <c r="P273" s="167"/>
      <c r="Q273" s="167"/>
      <c r="R273" s="167"/>
      <c r="S273" s="167"/>
      <c r="T273" s="168"/>
      <c r="AT273" s="164" t="s">
        <v>159</v>
      </c>
      <c r="AU273" s="164" t="s">
        <v>79</v>
      </c>
      <c r="AV273" s="8" t="s">
        <v>77</v>
      </c>
      <c r="AW273" s="8" t="s">
        <v>33</v>
      </c>
      <c r="AX273" s="8" t="s">
        <v>69</v>
      </c>
      <c r="AY273" s="164" t="s">
        <v>152</v>
      </c>
    </row>
    <row r="274" spans="2:65" s="9" customFormat="1">
      <c r="B274" s="169"/>
      <c r="D274" s="161" t="s">
        <v>159</v>
      </c>
      <c r="E274" s="170" t="s">
        <v>5</v>
      </c>
      <c r="F274" s="171" t="s">
        <v>77</v>
      </c>
      <c r="H274" s="172">
        <v>1</v>
      </c>
      <c r="I274" s="173"/>
      <c r="L274" s="169"/>
      <c r="M274" s="174"/>
      <c r="N274" s="175"/>
      <c r="O274" s="175"/>
      <c r="P274" s="175"/>
      <c r="Q274" s="175"/>
      <c r="R274" s="175"/>
      <c r="S274" s="175"/>
      <c r="T274" s="176"/>
      <c r="AT274" s="170" t="s">
        <v>159</v>
      </c>
      <c r="AU274" s="170" t="s">
        <v>79</v>
      </c>
      <c r="AV274" s="9" t="s">
        <v>79</v>
      </c>
      <c r="AW274" s="9" t="s">
        <v>33</v>
      </c>
      <c r="AX274" s="9" t="s">
        <v>69</v>
      </c>
      <c r="AY274" s="170" t="s">
        <v>152</v>
      </c>
    </row>
    <row r="275" spans="2:65" s="8" customFormat="1">
      <c r="B275" s="160"/>
      <c r="D275" s="161" t="s">
        <v>159</v>
      </c>
      <c r="E275" s="162" t="s">
        <v>5</v>
      </c>
      <c r="F275" s="163" t="s">
        <v>681</v>
      </c>
      <c r="H275" s="164" t="s">
        <v>5</v>
      </c>
      <c r="I275" s="165"/>
      <c r="L275" s="160"/>
      <c r="M275" s="166"/>
      <c r="N275" s="167"/>
      <c r="O275" s="167"/>
      <c r="P275" s="167"/>
      <c r="Q275" s="167"/>
      <c r="R275" s="167"/>
      <c r="S275" s="167"/>
      <c r="T275" s="168"/>
      <c r="AT275" s="164" t="s">
        <v>159</v>
      </c>
      <c r="AU275" s="164" t="s">
        <v>79</v>
      </c>
      <c r="AV275" s="8" t="s">
        <v>77</v>
      </c>
      <c r="AW275" s="8" t="s">
        <v>33</v>
      </c>
      <c r="AX275" s="8" t="s">
        <v>69</v>
      </c>
      <c r="AY275" s="164" t="s">
        <v>152</v>
      </c>
    </row>
    <row r="276" spans="2:65" s="9" customFormat="1">
      <c r="B276" s="169"/>
      <c r="D276" s="161" t="s">
        <v>159</v>
      </c>
      <c r="E276" s="170" t="s">
        <v>5</v>
      </c>
      <c r="F276" s="171" t="s">
        <v>86</v>
      </c>
      <c r="H276" s="172">
        <v>4</v>
      </c>
      <c r="I276" s="173"/>
      <c r="L276" s="169"/>
      <c r="M276" s="174"/>
      <c r="N276" s="175"/>
      <c r="O276" s="175"/>
      <c r="P276" s="175"/>
      <c r="Q276" s="175"/>
      <c r="R276" s="175"/>
      <c r="S276" s="175"/>
      <c r="T276" s="176"/>
      <c r="AT276" s="170" t="s">
        <v>159</v>
      </c>
      <c r="AU276" s="170" t="s">
        <v>79</v>
      </c>
      <c r="AV276" s="9" t="s">
        <v>79</v>
      </c>
      <c r="AW276" s="9" t="s">
        <v>33</v>
      </c>
      <c r="AX276" s="9" t="s">
        <v>69</v>
      </c>
      <c r="AY276" s="170" t="s">
        <v>152</v>
      </c>
    </row>
    <row r="277" spans="2:65" s="8" customFormat="1">
      <c r="B277" s="160"/>
      <c r="D277" s="161" t="s">
        <v>159</v>
      </c>
      <c r="E277" s="162" t="s">
        <v>5</v>
      </c>
      <c r="F277" s="163" t="s">
        <v>681</v>
      </c>
      <c r="H277" s="164" t="s">
        <v>5</v>
      </c>
      <c r="I277" s="165"/>
      <c r="L277" s="160"/>
      <c r="M277" s="166"/>
      <c r="N277" s="167"/>
      <c r="O277" s="167"/>
      <c r="P277" s="167"/>
      <c r="Q277" s="167"/>
      <c r="R277" s="167"/>
      <c r="S277" s="167"/>
      <c r="T277" s="168"/>
      <c r="AT277" s="164" t="s">
        <v>159</v>
      </c>
      <c r="AU277" s="164" t="s">
        <v>79</v>
      </c>
      <c r="AV277" s="8" t="s">
        <v>77</v>
      </c>
      <c r="AW277" s="8" t="s">
        <v>33</v>
      </c>
      <c r="AX277" s="8" t="s">
        <v>69</v>
      </c>
      <c r="AY277" s="164" t="s">
        <v>152</v>
      </c>
    </row>
    <row r="278" spans="2:65" s="9" customFormat="1">
      <c r="B278" s="169"/>
      <c r="D278" s="161" t="s">
        <v>159</v>
      </c>
      <c r="E278" s="170" t="s">
        <v>5</v>
      </c>
      <c r="F278" s="171" t="s">
        <v>86</v>
      </c>
      <c r="H278" s="172">
        <v>4</v>
      </c>
      <c r="I278" s="173"/>
      <c r="L278" s="169"/>
      <c r="M278" s="174"/>
      <c r="N278" s="175"/>
      <c r="O278" s="175"/>
      <c r="P278" s="175"/>
      <c r="Q278" s="175"/>
      <c r="R278" s="175"/>
      <c r="S278" s="175"/>
      <c r="T278" s="176"/>
      <c r="AT278" s="170" t="s">
        <v>159</v>
      </c>
      <c r="AU278" s="170" t="s">
        <v>79</v>
      </c>
      <c r="AV278" s="9" t="s">
        <v>79</v>
      </c>
      <c r="AW278" s="9" t="s">
        <v>33</v>
      </c>
      <c r="AX278" s="9" t="s">
        <v>69</v>
      </c>
      <c r="AY278" s="170" t="s">
        <v>152</v>
      </c>
    </row>
    <row r="279" spans="2:65" s="14" customFormat="1">
      <c r="B279" s="239"/>
      <c r="D279" s="161" t="s">
        <v>159</v>
      </c>
      <c r="E279" s="240" t="s">
        <v>5</v>
      </c>
      <c r="F279" s="241" t="s">
        <v>682</v>
      </c>
      <c r="H279" s="242">
        <v>22</v>
      </c>
      <c r="I279" s="243"/>
      <c r="L279" s="239"/>
      <c r="M279" s="244"/>
      <c r="N279" s="245"/>
      <c r="O279" s="245"/>
      <c r="P279" s="245"/>
      <c r="Q279" s="245"/>
      <c r="R279" s="245"/>
      <c r="S279" s="245"/>
      <c r="T279" s="246"/>
      <c r="AT279" s="240" t="s">
        <v>159</v>
      </c>
      <c r="AU279" s="240" t="s">
        <v>79</v>
      </c>
      <c r="AV279" s="14" t="s">
        <v>83</v>
      </c>
      <c r="AW279" s="14" t="s">
        <v>33</v>
      </c>
      <c r="AX279" s="14" t="s">
        <v>69</v>
      </c>
      <c r="AY279" s="240" t="s">
        <v>152</v>
      </c>
    </row>
    <row r="280" spans="2:65" s="8" customFormat="1">
      <c r="B280" s="160"/>
      <c r="D280" s="161" t="s">
        <v>159</v>
      </c>
      <c r="E280" s="162" t="s">
        <v>5</v>
      </c>
      <c r="F280" s="163" t="s">
        <v>683</v>
      </c>
      <c r="H280" s="164" t="s">
        <v>5</v>
      </c>
      <c r="I280" s="165"/>
      <c r="L280" s="160"/>
      <c r="M280" s="166"/>
      <c r="N280" s="167"/>
      <c r="O280" s="167"/>
      <c r="P280" s="167"/>
      <c r="Q280" s="167"/>
      <c r="R280" s="167"/>
      <c r="S280" s="167"/>
      <c r="T280" s="168"/>
      <c r="AT280" s="164" t="s">
        <v>159</v>
      </c>
      <c r="AU280" s="164" t="s">
        <v>79</v>
      </c>
      <c r="AV280" s="8" t="s">
        <v>77</v>
      </c>
      <c r="AW280" s="8" t="s">
        <v>33</v>
      </c>
      <c r="AX280" s="8" t="s">
        <v>69</v>
      </c>
      <c r="AY280" s="164" t="s">
        <v>152</v>
      </c>
    </row>
    <row r="281" spans="2:65" s="8" customFormat="1">
      <c r="B281" s="160"/>
      <c r="D281" s="161" t="s">
        <v>159</v>
      </c>
      <c r="E281" s="162" t="s">
        <v>5</v>
      </c>
      <c r="F281" s="163" t="s">
        <v>684</v>
      </c>
      <c r="H281" s="164" t="s">
        <v>5</v>
      </c>
      <c r="I281" s="165"/>
      <c r="L281" s="160"/>
      <c r="M281" s="166"/>
      <c r="N281" s="167"/>
      <c r="O281" s="167"/>
      <c r="P281" s="167"/>
      <c r="Q281" s="167"/>
      <c r="R281" s="167"/>
      <c r="S281" s="167"/>
      <c r="T281" s="168"/>
      <c r="AT281" s="164" t="s">
        <v>159</v>
      </c>
      <c r="AU281" s="164" t="s">
        <v>79</v>
      </c>
      <c r="AV281" s="8" t="s">
        <v>77</v>
      </c>
      <c r="AW281" s="8" t="s">
        <v>33</v>
      </c>
      <c r="AX281" s="8" t="s">
        <v>69</v>
      </c>
      <c r="AY281" s="164" t="s">
        <v>152</v>
      </c>
    </row>
    <row r="282" spans="2:65" s="9" customFormat="1">
      <c r="B282" s="169"/>
      <c r="D282" s="161" t="s">
        <v>159</v>
      </c>
      <c r="E282" s="170" t="s">
        <v>5</v>
      </c>
      <c r="F282" s="171" t="s">
        <v>77</v>
      </c>
      <c r="H282" s="172">
        <v>1</v>
      </c>
      <c r="I282" s="173"/>
      <c r="L282" s="169"/>
      <c r="M282" s="174"/>
      <c r="N282" s="175"/>
      <c r="O282" s="175"/>
      <c r="P282" s="175"/>
      <c r="Q282" s="175"/>
      <c r="R282" s="175"/>
      <c r="S282" s="175"/>
      <c r="T282" s="176"/>
      <c r="AT282" s="170" t="s">
        <v>159</v>
      </c>
      <c r="AU282" s="170" t="s">
        <v>79</v>
      </c>
      <c r="AV282" s="9" t="s">
        <v>79</v>
      </c>
      <c r="AW282" s="9" t="s">
        <v>33</v>
      </c>
      <c r="AX282" s="9" t="s">
        <v>69</v>
      </c>
      <c r="AY282" s="170" t="s">
        <v>152</v>
      </c>
    </row>
    <row r="283" spans="2:65" s="8" customFormat="1">
      <c r="B283" s="160"/>
      <c r="D283" s="161" t="s">
        <v>159</v>
      </c>
      <c r="E283" s="162" t="s">
        <v>5</v>
      </c>
      <c r="F283" s="163" t="s">
        <v>685</v>
      </c>
      <c r="H283" s="164" t="s">
        <v>5</v>
      </c>
      <c r="I283" s="165"/>
      <c r="L283" s="160"/>
      <c r="M283" s="166"/>
      <c r="N283" s="167"/>
      <c r="O283" s="167"/>
      <c r="P283" s="167"/>
      <c r="Q283" s="167"/>
      <c r="R283" s="167"/>
      <c r="S283" s="167"/>
      <c r="T283" s="168"/>
      <c r="AT283" s="164" t="s">
        <v>159</v>
      </c>
      <c r="AU283" s="164" t="s">
        <v>79</v>
      </c>
      <c r="AV283" s="8" t="s">
        <v>77</v>
      </c>
      <c r="AW283" s="8" t="s">
        <v>33</v>
      </c>
      <c r="AX283" s="8" t="s">
        <v>69</v>
      </c>
      <c r="AY283" s="164" t="s">
        <v>152</v>
      </c>
    </row>
    <row r="284" spans="2:65" s="9" customFormat="1">
      <c r="B284" s="169"/>
      <c r="D284" s="161" t="s">
        <v>159</v>
      </c>
      <c r="E284" s="170" t="s">
        <v>5</v>
      </c>
      <c r="F284" s="171" t="s">
        <v>79</v>
      </c>
      <c r="H284" s="172">
        <v>2</v>
      </c>
      <c r="I284" s="173"/>
      <c r="L284" s="169"/>
      <c r="M284" s="174"/>
      <c r="N284" s="175"/>
      <c r="O284" s="175"/>
      <c r="P284" s="175"/>
      <c r="Q284" s="175"/>
      <c r="R284" s="175"/>
      <c r="S284" s="175"/>
      <c r="T284" s="176"/>
      <c r="AT284" s="170" t="s">
        <v>159</v>
      </c>
      <c r="AU284" s="170" t="s">
        <v>79</v>
      </c>
      <c r="AV284" s="9" t="s">
        <v>79</v>
      </c>
      <c r="AW284" s="9" t="s">
        <v>33</v>
      </c>
      <c r="AX284" s="9" t="s">
        <v>69</v>
      </c>
      <c r="AY284" s="170" t="s">
        <v>152</v>
      </c>
    </row>
    <row r="285" spans="2:65" s="10" customFormat="1">
      <c r="B285" s="177"/>
      <c r="D285" s="178" t="s">
        <v>159</v>
      </c>
      <c r="E285" s="179" t="s">
        <v>5</v>
      </c>
      <c r="F285" s="180" t="s">
        <v>161</v>
      </c>
      <c r="H285" s="181">
        <v>25</v>
      </c>
      <c r="I285" s="182"/>
      <c r="L285" s="177"/>
      <c r="M285" s="183"/>
      <c r="N285" s="184"/>
      <c r="O285" s="184"/>
      <c r="P285" s="184"/>
      <c r="Q285" s="184"/>
      <c r="R285" s="184"/>
      <c r="S285" s="184"/>
      <c r="T285" s="185"/>
      <c r="AT285" s="186" t="s">
        <v>159</v>
      </c>
      <c r="AU285" s="186" t="s">
        <v>79</v>
      </c>
      <c r="AV285" s="10" t="s">
        <v>86</v>
      </c>
      <c r="AW285" s="10" t="s">
        <v>33</v>
      </c>
      <c r="AX285" s="10" t="s">
        <v>77</v>
      </c>
      <c r="AY285" s="186" t="s">
        <v>152</v>
      </c>
    </row>
    <row r="286" spans="2:65" s="1" customFormat="1" ht="22.5" customHeight="1">
      <c r="B286" s="147"/>
      <c r="C286" s="225" t="s">
        <v>456</v>
      </c>
      <c r="D286" s="225" t="s">
        <v>484</v>
      </c>
      <c r="E286" s="226" t="s">
        <v>686</v>
      </c>
      <c r="F286" s="227" t="s">
        <v>687</v>
      </c>
      <c r="G286" s="228" t="s">
        <v>257</v>
      </c>
      <c r="H286" s="229">
        <v>14</v>
      </c>
      <c r="I286" s="230"/>
      <c r="J286" s="231">
        <f>ROUND(I286*H286,2)</f>
        <v>0</v>
      </c>
      <c r="K286" s="227" t="s">
        <v>217</v>
      </c>
      <c r="L286" s="232"/>
      <c r="M286" s="233" t="s">
        <v>5</v>
      </c>
      <c r="N286" s="234" t="s">
        <v>40</v>
      </c>
      <c r="O286" s="42"/>
      <c r="P286" s="157">
        <f>O286*H286</f>
        <v>0</v>
      </c>
      <c r="Q286" s="157">
        <v>2E-3</v>
      </c>
      <c r="R286" s="157">
        <f>Q286*H286</f>
        <v>2.8000000000000001E-2</v>
      </c>
      <c r="S286" s="157">
        <v>0</v>
      </c>
      <c r="T286" s="158">
        <f>S286*H286</f>
        <v>0</v>
      </c>
      <c r="AR286" s="24" t="s">
        <v>98</v>
      </c>
      <c r="AT286" s="24" t="s">
        <v>484</v>
      </c>
      <c r="AU286" s="24" t="s">
        <v>79</v>
      </c>
      <c r="AY286" s="24" t="s">
        <v>152</v>
      </c>
      <c r="BE286" s="159">
        <f>IF(N286="základní",J286,0)</f>
        <v>0</v>
      </c>
      <c r="BF286" s="159">
        <f>IF(N286="snížená",J286,0)</f>
        <v>0</v>
      </c>
      <c r="BG286" s="159">
        <f>IF(N286="zákl. přenesená",J286,0)</f>
        <v>0</v>
      </c>
      <c r="BH286" s="159">
        <f>IF(N286="sníž. přenesená",J286,0)</f>
        <v>0</v>
      </c>
      <c r="BI286" s="159">
        <f>IF(N286="nulová",J286,0)</f>
        <v>0</v>
      </c>
      <c r="BJ286" s="24" t="s">
        <v>77</v>
      </c>
      <c r="BK286" s="159">
        <f>ROUND(I286*H286,2)</f>
        <v>0</v>
      </c>
      <c r="BL286" s="24" t="s">
        <v>86</v>
      </c>
      <c r="BM286" s="24" t="s">
        <v>688</v>
      </c>
    </row>
    <row r="287" spans="2:65" s="8" customFormat="1">
      <c r="B287" s="160"/>
      <c r="D287" s="161" t="s">
        <v>159</v>
      </c>
      <c r="E287" s="162" t="s">
        <v>5</v>
      </c>
      <c r="F287" s="163" t="s">
        <v>676</v>
      </c>
      <c r="H287" s="164" t="s">
        <v>5</v>
      </c>
      <c r="I287" s="165"/>
      <c r="L287" s="160"/>
      <c r="M287" s="166"/>
      <c r="N287" s="167"/>
      <c r="O287" s="167"/>
      <c r="P287" s="167"/>
      <c r="Q287" s="167"/>
      <c r="R287" s="167"/>
      <c r="S287" s="167"/>
      <c r="T287" s="168"/>
      <c r="AT287" s="164" t="s">
        <v>159</v>
      </c>
      <c r="AU287" s="164" t="s">
        <v>79</v>
      </c>
      <c r="AV287" s="8" t="s">
        <v>77</v>
      </c>
      <c r="AW287" s="8" t="s">
        <v>33</v>
      </c>
      <c r="AX287" s="8" t="s">
        <v>69</v>
      </c>
      <c r="AY287" s="164" t="s">
        <v>152</v>
      </c>
    </row>
    <row r="288" spans="2:65" s="9" customFormat="1">
      <c r="B288" s="169"/>
      <c r="D288" s="161" t="s">
        <v>159</v>
      </c>
      <c r="E288" s="170" t="s">
        <v>5</v>
      </c>
      <c r="F288" s="171" t="s">
        <v>92</v>
      </c>
      <c r="H288" s="172">
        <v>6</v>
      </c>
      <c r="I288" s="173"/>
      <c r="L288" s="169"/>
      <c r="M288" s="174"/>
      <c r="N288" s="175"/>
      <c r="O288" s="175"/>
      <c r="P288" s="175"/>
      <c r="Q288" s="175"/>
      <c r="R288" s="175"/>
      <c r="S288" s="175"/>
      <c r="T288" s="176"/>
      <c r="AT288" s="170" t="s">
        <v>159</v>
      </c>
      <c r="AU288" s="170" t="s">
        <v>79</v>
      </c>
      <c r="AV288" s="9" t="s">
        <v>79</v>
      </c>
      <c r="AW288" s="9" t="s">
        <v>33</v>
      </c>
      <c r="AX288" s="9" t="s">
        <v>69</v>
      </c>
      <c r="AY288" s="170" t="s">
        <v>152</v>
      </c>
    </row>
    <row r="289" spans="2:65" s="8" customFormat="1">
      <c r="B289" s="160"/>
      <c r="D289" s="161" t="s">
        <v>159</v>
      </c>
      <c r="E289" s="162" t="s">
        <v>5</v>
      </c>
      <c r="F289" s="163" t="s">
        <v>677</v>
      </c>
      <c r="H289" s="164" t="s">
        <v>5</v>
      </c>
      <c r="I289" s="165"/>
      <c r="L289" s="160"/>
      <c r="M289" s="166"/>
      <c r="N289" s="167"/>
      <c r="O289" s="167"/>
      <c r="P289" s="167"/>
      <c r="Q289" s="167"/>
      <c r="R289" s="167"/>
      <c r="S289" s="167"/>
      <c r="T289" s="168"/>
      <c r="AT289" s="164" t="s">
        <v>159</v>
      </c>
      <c r="AU289" s="164" t="s">
        <v>79</v>
      </c>
      <c r="AV289" s="8" t="s">
        <v>77</v>
      </c>
      <c r="AW289" s="8" t="s">
        <v>33</v>
      </c>
      <c r="AX289" s="8" t="s">
        <v>69</v>
      </c>
      <c r="AY289" s="164" t="s">
        <v>152</v>
      </c>
    </row>
    <row r="290" spans="2:65" s="9" customFormat="1">
      <c r="B290" s="169"/>
      <c r="D290" s="161" t="s">
        <v>159</v>
      </c>
      <c r="E290" s="170" t="s">
        <v>5</v>
      </c>
      <c r="F290" s="171" t="s">
        <v>79</v>
      </c>
      <c r="H290" s="172">
        <v>2</v>
      </c>
      <c r="I290" s="173"/>
      <c r="L290" s="169"/>
      <c r="M290" s="174"/>
      <c r="N290" s="175"/>
      <c r="O290" s="175"/>
      <c r="P290" s="175"/>
      <c r="Q290" s="175"/>
      <c r="R290" s="175"/>
      <c r="S290" s="175"/>
      <c r="T290" s="176"/>
      <c r="AT290" s="170" t="s">
        <v>159</v>
      </c>
      <c r="AU290" s="170" t="s">
        <v>79</v>
      </c>
      <c r="AV290" s="9" t="s">
        <v>79</v>
      </c>
      <c r="AW290" s="9" t="s">
        <v>33</v>
      </c>
      <c r="AX290" s="9" t="s">
        <v>69</v>
      </c>
      <c r="AY290" s="170" t="s">
        <v>152</v>
      </c>
    </row>
    <row r="291" spans="2:65" s="8" customFormat="1">
      <c r="B291" s="160"/>
      <c r="D291" s="161" t="s">
        <v>159</v>
      </c>
      <c r="E291" s="162" t="s">
        <v>5</v>
      </c>
      <c r="F291" s="163" t="s">
        <v>678</v>
      </c>
      <c r="H291" s="164" t="s">
        <v>5</v>
      </c>
      <c r="I291" s="165"/>
      <c r="L291" s="160"/>
      <c r="M291" s="166"/>
      <c r="N291" s="167"/>
      <c r="O291" s="167"/>
      <c r="P291" s="167"/>
      <c r="Q291" s="167"/>
      <c r="R291" s="167"/>
      <c r="S291" s="167"/>
      <c r="T291" s="168"/>
      <c r="AT291" s="164" t="s">
        <v>159</v>
      </c>
      <c r="AU291" s="164" t="s">
        <v>79</v>
      </c>
      <c r="AV291" s="8" t="s">
        <v>77</v>
      </c>
      <c r="AW291" s="8" t="s">
        <v>33</v>
      </c>
      <c r="AX291" s="8" t="s">
        <v>69</v>
      </c>
      <c r="AY291" s="164" t="s">
        <v>152</v>
      </c>
    </row>
    <row r="292" spans="2:65" s="9" customFormat="1">
      <c r="B292" s="169"/>
      <c r="D292" s="161" t="s">
        <v>159</v>
      </c>
      <c r="E292" s="170" t="s">
        <v>5</v>
      </c>
      <c r="F292" s="171" t="s">
        <v>79</v>
      </c>
      <c r="H292" s="172">
        <v>2</v>
      </c>
      <c r="I292" s="173"/>
      <c r="L292" s="169"/>
      <c r="M292" s="174"/>
      <c r="N292" s="175"/>
      <c r="O292" s="175"/>
      <c r="P292" s="175"/>
      <c r="Q292" s="175"/>
      <c r="R292" s="175"/>
      <c r="S292" s="175"/>
      <c r="T292" s="176"/>
      <c r="AT292" s="170" t="s">
        <v>159</v>
      </c>
      <c r="AU292" s="170" t="s">
        <v>79</v>
      </c>
      <c r="AV292" s="9" t="s">
        <v>79</v>
      </c>
      <c r="AW292" s="9" t="s">
        <v>33</v>
      </c>
      <c r="AX292" s="9" t="s">
        <v>69</v>
      </c>
      <c r="AY292" s="170" t="s">
        <v>152</v>
      </c>
    </row>
    <row r="293" spans="2:65" s="8" customFormat="1">
      <c r="B293" s="160"/>
      <c r="D293" s="161" t="s">
        <v>159</v>
      </c>
      <c r="E293" s="162" t="s">
        <v>5</v>
      </c>
      <c r="F293" s="163" t="s">
        <v>679</v>
      </c>
      <c r="H293" s="164" t="s">
        <v>5</v>
      </c>
      <c r="I293" s="165"/>
      <c r="L293" s="160"/>
      <c r="M293" s="166"/>
      <c r="N293" s="167"/>
      <c r="O293" s="167"/>
      <c r="P293" s="167"/>
      <c r="Q293" s="167"/>
      <c r="R293" s="167"/>
      <c r="S293" s="167"/>
      <c r="T293" s="168"/>
      <c r="AT293" s="164" t="s">
        <v>159</v>
      </c>
      <c r="AU293" s="164" t="s">
        <v>79</v>
      </c>
      <c r="AV293" s="8" t="s">
        <v>77</v>
      </c>
      <c r="AW293" s="8" t="s">
        <v>33</v>
      </c>
      <c r="AX293" s="8" t="s">
        <v>69</v>
      </c>
      <c r="AY293" s="164" t="s">
        <v>152</v>
      </c>
    </row>
    <row r="294" spans="2:65" s="9" customFormat="1">
      <c r="B294" s="169"/>
      <c r="D294" s="161" t="s">
        <v>159</v>
      </c>
      <c r="E294" s="170" t="s">
        <v>5</v>
      </c>
      <c r="F294" s="171" t="s">
        <v>83</v>
      </c>
      <c r="H294" s="172">
        <v>3</v>
      </c>
      <c r="I294" s="173"/>
      <c r="L294" s="169"/>
      <c r="M294" s="174"/>
      <c r="N294" s="175"/>
      <c r="O294" s="175"/>
      <c r="P294" s="175"/>
      <c r="Q294" s="175"/>
      <c r="R294" s="175"/>
      <c r="S294" s="175"/>
      <c r="T294" s="176"/>
      <c r="AT294" s="170" t="s">
        <v>159</v>
      </c>
      <c r="AU294" s="170" t="s">
        <v>79</v>
      </c>
      <c r="AV294" s="9" t="s">
        <v>79</v>
      </c>
      <c r="AW294" s="9" t="s">
        <v>33</v>
      </c>
      <c r="AX294" s="9" t="s">
        <v>69</v>
      </c>
      <c r="AY294" s="170" t="s">
        <v>152</v>
      </c>
    </row>
    <row r="295" spans="2:65" s="8" customFormat="1">
      <c r="B295" s="160"/>
      <c r="D295" s="161" t="s">
        <v>159</v>
      </c>
      <c r="E295" s="162" t="s">
        <v>5</v>
      </c>
      <c r="F295" s="163" t="s">
        <v>680</v>
      </c>
      <c r="H295" s="164" t="s">
        <v>5</v>
      </c>
      <c r="I295" s="165"/>
      <c r="L295" s="160"/>
      <c r="M295" s="166"/>
      <c r="N295" s="167"/>
      <c r="O295" s="167"/>
      <c r="P295" s="167"/>
      <c r="Q295" s="167"/>
      <c r="R295" s="167"/>
      <c r="S295" s="167"/>
      <c r="T295" s="168"/>
      <c r="AT295" s="164" t="s">
        <v>159</v>
      </c>
      <c r="AU295" s="164" t="s">
        <v>79</v>
      </c>
      <c r="AV295" s="8" t="s">
        <v>77</v>
      </c>
      <c r="AW295" s="8" t="s">
        <v>33</v>
      </c>
      <c r="AX295" s="8" t="s">
        <v>69</v>
      </c>
      <c r="AY295" s="164" t="s">
        <v>152</v>
      </c>
    </row>
    <row r="296" spans="2:65" s="9" customFormat="1">
      <c r="B296" s="169"/>
      <c r="D296" s="161" t="s">
        <v>159</v>
      </c>
      <c r="E296" s="170" t="s">
        <v>5</v>
      </c>
      <c r="F296" s="171" t="s">
        <v>77</v>
      </c>
      <c r="H296" s="172">
        <v>1</v>
      </c>
      <c r="I296" s="173"/>
      <c r="L296" s="169"/>
      <c r="M296" s="174"/>
      <c r="N296" s="175"/>
      <c r="O296" s="175"/>
      <c r="P296" s="175"/>
      <c r="Q296" s="175"/>
      <c r="R296" s="175"/>
      <c r="S296" s="175"/>
      <c r="T296" s="176"/>
      <c r="AT296" s="170" t="s">
        <v>159</v>
      </c>
      <c r="AU296" s="170" t="s">
        <v>79</v>
      </c>
      <c r="AV296" s="9" t="s">
        <v>79</v>
      </c>
      <c r="AW296" s="9" t="s">
        <v>33</v>
      </c>
      <c r="AX296" s="9" t="s">
        <v>69</v>
      </c>
      <c r="AY296" s="170" t="s">
        <v>152</v>
      </c>
    </row>
    <row r="297" spans="2:65" s="10" customFormat="1">
      <c r="B297" s="177"/>
      <c r="D297" s="178" t="s">
        <v>159</v>
      </c>
      <c r="E297" s="179" t="s">
        <v>5</v>
      </c>
      <c r="F297" s="180" t="s">
        <v>161</v>
      </c>
      <c r="H297" s="181">
        <v>14</v>
      </c>
      <c r="I297" s="182"/>
      <c r="L297" s="177"/>
      <c r="M297" s="183"/>
      <c r="N297" s="184"/>
      <c r="O297" s="184"/>
      <c r="P297" s="184"/>
      <c r="Q297" s="184"/>
      <c r="R297" s="184"/>
      <c r="S297" s="184"/>
      <c r="T297" s="185"/>
      <c r="AT297" s="186" t="s">
        <v>159</v>
      </c>
      <c r="AU297" s="186" t="s">
        <v>79</v>
      </c>
      <c r="AV297" s="10" t="s">
        <v>86</v>
      </c>
      <c r="AW297" s="10" t="s">
        <v>33</v>
      </c>
      <c r="AX297" s="10" t="s">
        <v>77</v>
      </c>
      <c r="AY297" s="186" t="s">
        <v>152</v>
      </c>
    </row>
    <row r="298" spans="2:65" s="1" customFormat="1" ht="22.5" customHeight="1">
      <c r="B298" s="147"/>
      <c r="C298" s="225" t="s">
        <v>458</v>
      </c>
      <c r="D298" s="225" t="s">
        <v>484</v>
      </c>
      <c r="E298" s="226" t="s">
        <v>689</v>
      </c>
      <c r="F298" s="227" t="s">
        <v>690</v>
      </c>
      <c r="G298" s="228" t="s">
        <v>257</v>
      </c>
      <c r="H298" s="229">
        <v>8</v>
      </c>
      <c r="I298" s="230"/>
      <c r="J298" s="231">
        <f>ROUND(I298*H298,2)</f>
        <v>0</v>
      </c>
      <c r="K298" s="227" t="s">
        <v>217</v>
      </c>
      <c r="L298" s="232"/>
      <c r="M298" s="233" t="s">
        <v>5</v>
      </c>
      <c r="N298" s="234" t="s">
        <v>40</v>
      </c>
      <c r="O298" s="42"/>
      <c r="P298" s="157">
        <f>O298*H298</f>
        <v>0</v>
      </c>
      <c r="Q298" s="157">
        <v>5.5999999999999999E-3</v>
      </c>
      <c r="R298" s="157">
        <f>Q298*H298</f>
        <v>4.48E-2</v>
      </c>
      <c r="S298" s="157">
        <v>0</v>
      </c>
      <c r="T298" s="158">
        <f>S298*H298</f>
        <v>0</v>
      </c>
      <c r="AR298" s="24" t="s">
        <v>98</v>
      </c>
      <c r="AT298" s="24" t="s">
        <v>484</v>
      </c>
      <c r="AU298" s="24" t="s">
        <v>79</v>
      </c>
      <c r="AY298" s="24" t="s">
        <v>152</v>
      </c>
      <c r="BE298" s="159">
        <f>IF(N298="základní",J298,0)</f>
        <v>0</v>
      </c>
      <c r="BF298" s="159">
        <f>IF(N298="snížená",J298,0)</f>
        <v>0</v>
      </c>
      <c r="BG298" s="159">
        <f>IF(N298="zákl. přenesená",J298,0)</f>
        <v>0</v>
      </c>
      <c r="BH298" s="159">
        <f>IF(N298="sníž. přenesená",J298,0)</f>
        <v>0</v>
      </c>
      <c r="BI298" s="159">
        <f>IF(N298="nulová",J298,0)</f>
        <v>0</v>
      </c>
      <c r="BJ298" s="24" t="s">
        <v>77</v>
      </c>
      <c r="BK298" s="159">
        <f>ROUND(I298*H298,2)</f>
        <v>0</v>
      </c>
      <c r="BL298" s="24" t="s">
        <v>86</v>
      </c>
      <c r="BM298" s="24" t="s">
        <v>691</v>
      </c>
    </row>
    <row r="299" spans="2:65" s="8" customFormat="1">
      <c r="B299" s="160"/>
      <c r="D299" s="161" t="s">
        <v>159</v>
      </c>
      <c r="E299" s="162" t="s">
        <v>5</v>
      </c>
      <c r="F299" s="163" t="s">
        <v>692</v>
      </c>
      <c r="H299" s="164" t="s">
        <v>5</v>
      </c>
      <c r="I299" s="165"/>
      <c r="L299" s="160"/>
      <c r="M299" s="166"/>
      <c r="N299" s="167"/>
      <c r="O299" s="167"/>
      <c r="P299" s="167"/>
      <c r="Q299" s="167"/>
      <c r="R299" s="167"/>
      <c r="S299" s="167"/>
      <c r="T299" s="168"/>
      <c r="AT299" s="164" t="s">
        <v>159</v>
      </c>
      <c r="AU299" s="164" t="s">
        <v>79</v>
      </c>
      <c r="AV299" s="8" t="s">
        <v>77</v>
      </c>
      <c r="AW299" s="8" t="s">
        <v>33</v>
      </c>
      <c r="AX299" s="8" t="s">
        <v>69</v>
      </c>
      <c r="AY299" s="164" t="s">
        <v>152</v>
      </c>
    </row>
    <row r="300" spans="2:65" s="9" customFormat="1">
      <c r="B300" s="169"/>
      <c r="D300" s="161" t="s">
        <v>159</v>
      </c>
      <c r="E300" s="170" t="s">
        <v>5</v>
      </c>
      <c r="F300" s="171" t="s">
        <v>86</v>
      </c>
      <c r="H300" s="172">
        <v>4</v>
      </c>
      <c r="I300" s="173"/>
      <c r="L300" s="169"/>
      <c r="M300" s="174"/>
      <c r="N300" s="175"/>
      <c r="O300" s="175"/>
      <c r="P300" s="175"/>
      <c r="Q300" s="175"/>
      <c r="R300" s="175"/>
      <c r="S300" s="175"/>
      <c r="T300" s="176"/>
      <c r="AT300" s="170" t="s">
        <v>159</v>
      </c>
      <c r="AU300" s="170" t="s">
        <v>79</v>
      </c>
      <c r="AV300" s="9" t="s">
        <v>79</v>
      </c>
      <c r="AW300" s="9" t="s">
        <v>33</v>
      </c>
      <c r="AX300" s="9" t="s">
        <v>69</v>
      </c>
      <c r="AY300" s="170" t="s">
        <v>152</v>
      </c>
    </row>
    <row r="301" spans="2:65" s="8" customFormat="1">
      <c r="B301" s="160"/>
      <c r="D301" s="161" t="s">
        <v>159</v>
      </c>
      <c r="E301" s="162" t="s">
        <v>5</v>
      </c>
      <c r="F301" s="163" t="s">
        <v>681</v>
      </c>
      <c r="H301" s="164" t="s">
        <v>5</v>
      </c>
      <c r="I301" s="165"/>
      <c r="L301" s="160"/>
      <c r="M301" s="166"/>
      <c r="N301" s="167"/>
      <c r="O301" s="167"/>
      <c r="P301" s="167"/>
      <c r="Q301" s="167"/>
      <c r="R301" s="167"/>
      <c r="S301" s="167"/>
      <c r="T301" s="168"/>
      <c r="AT301" s="164" t="s">
        <v>159</v>
      </c>
      <c r="AU301" s="164" t="s">
        <v>79</v>
      </c>
      <c r="AV301" s="8" t="s">
        <v>77</v>
      </c>
      <c r="AW301" s="8" t="s">
        <v>33</v>
      </c>
      <c r="AX301" s="8" t="s">
        <v>69</v>
      </c>
      <c r="AY301" s="164" t="s">
        <v>152</v>
      </c>
    </row>
    <row r="302" spans="2:65" s="9" customFormat="1">
      <c r="B302" s="169"/>
      <c r="D302" s="161" t="s">
        <v>159</v>
      </c>
      <c r="E302" s="170" t="s">
        <v>5</v>
      </c>
      <c r="F302" s="171" t="s">
        <v>86</v>
      </c>
      <c r="H302" s="172">
        <v>4</v>
      </c>
      <c r="I302" s="173"/>
      <c r="L302" s="169"/>
      <c r="M302" s="174"/>
      <c r="N302" s="175"/>
      <c r="O302" s="175"/>
      <c r="P302" s="175"/>
      <c r="Q302" s="175"/>
      <c r="R302" s="175"/>
      <c r="S302" s="175"/>
      <c r="T302" s="176"/>
      <c r="AT302" s="170" t="s">
        <v>159</v>
      </c>
      <c r="AU302" s="170" t="s">
        <v>79</v>
      </c>
      <c r="AV302" s="9" t="s">
        <v>79</v>
      </c>
      <c r="AW302" s="9" t="s">
        <v>33</v>
      </c>
      <c r="AX302" s="9" t="s">
        <v>69</v>
      </c>
      <c r="AY302" s="170" t="s">
        <v>152</v>
      </c>
    </row>
    <row r="303" spans="2:65" s="10" customFormat="1">
      <c r="B303" s="177"/>
      <c r="D303" s="178" t="s">
        <v>159</v>
      </c>
      <c r="E303" s="179" t="s">
        <v>5</v>
      </c>
      <c r="F303" s="180" t="s">
        <v>161</v>
      </c>
      <c r="H303" s="181">
        <v>8</v>
      </c>
      <c r="I303" s="182"/>
      <c r="L303" s="177"/>
      <c r="M303" s="183"/>
      <c r="N303" s="184"/>
      <c r="O303" s="184"/>
      <c r="P303" s="184"/>
      <c r="Q303" s="184"/>
      <c r="R303" s="184"/>
      <c r="S303" s="184"/>
      <c r="T303" s="185"/>
      <c r="AT303" s="186" t="s">
        <v>159</v>
      </c>
      <c r="AU303" s="186" t="s">
        <v>79</v>
      </c>
      <c r="AV303" s="10" t="s">
        <v>86</v>
      </c>
      <c r="AW303" s="10" t="s">
        <v>33</v>
      </c>
      <c r="AX303" s="10" t="s">
        <v>77</v>
      </c>
      <c r="AY303" s="186" t="s">
        <v>152</v>
      </c>
    </row>
    <row r="304" spans="2:65" s="1" customFormat="1" ht="22.5" customHeight="1">
      <c r="B304" s="147"/>
      <c r="C304" s="148" t="s">
        <v>462</v>
      </c>
      <c r="D304" s="148" t="s">
        <v>148</v>
      </c>
      <c r="E304" s="149" t="s">
        <v>693</v>
      </c>
      <c r="F304" s="150" t="s">
        <v>694</v>
      </c>
      <c r="G304" s="151" t="s">
        <v>257</v>
      </c>
      <c r="H304" s="152">
        <v>8</v>
      </c>
      <c r="I304" s="153"/>
      <c r="J304" s="154">
        <f>ROUND(I304*H304,2)</f>
        <v>0</v>
      </c>
      <c r="K304" s="150" t="s">
        <v>217</v>
      </c>
      <c r="L304" s="41"/>
      <c r="M304" s="155" t="s">
        <v>5</v>
      </c>
      <c r="N304" s="156" t="s">
        <v>40</v>
      </c>
      <c r="O304" s="42"/>
      <c r="P304" s="157">
        <f>O304*H304</f>
        <v>0</v>
      </c>
      <c r="Q304" s="157">
        <v>0.11241</v>
      </c>
      <c r="R304" s="157">
        <f>Q304*H304</f>
        <v>0.89927999999999997</v>
      </c>
      <c r="S304" s="157">
        <v>0</v>
      </c>
      <c r="T304" s="158">
        <f>S304*H304</f>
        <v>0</v>
      </c>
      <c r="AR304" s="24" t="s">
        <v>86</v>
      </c>
      <c r="AT304" s="24" t="s">
        <v>148</v>
      </c>
      <c r="AU304" s="24" t="s">
        <v>79</v>
      </c>
      <c r="AY304" s="24" t="s">
        <v>152</v>
      </c>
      <c r="BE304" s="159">
        <f>IF(N304="základní",J304,0)</f>
        <v>0</v>
      </c>
      <c r="BF304" s="159">
        <f>IF(N304="snížená",J304,0)</f>
        <v>0</v>
      </c>
      <c r="BG304" s="159">
        <f>IF(N304="zákl. přenesená",J304,0)</f>
        <v>0</v>
      </c>
      <c r="BH304" s="159">
        <f>IF(N304="sníž. přenesená",J304,0)</f>
        <v>0</v>
      </c>
      <c r="BI304" s="159">
        <f>IF(N304="nulová",J304,0)</f>
        <v>0</v>
      </c>
      <c r="BJ304" s="24" t="s">
        <v>77</v>
      </c>
      <c r="BK304" s="159">
        <f>ROUND(I304*H304,2)</f>
        <v>0</v>
      </c>
      <c r="BL304" s="24" t="s">
        <v>86</v>
      </c>
      <c r="BM304" s="24" t="s">
        <v>695</v>
      </c>
    </row>
    <row r="305" spans="2:65" s="8" customFormat="1">
      <c r="B305" s="160"/>
      <c r="D305" s="161" t="s">
        <v>159</v>
      </c>
      <c r="E305" s="162" t="s">
        <v>5</v>
      </c>
      <c r="F305" s="163" t="s">
        <v>249</v>
      </c>
      <c r="H305" s="164" t="s">
        <v>5</v>
      </c>
      <c r="I305" s="165"/>
      <c r="L305" s="160"/>
      <c r="M305" s="166"/>
      <c r="N305" s="167"/>
      <c r="O305" s="167"/>
      <c r="P305" s="167"/>
      <c r="Q305" s="167"/>
      <c r="R305" s="167"/>
      <c r="S305" s="167"/>
      <c r="T305" s="168"/>
      <c r="AT305" s="164" t="s">
        <v>159</v>
      </c>
      <c r="AU305" s="164" t="s">
        <v>79</v>
      </c>
      <c r="AV305" s="8" t="s">
        <v>77</v>
      </c>
      <c r="AW305" s="8" t="s">
        <v>33</v>
      </c>
      <c r="AX305" s="8" t="s">
        <v>69</v>
      </c>
      <c r="AY305" s="164" t="s">
        <v>152</v>
      </c>
    </row>
    <row r="306" spans="2:65" s="9" customFormat="1">
      <c r="B306" s="169"/>
      <c r="D306" s="161" t="s">
        <v>159</v>
      </c>
      <c r="E306" s="170" t="s">
        <v>5</v>
      </c>
      <c r="F306" s="171" t="s">
        <v>98</v>
      </c>
      <c r="H306" s="172">
        <v>8</v>
      </c>
      <c r="I306" s="173"/>
      <c r="L306" s="169"/>
      <c r="M306" s="174"/>
      <c r="N306" s="175"/>
      <c r="O306" s="175"/>
      <c r="P306" s="175"/>
      <c r="Q306" s="175"/>
      <c r="R306" s="175"/>
      <c r="S306" s="175"/>
      <c r="T306" s="176"/>
      <c r="AT306" s="170" t="s">
        <v>159</v>
      </c>
      <c r="AU306" s="170" t="s">
        <v>79</v>
      </c>
      <c r="AV306" s="9" t="s">
        <v>79</v>
      </c>
      <c r="AW306" s="9" t="s">
        <v>33</v>
      </c>
      <c r="AX306" s="9" t="s">
        <v>69</v>
      </c>
      <c r="AY306" s="170" t="s">
        <v>152</v>
      </c>
    </row>
    <row r="307" spans="2:65" s="10" customFormat="1">
      <c r="B307" s="177"/>
      <c r="D307" s="178" t="s">
        <v>159</v>
      </c>
      <c r="E307" s="179" t="s">
        <v>5</v>
      </c>
      <c r="F307" s="180" t="s">
        <v>161</v>
      </c>
      <c r="H307" s="181">
        <v>8</v>
      </c>
      <c r="I307" s="182"/>
      <c r="L307" s="177"/>
      <c r="M307" s="183"/>
      <c r="N307" s="184"/>
      <c r="O307" s="184"/>
      <c r="P307" s="184"/>
      <c r="Q307" s="184"/>
      <c r="R307" s="184"/>
      <c r="S307" s="184"/>
      <c r="T307" s="185"/>
      <c r="AT307" s="186" t="s">
        <v>159</v>
      </c>
      <c r="AU307" s="186" t="s">
        <v>79</v>
      </c>
      <c r="AV307" s="10" t="s">
        <v>86</v>
      </c>
      <c r="AW307" s="10" t="s">
        <v>33</v>
      </c>
      <c r="AX307" s="10" t="s">
        <v>77</v>
      </c>
      <c r="AY307" s="186" t="s">
        <v>152</v>
      </c>
    </row>
    <row r="308" spans="2:65" s="1" customFormat="1" ht="22.5" customHeight="1">
      <c r="B308" s="147"/>
      <c r="C308" s="225" t="s">
        <v>696</v>
      </c>
      <c r="D308" s="225" t="s">
        <v>484</v>
      </c>
      <c r="E308" s="226" t="s">
        <v>697</v>
      </c>
      <c r="F308" s="227" t="s">
        <v>698</v>
      </c>
      <c r="G308" s="228" t="s">
        <v>257</v>
      </c>
      <c r="H308" s="229">
        <v>8</v>
      </c>
      <c r="I308" s="230"/>
      <c r="J308" s="231">
        <f>ROUND(I308*H308,2)</f>
        <v>0</v>
      </c>
      <c r="K308" s="227" t="s">
        <v>217</v>
      </c>
      <c r="L308" s="232"/>
      <c r="M308" s="233" t="s">
        <v>5</v>
      </c>
      <c r="N308" s="234" t="s">
        <v>40</v>
      </c>
      <c r="O308" s="42"/>
      <c r="P308" s="157">
        <f>O308*H308</f>
        <v>0</v>
      </c>
      <c r="Q308" s="157">
        <v>6.1000000000000004E-3</v>
      </c>
      <c r="R308" s="157">
        <f>Q308*H308</f>
        <v>4.8800000000000003E-2</v>
      </c>
      <c r="S308" s="157">
        <v>0</v>
      </c>
      <c r="T308" s="158">
        <f>S308*H308</f>
        <v>0</v>
      </c>
      <c r="AR308" s="24" t="s">
        <v>98</v>
      </c>
      <c r="AT308" s="24" t="s">
        <v>484</v>
      </c>
      <c r="AU308" s="24" t="s">
        <v>79</v>
      </c>
      <c r="AY308" s="24" t="s">
        <v>152</v>
      </c>
      <c r="BE308" s="159">
        <f>IF(N308="základní",J308,0)</f>
        <v>0</v>
      </c>
      <c r="BF308" s="159">
        <f>IF(N308="snížená",J308,0)</f>
        <v>0</v>
      </c>
      <c r="BG308" s="159">
        <f>IF(N308="zákl. přenesená",J308,0)</f>
        <v>0</v>
      </c>
      <c r="BH308" s="159">
        <f>IF(N308="sníž. přenesená",J308,0)</f>
        <v>0</v>
      </c>
      <c r="BI308" s="159">
        <f>IF(N308="nulová",J308,0)</f>
        <v>0</v>
      </c>
      <c r="BJ308" s="24" t="s">
        <v>77</v>
      </c>
      <c r="BK308" s="159">
        <f>ROUND(I308*H308,2)</f>
        <v>0</v>
      </c>
      <c r="BL308" s="24" t="s">
        <v>86</v>
      </c>
      <c r="BM308" s="24" t="s">
        <v>699</v>
      </c>
    </row>
    <row r="309" spans="2:65" s="1" customFormat="1" ht="22.5" customHeight="1">
      <c r="B309" s="147"/>
      <c r="C309" s="225" t="s">
        <v>700</v>
      </c>
      <c r="D309" s="225" t="s">
        <v>484</v>
      </c>
      <c r="E309" s="226" t="s">
        <v>701</v>
      </c>
      <c r="F309" s="227" t="s">
        <v>702</v>
      </c>
      <c r="G309" s="228" t="s">
        <v>257</v>
      </c>
      <c r="H309" s="229">
        <v>8</v>
      </c>
      <c r="I309" s="230"/>
      <c r="J309" s="231">
        <f>ROUND(I309*H309,2)</f>
        <v>0</v>
      </c>
      <c r="K309" s="227" t="s">
        <v>217</v>
      </c>
      <c r="L309" s="232"/>
      <c r="M309" s="233" t="s">
        <v>5</v>
      </c>
      <c r="N309" s="234" t="s">
        <v>40</v>
      </c>
      <c r="O309" s="42"/>
      <c r="P309" s="157">
        <f>O309*H309</f>
        <v>0</v>
      </c>
      <c r="Q309" s="157">
        <v>3.0000000000000001E-3</v>
      </c>
      <c r="R309" s="157">
        <f>Q309*H309</f>
        <v>2.4E-2</v>
      </c>
      <c r="S309" s="157">
        <v>0</v>
      </c>
      <c r="T309" s="158">
        <f>S309*H309</f>
        <v>0</v>
      </c>
      <c r="AR309" s="24" t="s">
        <v>98</v>
      </c>
      <c r="AT309" s="24" t="s">
        <v>484</v>
      </c>
      <c r="AU309" s="24" t="s">
        <v>79</v>
      </c>
      <c r="AY309" s="24" t="s">
        <v>152</v>
      </c>
      <c r="BE309" s="159">
        <f>IF(N309="základní",J309,0)</f>
        <v>0</v>
      </c>
      <c r="BF309" s="159">
        <f>IF(N309="snížená",J309,0)</f>
        <v>0</v>
      </c>
      <c r="BG309" s="159">
        <f>IF(N309="zákl. přenesená",J309,0)</f>
        <v>0</v>
      </c>
      <c r="BH309" s="159">
        <f>IF(N309="sníž. přenesená",J309,0)</f>
        <v>0</v>
      </c>
      <c r="BI309" s="159">
        <f>IF(N309="nulová",J309,0)</f>
        <v>0</v>
      </c>
      <c r="BJ309" s="24" t="s">
        <v>77</v>
      </c>
      <c r="BK309" s="159">
        <f>ROUND(I309*H309,2)</f>
        <v>0</v>
      </c>
      <c r="BL309" s="24" t="s">
        <v>86</v>
      </c>
      <c r="BM309" s="24" t="s">
        <v>703</v>
      </c>
    </row>
    <row r="310" spans="2:65" s="1" customFormat="1" ht="22.5" customHeight="1">
      <c r="B310" s="147"/>
      <c r="C310" s="225" t="s">
        <v>704</v>
      </c>
      <c r="D310" s="225" t="s">
        <v>484</v>
      </c>
      <c r="E310" s="226" t="s">
        <v>705</v>
      </c>
      <c r="F310" s="227" t="s">
        <v>706</v>
      </c>
      <c r="G310" s="228" t="s">
        <v>257</v>
      </c>
      <c r="H310" s="229">
        <v>8</v>
      </c>
      <c r="I310" s="230"/>
      <c r="J310" s="231">
        <f>ROUND(I310*H310,2)</f>
        <v>0</v>
      </c>
      <c r="K310" s="227" t="s">
        <v>217</v>
      </c>
      <c r="L310" s="232"/>
      <c r="M310" s="233" t="s">
        <v>5</v>
      </c>
      <c r="N310" s="234" t="s">
        <v>40</v>
      </c>
      <c r="O310" s="42"/>
      <c r="P310" s="157">
        <f>O310*H310</f>
        <v>0</v>
      </c>
      <c r="Q310" s="157">
        <v>1E-4</v>
      </c>
      <c r="R310" s="157">
        <f>Q310*H310</f>
        <v>8.0000000000000004E-4</v>
      </c>
      <c r="S310" s="157">
        <v>0</v>
      </c>
      <c r="T310" s="158">
        <f>S310*H310</f>
        <v>0</v>
      </c>
      <c r="AR310" s="24" t="s">
        <v>98</v>
      </c>
      <c r="AT310" s="24" t="s">
        <v>484</v>
      </c>
      <c r="AU310" s="24" t="s">
        <v>79</v>
      </c>
      <c r="AY310" s="24" t="s">
        <v>152</v>
      </c>
      <c r="BE310" s="159">
        <f>IF(N310="základní",J310,0)</f>
        <v>0</v>
      </c>
      <c r="BF310" s="159">
        <f>IF(N310="snížená",J310,0)</f>
        <v>0</v>
      </c>
      <c r="BG310" s="159">
        <f>IF(N310="zákl. přenesená",J310,0)</f>
        <v>0</v>
      </c>
      <c r="BH310" s="159">
        <f>IF(N310="sníž. přenesená",J310,0)</f>
        <v>0</v>
      </c>
      <c r="BI310" s="159">
        <f>IF(N310="nulová",J310,0)</f>
        <v>0</v>
      </c>
      <c r="BJ310" s="24" t="s">
        <v>77</v>
      </c>
      <c r="BK310" s="159">
        <f>ROUND(I310*H310,2)</f>
        <v>0</v>
      </c>
      <c r="BL310" s="24" t="s">
        <v>86</v>
      </c>
      <c r="BM310" s="24" t="s">
        <v>707</v>
      </c>
    </row>
    <row r="311" spans="2:65" s="1" customFormat="1" ht="22.5" customHeight="1">
      <c r="B311" s="147"/>
      <c r="C311" s="225" t="s">
        <v>708</v>
      </c>
      <c r="D311" s="225" t="s">
        <v>484</v>
      </c>
      <c r="E311" s="226" t="s">
        <v>709</v>
      </c>
      <c r="F311" s="227" t="s">
        <v>710</v>
      </c>
      <c r="G311" s="228" t="s">
        <v>257</v>
      </c>
      <c r="H311" s="229">
        <v>50</v>
      </c>
      <c r="I311" s="230"/>
      <c r="J311" s="231">
        <f>ROUND(I311*H311,2)</f>
        <v>0</v>
      </c>
      <c r="K311" s="227" t="s">
        <v>217</v>
      </c>
      <c r="L311" s="232"/>
      <c r="M311" s="233" t="s">
        <v>5</v>
      </c>
      <c r="N311" s="234" t="s">
        <v>40</v>
      </c>
      <c r="O311" s="42"/>
      <c r="P311" s="157">
        <f>O311*H311</f>
        <v>0</v>
      </c>
      <c r="Q311" s="157">
        <v>3.5E-4</v>
      </c>
      <c r="R311" s="157">
        <f>Q311*H311</f>
        <v>1.7499999999999998E-2</v>
      </c>
      <c r="S311" s="157">
        <v>0</v>
      </c>
      <c r="T311" s="158">
        <f>S311*H311</f>
        <v>0</v>
      </c>
      <c r="AR311" s="24" t="s">
        <v>98</v>
      </c>
      <c r="AT311" s="24" t="s">
        <v>484</v>
      </c>
      <c r="AU311" s="24" t="s">
        <v>79</v>
      </c>
      <c r="AY311" s="24" t="s">
        <v>152</v>
      </c>
      <c r="BE311" s="159">
        <f>IF(N311="základní",J311,0)</f>
        <v>0</v>
      </c>
      <c r="BF311" s="159">
        <f>IF(N311="snížená",J311,0)</f>
        <v>0</v>
      </c>
      <c r="BG311" s="159">
        <f>IF(N311="zákl. přenesená",J311,0)</f>
        <v>0</v>
      </c>
      <c r="BH311" s="159">
        <f>IF(N311="sníž. přenesená",J311,0)</f>
        <v>0</v>
      </c>
      <c r="BI311" s="159">
        <f>IF(N311="nulová",J311,0)</f>
        <v>0</v>
      </c>
      <c r="BJ311" s="24" t="s">
        <v>77</v>
      </c>
      <c r="BK311" s="159">
        <f>ROUND(I311*H311,2)</f>
        <v>0</v>
      </c>
      <c r="BL311" s="24" t="s">
        <v>86</v>
      </c>
      <c r="BM311" s="24" t="s">
        <v>711</v>
      </c>
    </row>
    <row r="312" spans="2:65" s="1" customFormat="1" ht="31.5" customHeight="1">
      <c r="B312" s="147"/>
      <c r="C312" s="148" t="s">
        <v>712</v>
      </c>
      <c r="D312" s="148" t="s">
        <v>148</v>
      </c>
      <c r="E312" s="149" t="s">
        <v>713</v>
      </c>
      <c r="F312" s="150" t="s">
        <v>714</v>
      </c>
      <c r="G312" s="151" t="s">
        <v>216</v>
      </c>
      <c r="H312" s="152">
        <v>115</v>
      </c>
      <c r="I312" s="153"/>
      <c r="J312" s="154">
        <f>ROUND(I312*H312,2)</f>
        <v>0</v>
      </c>
      <c r="K312" s="150" t="s">
        <v>217</v>
      </c>
      <c r="L312" s="41"/>
      <c r="M312" s="155" t="s">
        <v>5</v>
      </c>
      <c r="N312" s="156" t="s">
        <v>40</v>
      </c>
      <c r="O312" s="42"/>
      <c r="P312" s="157">
        <f>O312*H312</f>
        <v>0</v>
      </c>
      <c r="Q312" s="157">
        <v>1.4499999999999999E-3</v>
      </c>
      <c r="R312" s="157">
        <f>Q312*H312</f>
        <v>0.16674999999999998</v>
      </c>
      <c r="S312" s="157">
        <v>0</v>
      </c>
      <c r="T312" s="158">
        <f>S312*H312</f>
        <v>0</v>
      </c>
      <c r="AR312" s="24" t="s">
        <v>86</v>
      </c>
      <c r="AT312" s="24" t="s">
        <v>148</v>
      </c>
      <c r="AU312" s="24" t="s">
        <v>79</v>
      </c>
      <c r="AY312" s="24" t="s">
        <v>152</v>
      </c>
      <c r="BE312" s="159">
        <f>IF(N312="základní",J312,0)</f>
        <v>0</v>
      </c>
      <c r="BF312" s="159">
        <f>IF(N312="snížená",J312,0)</f>
        <v>0</v>
      </c>
      <c r="BG312" s="159">
        <f>IF(N312="zákl. přenesená",J312,0)</f>
        <v>0</v>
      </c>
      <c r="BH312" s="159">
        <f>IF(N312="sníž. přenesená",J312,0)</f>
        <v>0</v>
      </c>
      <c r="BI312" s="159">
        <f>IF(N312="nulová",J312,0)</f>
        <v>0</v>
      </c>
      <c r="BJ312" s="24" t="s">
        <v>77</v>
      </c>
      <c r="BK312" s="159">
        <f>ROUND(I312*H312,2)</f>
        <v>0</v>
      </c>
      <c r="BL312" s="24" t="s">
        <v>86</v>
      </c>
      <c r="BM312" s="24" t="s">
        <v>715</v>
      </c>
    </row>
    <row r="313" spans="2:65" s="8" customFormat="1">
      <c r="B313" s="160"/>
      <c r="D313" s="161" t="s">
        <v>159</v>
      </c>
      <c r="E313" s="162" t="s">
        <v>5</v>
      </c>
      <c r="F313" s="163" t="s">
        <v>249</v>
      </c>
      <c r="H313" s="164" t="s">
        <v>5</v>
      </c>
      <c r="I313" s="165"/>
      <c r="L313" s="160"/>
      <c r="M313" s="166"/>
      <c r="N313" s="167"/>
      <c r="O313" s="167"/>
      <c r="P313" s="167"/>
      <c r="Q313" s="167"/>
      <c r="R313" s="167"/>
      <c r="S313" s="167"/>
      <c r="T313" s="168"/>
      <c r="AT313" s="164" t="s">
        <v>159</v>
      </c>
      <c r="AU313" s="164" t="s">
        <v>79</v>
      </c>
      <c r="AV313" s="8" t="s">
        <v>77</v>
      </c>
      <c r="AW313" s="8" t="s">
        <v>33</v>
      </c>
      <c r="AX313" s="8" t="s">
        <v>69</v>
      </c>
      <c r="AY313" s="164" t="s">
        <v>152</v>
      </c>
    </row>
    <row r="314" spans="2:65" s="8" customFormat="1">
      <c r="B314" s="160"/>
      <c r="D314" s="161" t="s">
        <v>159</v>
      </c>
      <c r="E314" s="162" t="s">
        <v>5</v>
      </c>
      <c r="F314" s="163" t="s">
        <v>716</v>
      </c>
      <c r="H314" s="164" t="s">
        <v>5</v>
      </c>
      <c r="I314" s="165"/>
      <c r="L314" s="160"/>
      <c r="M314" s="166"/>
      <c r="N314" s="167"/>
      <c r="O314" s="167"/>
      <c r="P314" s="167"/>
      <c r="Q314" s="167"/>
      <c r="R314" s="167"/>
      <c r="S314" s="167"/>
      <c r="T314" s="168"/>
      <c r="AT314" s="164" t="s">
        <v>159</v>
      </c>
      <c r="AU314" s="164" t="s">
        <v>79</v>
      </c>
      <c r="AV314" s="8" t="s">
        <v>77</v>
      </c>
      <c r="AW314" s="8" t="s">
        <v>33</v>
      </c>
      <c r="AX314" s="8" t="s">
        <v>69</v>
      </c>
      <c r="AY314" s="164" t="s">
        <v>152</v>
      </c>
    </row>
    <row r="315" spans="2:65" s="9" customFormat="1">
      <c r="B315" s="169"/>
      <c r="D315" s="161" t="s">
        <v>159</v>
      </c>
      <c r="E315" s="170" t="s">
        <v>5</v>
      </c>
      <c r="F315" s="171" t="s">
        <v>717</v>
      </c>
      <c r="H315" s="172">
        <v>45</v>
      </c>
      <c r="I315" s="173"/>
      <c r="L315" s="169"/>
      <c r="M315" s="174"/>
      <c r="N315" s="175"/>
      <c r="O315" s="175"/>
      <c r="P315" s="175"/>
      <c r="Q315" s="175"/>
      <c r="R315" s="175"/>
      <c r="S315" s="175"/>
      <c r="T315" s="176"/>
      <c r="AT315" s="170" t="s">
        <v>159</v>
      </c>
      <c r="AU315" s="170" t="s">
        <v>79</v>
      </c>
      <c r="AV315" s="9" t="s">
        <v>79</v>
      </c>
      <c r="AW315" s="9" t="s">
        <v>33</v>
      </c>
      <c r="AX315" s="9" t="s">
        <v>69</v>
      </c>
      <c r="AY315" s="170" t="s">
        <v>152</v>
      </c>
    </row>
    <row r="316" spans="2:65" s="8" customFormat="1">
      <c r="B316" s="160"/>
      <c r="D316" s="161" t="s">
        <v>159</v>
      </c>
      <c r="E316" s="162" t="s">
        <v>5</v>
      </c>
      <c r="F316" s="163" t="s">
        <v>718</v>
      </c>
      <c r="H316" s="164" t="s">
        <v>5</v>
      </c>
      <c r="I316" s="165"/>
      <c r="L316" s="160"/>
      <c r="M316" s="166"/>
      <c r="N316" s="167"/>
      <c r="O316" s="167"/>
      <c r="P316" s="167"/>
      <c r="Q316" s="167"/>
      <c r="R316" s="167"/>
      <c r="S316" s="167"/>
      <c r="T316" s="168"/>
      <c r="AT316" s="164" t="s">
        <v>159</v>
      </c>
      <c r="AU316" s="164" t="s">
        <v>79</v>
      </c>
      <c r="AV316" s="8" t="s">
        <v>77</v>
      </c>
      <c r="AW316" s="8" t="s">
        <v>33</v>
      </c>
      <c r="AX316" s="8" t="s">
        <v>69</v>
      </c>
      <c r="AY316" s="164" t="s">
        <v>152</v>
      </c>
    </row>
    <row r="317" spans="2:65" s="9" customFormat="1">
      <c r="B317" s="169"/>
      <c r="D317" s="161" t="s">
        <v>159</v>
      </c>
      <c r="E317" s="170" t="s">
        <v>5</v>
      </c>
      <c r="F317" s="171" t="s">
        <v>719</v>
      </c>
      <c r="H317" s="172">
        <v>60</v>
      </c>
      <c r="I317" s="173"/>
      <c r="L317" s="169"/>
      <c r="M317" s="174"/>
      <c r="N317" s="175"/>
      <c r="O317" s="175"/>
      <c r="P317" s="175"/>
      <c r="Q317" s="175"/>
      <c r="R317" s="175"/>
      <c r="S317" s="175"/>
      <c r="T317" s="176"/>
      <c r="AT317" s="170" t="s">
        <v>159</v>
      </c>
      <c r="AU317" s="170" t="s">
        <v>79</v>
      </c>
      <c r="AV317" s="9" t="s">
        <v>79</v>
      </c>
      <c r="AW317" s="9" t="s">
        <v>33</v>
      </c>
      <c r="AX317" s="9" t="s">
        <v>69</v>
      </c>
      <c r="AY317" s="170" t="s">
        <v>152</v>
      </c>
    </row>
    <row r="318" spans="2:65" s="8" customFormat="1">
      <c r="B318" s="160"/>
      <c r="D318" s="161" t="s">
        <v>159</v>
      </c>
      <c r="E318" s="162" t="s">
        <v>5</v>
      </c>
      <c r="F318" s="163" t="s">
        <v>720</v>
      </c>
      <c r="H318" s="164" t="s">
        <v>5</v>
      </c>
      <c r="I318" s="165"/>
      <c r="L318" s="160"/>
      <c r="M318" s="166"/>
      <c r="N318" s="167"/>
      <c r="O318" s="167"/>
      <c r="P318" s="167"/>
      <c r="Q318" s="167"/>
      <c r="R318" s="167"/>
      <c r="S318" s="167"/>
      <c r="T318" s="168"/>
      <c r="AT318" s="164" t="s">
        <v>159</v>
      </c>
      <c r="AU318" s="164" t="s">
        <v>79</v>
      </c>
      <c r="AV318" s="8" t="s">
        <v>77</v>
      </c>
      <c r="AW318" s="8" t="s">
        <v>33</v>
      </c>
      <c r="AX318" s="8" t="s">
        <v>69</v>
      </c>
      <c r="AY318" s="164" t="s">
        <v>152</v>
      </c>
    </row>
    <row r="319" spans="2:65" s="9" customFormat="1">
      <c r="B319" s="169"/>
      <c r="D319" s="161" t="s">
        <v>159</v>
      </c>
      <c r="E319" s="170" t="s">
        <v>5</v>
      </c>
      <c r="F319" s="171" t="s">
        <v>721</v>
      </c>
      <c r="H319" s="172">
        <v>10</v>
      </c>
      <c r="I319" s="173"/>
      <c r="L319" s="169"/>
      <c r="M319" s="174"/>
      <c r="N319" s="175"/>
      <c r="O319" s="175"/>
      <c r="P319" s="175"/>
      <c r="Q319" s="175"/>
      <c r="R319" s="175"/>
      <c r="S319" s="175"/>
      <c r="T319" s="176"/>
      <c r="AT319" s="170" t="s">
        <v>159</v>
      </c>
      <c r="AU319" s="170" t="s">
        <v>79</v>
      </c>
      <c r="AV319" s="9" t="s">
        <v>79</v>
      </c>
      <c r="AW319" s="9" t="s">
        <v>33</v>
      </c>
      <c r="AX319" s="9" t="s">
        <v>69</v>
      </c>
      <c r="AY319" s="170" t="s">
        <v>152</v>
      </c>
    </row>
    <row r="320" spans="2:65" s="10" customFormat="1">
      <c r="B320" s="177"/>
      <c r="D320" s="178" t="s">
        <v>159</v>
      </c>
      <c r="E320" s="179" t="s">
        <v>5</v>
      </c>
      <c r="F320" s="180" t="s">
        <v>161</v>
      </c>
      <c r="H320" s="181">
        <v>115</v>
      </c>
      <c r="I320" s="182"/>
      <c r="L320" s="177"/>
      <c r="M320" s="183"/>
      <c r="N320" s="184"/>
      <c r="O320" s="184"/>
      <c r="P320" s="184"/>
      <c r="Q320" s="184"/>
      <c r="R320" s="184"/>
      <c r="S320" s="184"/>
      <c r="T320" s="185"/>
      <c r="AT320" s="186" t="s">
        <v>159</v>
      </c>
      <c r="AU320" s="186" t="s">
        <v>79</v>
      </c>
      <c r="AV320" s="10" t="s">
        <v>86</v>
      </c>
      <c r="AW320" s="10" t="s">
        <v>33</v>
      </c>
      <c r="AX320" s="10" t="s">
        <v>77</v>
      </c>
      <c r="AY320" s="186" t="s">
        <v>152</v>
      </c>
    </row>
    <row r="321" spans="2:65" s="1" customFormat="1" ht="31.5" customHeight="1">
      <c r="B321" s="147"/>
      <c r="C321" s="148" t="s">
        <v>722</v>
      </c>
      <c r="D321" s="148" t="s">
        <v>148</v>
      </c>
      <c r="E321" s="149" t="s">
        <v>723</v>
      </c>
      <c r="F321" s="150" t="s">
        <v>724</v>
      </c>
      <c r="G321" s="151" t="s">
        <v>216</v>
      </c>
      <c r="H321" s="152">
        <v>115</v>
      </c>
      <c r="I321" s="153"/>
      <c r="J321" s="154">
        <f>ROUND(I321*H321,2)</f>
        <v>0</v>
      </c>
      <c r="K321" s="150" t="s">
        <v>217</v>
      </c>
      <c r="L321" s="41"/>
      <c r="M321" s="155" t="s">
        <v>5</v>
      </c>
      <c r="N321" s="156" t="s">
        <v>40</v>
      </c>
      <c r="O321" s="42"/>
      <c r="P321" s="157">
        <f>O321*H321</f>
        <v>0</v>
      </c>
      <c r="Q321" s="157">
        <v>1.0000000000000001E-5</v>
      </c>
      <c r="R321" s="157">
        <f>Q321*H321</f>
        <v>1.1500000000000002E-3</v>
      </c>
      <c r="S321" s="157">
        <v>0</v>
      </c>
      <c r="T321" s="158">
        <f>S321*H321</f>
        <v>0</v>
      </c>
      <c r="AR321" s="24" t="s">
        <v>86</v>
      </c>
      <c r="AT321" s="24" t="s">
        <v>148</v>
      </c>
      <c r="AU321" s="24" t="s">
        <v>79</v>
      </c>
      <c r="AY321" s="24" t="s">
        <v>152</v>
      </c>
      <c r="BE321" s="159">
        <f>IF(N321="základní",J321,0)</f>
        <v>0</v>
      </c>
      <c r="BF321" s="159">
        <f>IF(N321="snížená",J321,0)</f>
        <v>0</v>
      </c>
      <c r="BG321" s="159">
        <f>IF(N321="zákl. přenesená",J321,0)</f>
        <v>0</v>
      </c>
      <c r="BH321" s="159">
        <f>IF(N321="sníž. přenesená",J321,0)</f>
        <v>0</v>
      </c>
      <c r="BI321" s="159">
        <f>IF(N321="nulová",J321,0)</f>
        <v>0</v>
      </c>
      <c r="BJ321" s="24" t="s">
        <v>77</v>
      </c>
      <c r="BK321" s="159">
        <f>ROUND(I321*H321,2)</f>
        <v>0</v>
      </c>
      <c r="BL321" s="24" t="s">
        <v>86</v>
      </c>
      <c r="BM321" s="24" t="s">
        <v>725</v>
      </c>
    </row>
    <row r="322" spans="2:65" s="1" customFormat="1" ht="44.25" customHeight="1">
      <c r="B322" s="147"/>
      <c r="C322" s="148" t="s">
        <v>726</v>
      </c>
      <c r="D322" s="148" t="s">
        <v>148</v>
      </c>
      <c r="E322" s="149" t="s">
        <v>727</v>
      </c>
      <c r="F322" s="150" t="s">
        <v>1554</v>
      </c>
      <c r="G322" s="151" t="s">
        <v>163</v>
      </c>
      <c r="H322" s="152">
        <v>206</v>
      </c>
      <c r="I322" s="153"/>
      <c r="J322" s="154">
        <f>ROUND(I322*H322,2)</f>
        <v>0</v>
      </c>
      <c r="K322" s="150" t="s">
        <v>217</v>
      </c>
      <c r="L322" s="41"/>
      <c r="M322" s="155" t="s">
        <v>5</v>
      </c>
      <c r="N322" s="156" t="s">
        <v>40</v>
      </c>
      <c r="O322" s="42"/>
      <c r="P322" s="157">
        <f>O322*H322</f>
        <v>0</v>
      </c>
      <c r="Q322" s="157">
        <v>8.9779999999999999E-2</v>
      </c>
      <c r="R322" s="157">
        <f>Q322*H322</f>
        <v>18.494679999999999</v>
      </c>
      <c r="S322" s="157">
        <v>0</v>
      </c>
      <c r="T322" s="158">
        <f>S322*H322</f>
        <v>0</v>
      </c>
      <c r="AR322" s="24" t="s">
        <v>86</v>
      </c>
      <c r="AT322" s="24" t="s">
        <v>148</v>
      </c>
      <c r="AU322" s="24" t="s">
        <v>79</v>
      </c>
      <c r="AY322" s="24" t="s">
        <v>152</v>
      </c>
      <c r="BE322" s="159">
        <f>IF(N322="základní",J322,0)</f>
        <v>0</v>
      </c>
      <c r="BF322" s="159">
        <f>IF(N322="snížená",J322,0)</f>
        <v>0</v>
      </c>
      <c r="BG322" s="159">
        <f>IF(N322="zákl. přenesená",J322,0)</f>
        <v>0</v>
      </c>
      <c r="BH322" s="159">
        <f>IF(N322="sníž. přenesená",J322,0)</f>
        <v>0</v>
      </c>
      <c r="BI322" s="159">
        <f>IF(N322="nulová",J322,0)</f>
        <v>0</v>
      </c>
      <c r="BJ322" s="24" t="s">
        <v>77</v>
      </c>
      <c r="BK322" s="159">
        <f>ROUND(I322*H322,2)</f>
        <v>0</v>
      </c>
      <c r="BL322" s="24" t="s">
        <v>86</v>
      </c>
      <c r="BM322" s="24" t="s">
        <v>728</v>
      </c>
    </row>
    <row r="323" spans="2:65" s="8" customFormat="1">
      <c r="B323" s="160"/>
      <c r="D323" s="161" t="s">
        <v>159</v>
      </c>
      <c r="E323" s="162" t="s">
        <v>5</v>
      </c>
      <c r="F323" s="163" t="s">
        <v>729</v>
      </c>
      <c r="H323" s="164" t="s">
        <v>5</v>
      </c>
      <c r="I323" s="165"/>
      <c r="L323" s="160"/>
      <c r="M323" s="166"/>
      <c r="N323" s="167"/>
      <c r="O323" s="167"/>
      <c r="P323" s="167"/>
      <c r="Q323" s="167"/>
      <c r="R323" s="167"/>
      <c r="S323" s="167"/>
      <c r="T323" s="168"/>
      <c r="AT323" s="164" t="s">
        <v>159</v>
      </c>
      <c r="AU323" s="164" t="s">
        <v>79</v>
      </c>
      <c r="AV323" s="8" t="s">
        <v>77</v>
      </c>
      <c r="AW323" s="8" t="s">
        <v>33</v>
      </c>
      <c r="AX323" s="8" t="s">
        <v>69</v>
      </c>
      <c r="AY323" s="164" t="s">
        <v>152</v>
      </c>
    </row>
    <row r="324" spans="2:65" s="9" customFormat="1">
      <c r="B324" s="169"/>
      <c r="D324" s="161" t="s">
        <v>159</v>
      </c>
      <c r="E324" s="170" t="s">
        <v>5</v>
      </c>
      <c r="F324" s="171" t="s">
        <v>730</v>
      </c>
      <c r="H324" s="172">
        <v>206</v>
      </c>
      <c r="I324" s="173"/>
      <c r="L324" s="169"/>
      <c r="M324" s="174"/>
      <c r="N324" s="175"/>
      <c r="O324" s="175"/>
      <c r="P324" s="175"/>
      <c r="Q324" s="175"/>
      <c r="R324" s="175"/>
      <c r="S324" s="175"/>
      <c r="T324" s="176"/>
      <c r="AT324" s="170" t="s">
        <v>159</v>
      </c>
      <c r="AU324" s="170" t="s">
        <v>79</v>
      </c>
      <c r="AV324" s="9" t="s">
        <v>79</v>
      </c>
      <c r="AW324" s="9" t="s">
        <v>33</v>
      </c>
      <c r="AX324" s="9" t="s">
        <v>69</v>
      </c>
      <c r="AY324" s="170" t="s">
        <v>152</v>
      </c>
    </row>
    <row r="325" spans="2:65" s="10" customFormat="1">
      <c r="B325" s="177"/>
      <c r="D325" s="178" t="s">
        <v>159</v>
      </c>
      <c r="E325" s="179" t="s">
        <v>5</v>
      </c>
      <c r="F325" s="180" t="s">
        <v>161</v>
      </c>
      <c r="H325" s="181">
        <v>206</v>
      </c>
      <c r="I325" s="182"/>
      <c r="L325" s="177"/>
      <c r="M325" s="183"/>
      <c r="N325" s="184"/>
      <c r="O325" s="184"/>
      <c r="P325" s="184"/>
      <c r="Q325" s="184"/>
      <c r="R325" s="184"/>
      <c r="S325" s="184"/>
      <c r="T325" s="185"/>
      <c r="AT325" s="186" t="s">
        <v>159</v>
      </c>
      <c r="AU325" s="186" t="s">
        <v>79</v>
      </c>
      <c r="AV325" s="10" t="s">
        <v>86</v>
      </c>
      <c r="AW325" s="10" t="s">
        <v>33</v>
      </c>
      <c r="AX325" s="10" t="s">
        <v>77</v>
      </c>
      <c r="AY325" s="186" t="s">
        <v>152</v>
      </c>
    </row>
    <row r="326" spans="2:65" s="1" customFormat="1" ht="22.5" customHeight="1">
      <c r="B326" s="147"/>
      <c r="C326" s="225" t="s">
        <v>731</v>
      </c>
      <c r="D326" s="225" t="s">
        <v>484</v>
      </c>
      <c r="E326" s="226" t="s">
        <v>732</v>
      </c>
      <c r="F326" s="227" t="s">
        <v>733</v>
      </c>
      <c r="G326" s="228" t="s">
        <v>226</v>
      </c>
      <c r="H326" s="229">
        <v>5.0430000000000001</v>
      </c>
      <c r="I326" s="230"/>
      <c r="J326" s="231">
        <f>ROUND(I326*H326,2)</f>
        <v>0</v>
      </c>
      <c r="K326" s="227" t="s">
        <v>217</v>
      </c>
      <c r="L326" s="232"/>
      <c r="M326" s="233" t="s">
        <v>5</v>
      </c>
      <c r="N326" s="234" t="s">
        <v>40</v>
      </c>
      <c r="O326" s="42"/>
      <c r="P326" s="157">
        <f>O326*H326</f>
        <v>0</v>
      </c>
      <c r="Q326" s="157">
        <v>1</v>
      </c>
      <c r="R326" s="157">
        <f>Q326*H326</f>
        <v>5.0430000000000001</v>
      </c>
      <c r="S326" s="157">
        <v>0</v>
      </c>
      <c r="T326" s="158">
        <f>S326*H326</f>
        <v>0</v>
      </c>
      <c r="AR326" s="24" t="s">
        <v>98</v>
      </c>
      <c r="AT326" s="24" t="s">
        <v>484</v>
      </c>
      <c r="AU326" s="24" t="s">
        <v>79</v>
      </c>
      <c r="AY326" s="24" t="s">
        <v>152</v>
      </c>
      <c r="BE326" s="159">
        <f>IF(N326="základní",J326,0)</f>
        <v>0</v>
      </c>
      <c r="BF326" s="159">
        <f>IF(N326="snížená",J326,0)</f>
        <v>0</v>
      </c>
      <c r="BG326" s="159">
        <f>IF(N326="zákl. přenesená",J326,0)</f>
        <v>0</v>
      </c>
      <c r="BH326" s="159">
        <f>IF(N326="sníž. přenesená",J326,0)</f>
        <v>0</v>
      </c>
      <c r="BI326" s="159">
        <f>IF(N326="nulová",J326,0)</f>
        <v>0</v>
      </c>
      <c r="BJ326" s="24" t="s">
        <v>77</v>
      </c>
      <c r="BK326" s="159">
        <f>ROUND(I326*H326,2)</f>
        <v>0</v>
      </c>
      <c r="BL326" s="24" t="s">
        <v>86</v>
      </c>
      <c r="BM326" s="24" t="s">
        <v>734</v>
      </c>
    </row>
    <row r="327" spans="2:65" s="9" customFormat="1">
      <c r="B327" s="169"/>
      <c r="D327" s="161" t="s">
        <v>159</v>
      </c>
      <c r="E327" s="170" t="s">
        <v>5</v>
      </c>
      <c r="F327" s="171" t="s">
        <v>735</v>
      </c>
      <c r="H327" s="172">
        <v>5.0430000000000001</v>
      </c>
      <c r="I327" s="173"/>
      <c r="L327" s="169"/>
      <c r="M327" s="174"/>
      <c r="N327" s="175"/>
      <c r="O327" s="175"/>
      <c r="P327" s="175"/>
      <c r="Q327" s="175"/>
      <c r="R327" s="175"/>
      <c r="S327" s="175"/>
      <c r="T327" s="176"/>
      <c r="AT327" s="170" t="s">
        <v>159</v>
      </c>
      <c r="AU327" s="170" t="s">
        <v>79</v>
      </c>
      <c r="AV327" s="9" t="s">
        <v>79</v>
      </c>
      <c r="AW327" s="9" t="s">
        <v>33</v>
      </c>
      <c r="AX327" s="9" t="s">
        <v>69</v>
      </c>
      <c r="AY327" s="170" t="s">
        <v>152</v>
      </c>
    </row>
    <row r="328" spans="2:65" s="10" customFormat="1">
      <c r="B328" s="177"/>
      <c r="D328" s="178" t="s">
        <v>159</v>
      </c>
      <c r="E328" s="179" t="s">
        <v>5</v>
      </c>
      <c r="F328" s="180" t="s">
        <v>161</v>
      </c>
      <c r="H328" s="181">
        <v>5.0430000000000001</v>
      </c>
      <c r="I328" s="182"/>
      <c r="L328" s="177"/>
      <c r="M328" s="183"/>
      <c r="N328" s="184"/>
      <c r="O328" s="184"/>
      <c r="P328" s="184"/>
      <c r="Q328" s="184"/>
      <c r="R328" s="184"/>
      <c r="S328" s="184"/>
      <c r="T328" s="185"/>
      <c r="AT328" s="186" t="s">
        <v>159</v>
      </c>
      <c r="AU328" s="186" t="s">
        <v>79</v>
      </c>
      <c r="AV328" s="10" t="s">
        <v>86</v>
      </c>
      <c r="AW328" s="10" t="s">
        <v>33</v>
      </c>
      <c r="AX328" s="10" t="s">
        <v>77</v>
      </c>
      <c r="AY328" s="186" t="s">
        <v>152</v>
      </c>
    </row>
    <row r="329" spans="2:65" s="1" customFormat="1" ht="44.25" customHeight="1">
      <c r="B329" s="147"/>
      <c r="C329" s="148" t="s">
        <v>736</v>
      </c>
      <c r="D329" s="148" t="s">
        <v>148</v>
      </c>
      <c r="E329" s="149" t="s">
        <v>737</v>
      </c>
      <c r="F329" s="150" t="s">
        <v>738</v>
      </c>
      <c r="G329" s="151" t="s">
        <v>163</v>
      </c>
      <c r="H329" s="152">
        <v>22</v>
      </c>
      <c r="I329" s="153"/>
      <c r="J329" s="154">
        <f>ROUND(I329*H329,2)</f>
        <v>0</v>
      </c>
      <c r="K329" s="150" t="s">
        <v>217</v>
      </c>
      <c r="L329" s="41"/>
      <c r="M329" s="155" t="s">
        <v>5</v>
      </c>
      <c r="N329" s="156" t="s">
        <v>40</v>
      </c>
      <c r="O329" s="42"/>
      <c r="P329" s="157">
        <f>O329*H329</f>
        <v>0</v>
      </c>
      <c r="Q329" s="157">
        <v>0.15540000000000001</v>
      </c>
      <c r="R329" s="157">
        <f>Q329*H329</f>
        <v>3.4188000000000001</v>
      </c>
      <c r="S329" s="157">
        <v>0</v>
      </c>
      <c r="T329" s="158">
        <f>S329*H329</f>
        <v>0</v>
      </c>
      <c r="AR329" s="24" t="s">
        <v>86</v>
      </c>
      <c r="AT329" s="24" t="s">
        <v>148</v>
      </c>
      <c r="AU329" s="24" t="s">
        <v>79</v>
      </c>
      <c r="AY329" s="24" t="s">
        <v>152</v>
      </c>
      <c r="BE329" s="159">
        <f>IF(N329="základní",J329,0)</f>
        <v>0</v>
      </c>
      <c r="BF329" s="159">
        <f>IF(N329="snížená",J329,0)</f>
        <v>0</v>
      </c>
      <c r="BG329" s="159">
        <f>IF(N329="zákl. přenesená",J329,0)</f>
        <v>0</v>
      </c>
      <c r="BH329" s="159">
        <f>IF(N329="sníž. přenesená",J329,0)</f>
        <v>0</v>
      </c>
      <c r="BI329" s="159">
        <f>IF(N329="nulová",J329,0)</f>
        <v>0</v>
      </c>
      <c r="BJ329" s="24" t="s">
        <v>77</v>
      </c>
      <c r="BK329" s="159">
        <f>ROUND(I329*H329,2)</f>
        <v>0</v>
      </c>
      <c r="BL329" s="24" t="s">
        <v>86</v>
      </c>
      <c r="BM329" s="24" t="s">
        <v>739</v>
      </c>
    </row>
    <row r="330" spans="2:65" s="8" customFormat="1">
      <c r="B330" s="160"/>
      <c r="D330" s="161" t="s">
        <v>159</v>
      </c>
      <c r="E330" s="162" t="s">
        <v>5</v>
      </c>
      <c r="F330" s="163" t="s">
        <v>249</v>
      </c>
      <c r="H330" s="164" t="s">
        <v>5</v>
      </c>
      <c r="I330" s="165"/>
      <c r="L330" s="160"/>
      <c r="M330" s="166"/>
      <c r="N330" s="167"/>
      <c r="O330" s="167"/>
      <c r="P330" s="167"/>
      <c r="Q330" s="167"/>
      <c r="R330" s="167"/>
      <c r="S330" s="167"/>
      <c r="T330" s="168"/>
      <c r="AT330" s="164" t="s">
        <v>159</v>
      </c>
      <c r="AU330" s="164" t="s">
        <v>79</v>
      </c>
      <c r="AV330" s="8" t="s">
        <v>77</v>
      </c>
      <c r="AW330" s="8" t="s">
        <v>33</v>
      </c>
      <c r="AX330" s="8" t="s">
        <v>69</v>
      </c>
      <c r="AY330" s="164" t="s">
        <v>152</v>
      </c>
    </row>
    <row r="331" spans="2:65" s="8" customFormat="1">
      <c r="B331" s="160"/>
      <c r="D331" s="161" t="s">
        <v>159</v>
      </c>
      <c r="E331" s="162" t="s">
        <v>5</v>
      </c>
      <c r="F331" s="163" t="s">
        <v>740</v>
      </c>
      <c r="H331" s="164" t="s">
        <v>5</v>
      </c>
      <c r="I331" s="165"/>
      <c r="L331" s="160"/>
      <c r="M331" s="166"/>
      <c r="N331" s="167"/>
      <c r="O331" s="167"/>
      <c r="P331" s="167"/>
      <c r="Q331" s="167"/>
      <c r="R331" s="167"/>
      <c r="S331" s="167"/>
      <c r="T331" s="168"/>
      <c r="AT331" s="164" t="s">
        <v>159</v>
      </c>
      <c r="AU331" s="164" t="s">
        <v>79</v>
      </c>
      <c r="AV331" s="8" t="s">
        <v>77</v>
      </c>
      <c r="AW331" s="8" t="s">
        <v>33</v>
      </c>
      <c r="AX331" s="8" t="s">
        <v>69</v>
      </c>
      <c r="AY331" s="164" t="s">
        <v>152</v>
      </c>
    </row>
    <row r="332" spans="2:65" s="9" customFormat="1">
      <c r="B332" s="169"/>
      <c r="D332" s="161" t="s">
        <v>159</v>
      </c>
      <c r="E332" s="170" t="s">
        <v>5</v>
      </c>
      <c r="F332" s="171" t="s">
        <v>741</v>
      </c>
      <c r="H332" s="172">
        <v>22</v>
      </c>
      <c r="I332" s="173"/>
      <c r="L332" s="169"/>
      <c r="M332" s="174"/>
      <c r="N332" s="175"/>
      <c r="O332" s="175"/>
      <c r="P332" s="175"/>
      <c r="Q332" s="175"/>
      <c r="R332" s="175"/>
      <c r="S332" s="175"/>
      <c r="T332" s="176"/>
      <c r="AT332" s="170" t="s">
        <v>159</v>
      </c>
      <c r="AU332" s="170" t="s">
        <v>79</v>
      </c>
      <c r="AV332" s="9" t="s">
        <v>79</v>
      </c>
      <c r="AW332" s="9" t="s">
        <v>33</v>
      </c>
      <c r="AX332" s="9" t="s">
        <v>69</v>
      </c>
      <c r="AY332" s="170" t="s">
        <v>152</v>
      </c>
    </row>
    <row r="333" spans="2:65" s="10" customFormat="1">
      <c r="B333" s="177"/>
      <c r="D333" s="178" t="s">
        <v>159</v>
      </c>
      <c r="E333" s="179" t="s">
        <v>5</v>
      </c>
      <c r="F333" s="180" t="s">
        <v>161</v>
      </c>
      <c r="H333" s="181">
        <v>22</v>
      </c>
      <c r="I333" s="182"/>
      <c r="L333" s="177"/>
      <c r="M333" s="183"/>
      <c r="N333" s="184"/>
      <c r="O333" s="184"/>
      <c r="P333" s="184"/>
      <c r="Q333" s="184"/>
      <c r="R333" s="184"/>
      <c r="S333" s="184"/>
      <c r="T333" s="185"/>
      <c r="AT333" s="186" t="s">
        <v>159</v>
      </c>
      <c r="AU333" s="186" t="s">
        <v>79</v>
      </c>
      <c r="AV333" s="10" t="s">
        <v>86</v>
      </c>
      <c r="AW333" s="10" t="s">
        <v>33</v>
      </c>
      <c r="AX333" s="10" t="s">
        <v>77</v>
      </c>
      <c r="AY333" s="186" t="s">
        <v>152</v>
      </c>
    </row>
    <row r="334" spans="2:65" s="1" customFormat="1" ht="22.5" customHeight="1">
      <c r="B334" s="147"/>
      <c r="C334" s="225" t="s">
        <v>742</v>
      </c>
      <c r="D334" s="225" t="s">
        <v>484</v>
      </c>
      <c r="E334" s="226" t="s">
        <v>743</v>
      </c>
      <c r="F334" s="227" t="s">
        <v>744</v>
      </c>
      <c r="G334" s="228" t="s">
        <v>257</v>
      </c>
      <c r="H334" s="229">
        <v>22</v>
      </c>
      <c r="I334" s="230"/>
      <c r="J334" s="231">
        <f>ROUND(I334*H334,2)</f>
        <v>0</v>
      </c>
      <c r="K334" s="227" t="s">
        <v>217</v>
      </c>
      <c r="L334" s="232"/>
      <c r="M334" s="233" t="s">
        <v>5</v>
      </c>
      <c r="N334" s="234" t="s">
        <v>40</v>
      </c>
      <c r="O334" s="42"/>
      <c r="P334" s="157">
        <f>O334*H334</f>
        <v>0</v>
      </c>
      <c r="Q334" s="157">
        <v>8.2100000000000006E-2</v>
      </c>
      <c r="R334" s="157">
        <f>Q334*H334</f>
        <v>1.8062</v>
      </c>
      <c r="S334" s="157">
        <v>0</v>
      </c>
      <c r="T334" s="158">
        <f>S334*H334</f>
        <v>0</v>
      </c>
      <c r="AR334" s="24" t="s">
        <v>98</v>
      </c>
      <c r="AT334" s="24" t="s">
        <v>484</v>
      </c>
      <c r="AU334" s="24" t="s">
        <v>79</v>
      </c>
      <c r="AY334" s="24" t="s">
        <v>152</v>
      </c>
      <c r="BE334" s="159">
        <f>IF(N334="základní",J334,0)</f>
        <v>0</v>
      </c>
      <c r="BF334" s="159">
        <f>IF(N334="snížená",J334,0)</f>
        <v>0</v>
      </c>
      <c r="BG334" s="159">
        <f>IF(N334="zákl. přenesená",J334,0)</f>
        <v>0</v>
      </c>
      <c r="BH334" s="159">
        <f>IF(N334="sníž. přenesená",J334,0)</f>
        <v>0</v>
      </c>
      <c r="BI334" s="159">
        <f>IF(N334="nulová",J334,0)</f>
        <v>0</v>
      </c>
      <c r="BJ334" s="24" t="s">
        <v>77</v>
      </c>
      <c r="BK334" s="159">
        <f>ROUND(I334*H334,2)</f>
        <v>0</v>
      </c>
      <c r="BL334" s="24" t="s">
        <v>86</v>
      </c>
      <c r="BM334" s="24" t="s">
        <v>745</v>
      </c>
    </row>
    <row r="335" spans="2:65" s="1" customFormat="1" ht="44.25" customHeight="1">
      <c r="B335" s="147"/>
      <c r="C335" s="148" t="s">
        <v>746</v>
      </c>
      <c r="D335" s="148" t="s">
        <v>148</v>
      </c>
      <c r="E335" s="149" t="s">
        <v>747</v>
      </c>
      <c r="F335" s="150" t="s">
        <v>1555</v>
      </c>
      <c r="G335" s="151" t="s">
        <v>163</v>
      </c>
      <c r="H335" s="152">
        <v>1535</v>
      </c>
      <c r="I335" s="153"/>
      <c r="J335" s="154">
        <f>ROUND(I335*H335,2)</f>
        <v>0</v>
      </c>
      <c r="K335" s="150" t="s">
        <v>217</v>
      </c>
      <c r="L335" s="41"/>
      <c r="M335" s="155" t="s">
        <v>5</v>
      </c>
      <c r="N335" s="156" t="s">
        <v>40</v>
      </c>
      <c r="O335" s="42"/>
      <c r="P335" s="157">
        <f>O335*H335</f>
        <v>0</v>
      </c>
      <c r="Q335" s="157">
        <v>0.1295</v>
      </c>
      <c r="R335" s="157">
        <f>Q335*H335</f>
        <v>198.7825</v>
      </c>
      <c r="S335" s="157">
        <v>0</v>
      </c>
      <c r="T335" s="158">
        <f>S335*H335</f>
        <v>0</v>
      </c>
      <c r="AR335" s="24" t="s">
        <v>86</v>
      </c>
      <c r="AT335" s="24" t="s">
        <v>148</v>
      </c>
      <c r="AU335" s="24" t="s">
        <v>79</v>
      </c>
      <c r="AY335" s="24" t="s">
        <v>152</v>
      </c>
      <c r="BE335" s="159">
        <f>IF(N335="základní",J335,0)</f>
        <v>0</v>
      </c>
      <c r="BF335" s="159">
        <f>IF(N335="snížená",J335,0)</f>
        <v>0</v>
      </c>
      <c r="BG335" s="159">
        <f>IF(N335="zákl. přenesená",J335,0)</f>
        <v>0</v>
      </c>
      <c r="BH335" s="159">
        <f>IF(N335="sníž. přenesená",J335,0)</f>
        <v>0</v>
      </c>
      <c r="BI335" s="159">
        <f>IF(N335="nulová",J335,0)</f>
        <v>0</v>
      </c>
      <c r="BJ335" s="24" t="s">
        <v>77</v>
      </c>
      <c r="BK335" s="159">
        <f>ROUND(I335*H335,2)</f>
        <v>0</v>
      </c>
      <c r="BL335" s="24" t="s">
        <v>86</v>
      </c>
      <c r="BM335" s="24" t="s">
        <v>748</v>
      </c>
    </row>
    <row r="336" spans="2:65" s="8" customFormat="1">
      <c r="B336" s="160"/>
      <c r="D336" s="161" t="s">
        <v>159</v>
      </c>
      <c r="E336" s="162" t="s">
        <v>5</v>
      </c>
      <c r="F336" s="163" t="s">
        <v>249</v>
      </c>
      <c r="H336" s="164" t="s">
        <v>5</v>
      </c>
      <c r="I336" s="165"/>
      <c r="L336" s="160"/>
      <c r="M336" s="166"/>
      <c r="N336" s="167"/>
      <c r="O336" s="167"/>
      <c r="P336" s="167"/>
      <c r="Q336" s="167"/>
      <c r="R336" s="167"/>
      <c r="S336" s="167"/>
      <c r="T336" s="168"/>
      <c r="AT336" s="164" t="s">
        <v>159</v>
      </c>
      <c r="AU336" s="164" t="s">
        <v>79</v>
      </c>
      <c r="AV336" s="8" t="s">
        <v>77</v>
      </c>
      <c r="AW336" s="8" t="s">
        <v>33</v>
      </c>
      <c r="AX336" s="8" t="s">
        <v>69</v>
      </c>
      <c r="AY336" s="164" t="s">
        <v>152</v>
      </c>
    </row>
    <row r="337" spans="2:65" s="8" customFormat="1">
      <c r="B337" s="160"/>
      <c r="D337" s="161" t="s">
        <v>159</v>
      </c>
      <c r="E337" s="162" t="s">
        <v>5</v>
      </c>
      <c r="F337" s="163" t="s">
        <v>749</v>
      </c>
      <c r="H337" s="164" t="s">
        <v>5</v>
      </c>
      <c r="I337" s="165"/>
      <c r="L337" s="160"/>
      <c r="M337" s="166"/>
      <c r="N337" s="167"/>
      <c r="O337" s="167"/>
      <c r="P337" s="167"/>
      <c r="Q337" s="167"/>
      <c r="R337" s="167"/>
      <c r="S337" s="167"/>
      <c r="T337" s="168"/>
      <c r="AT337" s="164" t="s">
        <v>159</v>
      </c>
      <c r="AU337" s="164" t="s">
        <v>79</v>
      </c>
      <c r="AV337" s="8" t="s">
        <v>77</v>
      </c>
      <c r="AW337" s="8" t="s">
        <v>33</v>
      </c>
      <c r="AX337" s="8" t="s">
        <v>69</v>
      </c>
      <c r="AY337" s="164" t="s">
        <v>152</v>
      </c>
    </row>
    <row r="338" spans="2:65" s="9" customFormat="1">
      <c r="B338" s="169"/>
      <c r="D338" s="161" t="s">
        <v>159</v>
      </c>
      <c r="E338" s="170" t="s">
        <v>5</v>
      </c>
      <c r="F338" s="171" t="s">
        <v>750</v>
      </c>
      <c r="H338" s="172">
        <v>1535</v>
      </c>
      <c r="I338" s="173"/>
      <c r="L338" s="169"/>
      <c r="M338" s="174"/>
      <c r="N338" s="175"/>
      <c r="O338" s="175"/>
      <c r="P338" s="175"/>
      <c r="Q338" s="175"/>
      <c r="R338" s="175"/>
      <c r="S338" s="175"/>
      <c r="T338" s="176"/>
      <c r="AT338" s="170" t="s">
        <v>159</v>
      </c>
      <c r="AU338" s="170" t="s">
        <v>79</v>
      </c>
      <c r="AV338" s="9" t="s">
        <v>79</v>
      </c>
      <c r="AW338" s="9" t="s">
        <v>33</v>
      </c>
      <c r="AX338" s="9" t="s">
        <v>69</v>
      </c>
      <c r="AY338" s="170" t="s">
        <v>152</v>
      </c>
    </row>
    <row r="339" spans="2:65" s="10" customFormat="1">
      <c r="B339" s="177"/>
      <c r="D339" s="178" t="s">
        <v>159</v>
      </c>
      <c r="E339" s="179" t="s">
        <v>5</v>
      </c>
      <c r="F339" s="180" t="s">
        <v>161</v>
      </c>
      <c r="H339" s="181">
        <v>1535</v>
      </c>
      <c r="I339" s="182"/>
      <c r="L339" s="177"/>
      <c r="M339" s="183"/>
      <c r="N339" s="184"/>
      <c r="O339" s="184"/>
      <c r="P339" s="184"/>
      <c r="Q339" s="184"/>
      <c r="R339" s="184"/>
      <c r="S339" s="184"/>
      <c r="T339" s="185"/>
      <c r="AT339" s="186" t="s">
        <v>159</v>
      </c>
      <c r="AU339" s="186" t="s">
        <v>79</v>
      </c>
      <c r="AV339" s="10" t="s">
        <v>86</v>
      </c>
      <c r="AW339" s="10" t="s">
        <v>33</v>
      </c>
      <c r="AX339" s="10" t="s">
        <v>77</v>
      </c>
      <c r="AY339" s="186" t="s">
        <v>152</v>
      </c>
    </row>
    <row r="340" spans="2:65" s="1" customFormat="1" ht="22.5" customHeight="1">
      <c r="B340" s="147"/>
      <c r="C340" s="225" t="s">
        <v>751</v>
      </c>
      <c r="D340" s="225" t="s">
        <v>484</v>
      </c>
      <c r="E340" s="226" t="s">
        <v>752</v>
      </c>
      <c r="F340" s="227" t="s">
        <v>753</v>
      </c>
      <c r="G340" s="228" t="s">
        <v>257</v>
      </c>
      <c r="H340" s="229">
        <v>3070</v>
      </c>
      <c r="I340" s="230"/>
      <c r="J340" s="231">
        <f>ROUND(I340*H340,2)</f>
        <v>0</v>
      </c>
      <c r="K340" s="227" t="s">
        <v>217</v>
      </c>
      <c r="L340" s="232"/>
      <c r="M340" s="233" t="s">
        <v>5</v>
      </c>
      <c r="N340" s="234" t="s">
        <v>40</v>
      </c>
      <c r="O340" s="42"/>
      <c r="P340" s="157">
        <f>O340*H340</f>
        <v>0</v>
      </c>
      <c r="Q340" s="157">
        <v>2.3E-2</v>
      </c>
      <c r="R340" s="157">
        <f>Q340*H340</f>
        <v>70.61</v>
      </c>
      <c r="S340" s="157">
        <v>0</v>
      </c>
      <c r="T340" s="158">
        <f>S340*H340</f>
        <v>0</v>
      </c>
      <c r="AR340" s="24" t="s">
        <v>98</v>
      </c>
      <c r="AT340" s="24" t="s">
        <v>484</v>
      </c>
      <c r="AU340" s="24" t="s">
        <v>79</v>
      </c>
      <c r="AY340" s="24" t="s">
        <v>152</v>
      </c>
      <c r="BE340" s="159">
        <f>IF(N340="základní",J340,0)</f>
        <v>0</v>
      </c>
      <c r="BF340" s="159">
        <f>IF(N340="snížená",J340,0)</f>
        <v>0</v>
      </c>
      <c r="BG340" s="159">
        <f>IF(N340="zákl. přenesená",J340,0)</f>
        <v>0</v>
      </c>
      <c r="BH340" s="159">
        <f>IF(N340="sníž. přenesená",J340,0)</f>
        <v>0</v>
      </c>
      <c r="BI340" s="159">
        <f>IF(N340="nulová",J340,0)</f>
        <v>0</v>
      </c>
      <c r="BJ340" s="24" t="s">
        <v>77</v>
      </c>
      <c r="BK340" s="159">
        <f>ROUND(I340*H340,2)</f>
        <v>0</v>
      </c>
      <c r="BL340" s="24" t="s">
        <v>86</v>
      </c>
      <c r="BM340" s="24" t="s">
        <v>754</v>
      </c>
    </row>
    <row r="341" spans="2:65" s="9" customFormat="1">
      <c r="B341" s="169"/>
      <c r="D341" s="161" t="s">
        <v>159</v>
      </c>
      <c r="E341" s="170" t="s">
        <v>5</v>
      </c>
      <c r="F341" s="171" t="s">
        <v>755</v>
      </c>
      <c r="H341" s="172">
        <v>3070</v>
      </c>
      <c r="I341" s="173"/>
      <c r="L341" s="169"/>
      <c r="M341" s="174"/>
      <c r="N341" s="175"/>
      <c r="O341" s="175"/>
      <c r="P341" s="175"/>
      <c r="Q341" s="175"/>
      <c r="R341" s="175"/>
      <c r="S341" s="175"/>
      <c r="T341" s="176"/>
      <c r="AT341" s="170" t="s">
        <v>159</v>
      </c>
      <c r="AU341" s="170" t="s">
        <v>79</v>
      </c>
      <c r="AV341" s="9" t="s">
        <v>79</v>
      </c>
      <c r="AW341" s="9" t="s">
        <v>33</v>
      </c>
      <c r="AX341" s="9" t="s">
        <v>69</v>
      </c>
      <c r="AY341" s="170" t="s">
        <v>152</v>
      </c>
    </row>
    <row r="342" spans="2:65" s="10" customFormat="1">
      <c r="B342" s="177"/>
      <c r="D342" s="178" t="s">
        <v>159</v>
      </c>
      <c r="E342" s="179" t="s">
        <v>5</v>
      </c>
      <c r="F342" s="180" t="s">
        <v>161</v>
      </c>
      <c r="H342" s="181">
        <v>3070</v>
      </c>
      <c r="I342" s="182"/>
      <c r="L342" s="177"/>
      <c r="M342" s="183"/>
      <c r="N342" s="184"/>
      <c r="O342" s="184"/>
      <c r="P342" s="184"/>
      <c r="Q342" s="184"/>
      <c r="R342" s="184"/>
      <c r="S342" s="184"/>
      <c r="T342" s="185"/>
      <c r="AT342" s="186" t="s">
        <v>159</v>
      </c>
      <c r="AU342" s="186" t="s">
        <v>79</v>
      </c>
      <c r="AV342" s="10" t="s">
        <v>86</v>
      </c>
      <c r="AW342" s="10" t="s">
        <v>33</v>
      </c>
      <c r="AX342" s="10" t="s">
        <v>77</v>
      </c>
      <c r="AY342" s="186" t="s">
        <v>152</v>
      </c>
    </row>
    <row r="343" spans="2:65" s="1" customFormat="1" ht="44.25" customHeight="1">
      <c r="B343" s="147"/>
      <c r="C343" s="148" t="s">
        <v>756</v>
      </c>
      <c r="D343" s="148" t="s">
        <v>148</v>
      </c>
      <c r="E343" s="149" t="s">
        <v>757</v>
      </c>
      <c r="F343" s="150" t="s">
        <v>1556</v>
      </c>
      <c r="G343" s="151" t="s">
        <v>163</v>
      </c>
      <c r="H343" s="152">
        <v>103</v>
      </c>
      <c r="I343" s="153"/>
      <c r="J343" s="154">
        <f>ROUND(I343*H343,2)</f>
        <v>0</v>
      </c>
      <c r="K343" s="150" t="s">
        <v>217</v>
      </c>
      <c r="L343" s="41"/>
      <c r="M343" s="155" t="s">
        <v>5</v>
      </c>
      <c r="N343" s="156" t="s">
        <v>40</v>
      </c>
      <c r="O343" s="42"/>
      <c r="P343" s="157">
        <f>O343*H343</f>
        <v>0</v>
      </c>
      <c r="Q343" s="157">
        <v>0.16849</v>
      </c>
      <c r="R343" s="157">
        <f>Q343*H343</f>
        <v>17.354469999999999</v>
      </c>
      <c r="S343" s="157">
        <v>0</v>
      </c>
      <c r="T343" s="158">
        <f>S343*H343</f>
        <v>0</v>
      </c>
      <c r="AR343" s="24" t="s">
        <v>86</v>
      </c>
      <c r="AT343" s="24" t="s">
        <v>148</v>
      </c>
      <c r="AU343" s="24" t="s">
        <v>79</v>
      </c>
      <c r="AY343" s="24" t="s">
        <v>152</v>
      </c>
      <c r="BE343" s="159">
        <f>IF(N343="základní",J343,0)</f>
        <v>0</v>
      </c>
      <c r="BF343" s="159">
        <f>IF(N343="snížená",J343,0)</f>
        <v>0</v>
      </c>
      <c r="BG343" s="159">
        <f>IF(N343="zákl. přenesená",J343,0)</f>
        <v>0</v>
      </c>
      <c r="BH343" s="159">
        <f>IF(N343="sníž. přenesená",J343,0)</f>
        <v>0</v>
      </c>
      <c r="BI343" s="159">
        <f>IF(N343="nulová",J343,0)</f>
        <v>0</v>
      </c>
      <c r="BJ343" s="24" t="s">
        <v>77</v>
      </c>
      <c r="BK343" s="159">
        <f>ROUND(I343*H343,2)</f>
        <v>0</v>
      </c>
      <c r="BL343" s="24" t="s">
        <v>86</v>
      </c>
      <c r="BM343" s="24" t="s">
        <v>758</v>
      </c>
    </row>
    <row r="344" spans="2:65" s="8" customFormat="1">
      <c r="B344" s="160"/>
      <c r="D344" s="161" t="s">
        <v>159</v>
      </c>
      <c r="E344" s="162" t="s">
        <v>5</v>
      </c>
      <c r="F344" s="163" t="s">
        <v>249</v>
      </c>
      <c r="H344" s="164" t="s">
        <v>5</v>
      </c>
      <c r="I344" s="165"/>
      <c r="L344" s="160"/>
      <c r="M344" s="166"/>
      <c r="N344" s="167"/>
      <c r="O344" s="167"/>
      <c r="P344" s="167"/>
      <c r="Q344" s="167"/>
      <c r="R344" s="167"/>
      <c r="S344" s="167"/>
      <c r="T344" s="168"/>
      <c r="AT344" s="164" t="s">
        <v>159</v>
      </c>
      <c r="AU344" s="164" t="s">
        <v>79</v>
      </c>
      <c r="AV344" s="8" t="s">
        <v>77</v>
      </c>
      <c r="AW344" s="8" t="s">
        <v>33</v>
      </c>
      <c r="AX344" s="8" t="s">
        <v>69</v>
      </c>
      <c r="AY344" s="164" t="s">
        <v>152</v>
      </c>
    </row>
    <row r="345" spans="2:65" s="8" customFormat="1">
      <c r="B345" s="160"/>
      <c r="D345" s="161" t="s">
        <v>159</v>
      </c>
      <c r="E345" s="162" t="s">
        <v>5</v>
      </c>
      <c r="F345" s="163" t="s">
        <v>329</v>
      </c>
      <c r="H345" s="164" t="s">
        <v>5</v>
      </c>
      <c r="I345" s="165"/>
      <c r="L345" s="160"/>
      <c r="M345" s="166"/>
      <c r="N345" s="167"/>
      <c r="O345" s="167"/>
      <c r="P345" s="167"/>
      <c r="Q345" s="167"/>
      <c r="R345" s="167"/>
      <c r="S345" s="167"/>
      <c r="T345" s="168"/>
      <c r="AT345" s="164" t="s">
        <v>159</v>
      </c>
      <c r="AU345" s="164" t="s">
        <v>79</v>
      </c>
      <c r="AV345" s="8" t="s">
        <v>77</v>
      </c>
      <c r="AW345" s="8" t="s">
        <v>33</v>
      </c>
      <c r="AX345" s="8" t="s">
        <v>69</v>
      </c>
      <c r="AY345" s="164" t="s">
        <v>152</v>
      </c>
    </row>
    <row r="346" spans="2:65" s="9" customFormat="1">
      <c r="B346" s="169"/>
      <c r="D346" s="161" t="s">
        <v>159</v>
      </c>
      <c r="E346" s="170" t="s">
        <v>5</v>
      </c>
      <c r="F346" s="171" t="s">
        <v>759</v>
      </c>
      <c r="H346" s="172">
        <v>103</v>
      </c>
      <c r="I346" s="173"/>
      <c r="L346" s="169"/>
      <c r="M346" s="174"/>
      <c r="N346" s="175"/>
      <c r="O346" s="175"/>
      <c r="P346" s="175"/>
      <c r="Q346" s="175"/>
      <c r="R346" s="175"/>
      <c r="S346" s="175"/>
      <c r="T346" s="176"/>
      <c r="AT346" s="170" t="s">
        <v>159</v>
      </c>
      <c r="AU346" s="170" t="s">
        <v>79</v>
      </c>
      <c r="AV346" s="9" t="s">
        <v>79</v>
      </c>
      <c r="AW346" s="9" t="s">
        <v>33</v>
      </c>
      <c r="AX346" s="9" t="s">
        <v>69</v>
      </c>
      <c r="AY346" s="170" t="s">
        <v>152</v>
      </c>
    </row>
    <row r="347" spans="2:65" s="10" customFormat="1">
      <c r="B347" s="177"/>
      <c r="D347" s="178" t="s">
        <v>159</v>
      </c>
      <c r="E347" s="179" t="s">
        <v>5</v>
      </c>
      <c r="F347" s="180" t="s">
        <v>161</v>
      </c>
      <c r="H347" s="181">
        <v>103</v>
      </c>
      <c r="I347" s="182"/>
      <c r="L347" s="177"/>
      <c r="M347" s="183"/>
      <c r="N347" s="184"/>
      <c r="O347" s="184"/>
      <c r="P347" s="184"/>
      <c r="Q347" s="184"/>
      <c r="R347" s="184"/>
      <c r="S347" s="184"/>
      <c r="T347" s="185"/>
      <c r="AT347" s="186" t="s">
        <v>159</v>
      </c>
      <c r="AU347" s="186" t="s">
        <v>79</v>
      </c>
      <c r="AV347" s="10" t="s">
        <v>86</v>
      </c>
      <c r="AW347" s="10" t="s">
        <v>33</v>
      </c>
      <c r="AX347" s="10" t="s">
        <v>77</v>
      </c>
      <c r="AY347" s="186" t="s">
        <v>152</v>
      </c>
    </row>
    <row r="348" spans="2:65" s="1" customFormat="1" ht="22.5" customHeight="1">
      <c r="B348" s="147"/>
      <c r="C348" s="225" t="s">
        <v>760</v>
      </c>
      <c r="D348" s="225" t="s">
        <v>484</v>
      </c>
      <c r="E348" s="226" t="s">
        <v>761</v>
      </c>
      <c r="F348" s="227" t="s">
        <v>762</v>
      </c>
      <c r="G348" s="228" t="s">
        <v>163</v>
      </c>
      <c r="H348" s="229">
        <v>103</v>
      </c>
      <c r="I348" s="230"/>
      <c r="J348" s="231">
        <f>ROUND(I348*H348,2)</f>
        <v>0</v>
      </c>
      <c r="K348" s="227" t="s">
        <v>217</v>
      </c>
      <c r="L348" s="232"/>
      <c r="M348" s="233" t="s">
        <v>5</v>
      </c>
      <c r="N348" s="234" t="s">
        <v>40</v>
      </c>
      <c r="O348" s="42"/>
      <c r="P348" s="157">
        <f>O348*H348</f>
        <v>0</v>
      </c>
      <c r="Q348" s="157">
        <v>0.125</v>
      </c>
      <c r="R348" s="157">
        <f>Q348*H348</f>
        <v>12.875</v>
      </c>
      <c r="S348" s="157">
        <v>0</v>
      </c>
      <c r="T348" s="158">
        <f>S348*H348</f>
        <v>0</v>
      </c>
      <c r="AR348" s="24" t="s">
        <v>98</v>
      </c>
      <c r="AT348" s="24" t="s">
        <v>484</v>
      </c>
      <c r="AU348" s="24" t="s">
        <v>79</v>
      </c>
      <c r="AY348" s="24" t="s">
        <v>152</v>
      </c>
      <c r="BE348" s="159">
        <f>IF(N348="základní",J348,0)</f>
        <v>0</v>
      </c>
      <c r="BF348" s="159">
        <f>IF(N348="snížená",J348,0)</f>
        <v>0</v>
      </c>
      <c r="BG348" s="159">
        <f>IF(N348="zákl. přenesená",J348,0)</f>
        <v>0</v>
      </c>
      <c r="BH348" s="159">
        <f>IF(N348="sníž. přenesená",J348,0)</f>
        <v>0</v>
      </c>
      <c r="BI348" s="159">
        <f>IF(N348="nulová",J348,0)</f>
        <v>0</v>
      </c>
      <c r="BJ348" s="24" t="s">
        <v>77</v>
      </c>
      <c r="BK348" s="159">
        <f>ROUND(I348*H348,2)</f>
        <v>0</v>
      </c>
      <c r="BL348" s="24" t="s">
        <v>86</v>
      </c>
      <c r="BM348" s="24" t="s">
        <v>763</v>
      </c>
    </row>
    <row r="349" spans="2:65" s="1" customFormat="1" ht="44.25" customHeight="1">
      <c r="B349" s="147"/>
      <c r="C349" s="148" t="s">
        <v>764</v>
      </c>
      <c r="D349" s="148" t="s">
        <v>148</v>
      </c>
      <c r="E349" s="149" t="s">
        <v>765</v>
      </c>
      <c r="F349" s="150" t="s">
        <v>1557</v>
      </c>
      <c r="G349" s="151" t="s">
        <v>163</v>
      </c>
      <c r="H349" s="152">
        <v>33</v>
      </c>
      <c r="I349" s="153"/>
      <c r="J349" s="154">
        <f>ROUND(I349*H349,2)</f>
        <v>0</v>
      </c>
      <c r="K349" s="150" t="s">
        <v>217</v>
      </c>
      <c r="L349" s="41"/>
      <c r="M349" s="155" t="s">
        <v>5</v>
      </c>
      <c r="N349" s="156" t="s">
        <v>40</v>
      </c>
      <c r="O349" s="42"/>
      <c r="P349" s="157">
        <f>O349*H349</f>
        <v>0</v>
      </c>
      <c r="Q349" s="157">
        <v>0.14066999999999999</v>
      </c>
      <c r="R349" s="157">
        <f>Q349*H349</f>
        <v>4.6421099999999997</v>
      </c>
      <c r="S349" s="157">
        <v>0</v>
      </c>
      <c r="T349" s="158">
        <f>S349*H349</f>
        <v>0</v>
      </c>
      <c r="AR349" s="24" t="s">
        <v>86</v>
      </c>
      <c r="AT349" s="24" t="s">
        <v>148</v>
      </c>
      <c r="AU349" s="24" t="s">
        <v>79</v>
      </c>
      <c r="AY349" s="24" t="s">
        <v>152</v>
      </c>
      <c r="BE349" s="159">
        <f>IF(N349="základní",J349,0)</f>
        <v>0</v>
      </c>
      <c r="BF349" s="159">
        <f>IF(N349="snížená",J349,0)</f>
        <v>0</v>
      </c>
      <c r="BG349" s="159">
        <f>IF(N349="zákl. přenesená",J349,0)</f>
        <v>0</v>
      </c>
      <c r="BH349" s="159">
        <f>IF(N349="sníž. přenesená",J349,0)</f>
        <v>0</v>
      </c>
      <c r="BI349" s="159">
        <f>IF(N349="nulová",J349,0)</f>
        <v>0</v>
      </c>
      <c r="BJ349" s="24" t="s">
        <v>77</v>
      </c>
      <c r="BK349" s="159">
        <f>ROUND(I349*H349,2)</f>
        <v>0</v>
      </c>
      <c r="BL349" s="24" t="s">
        <v>86</v>
      </c>
      <c r="BM349" s="24" t="s">
        <v>766</v>
      </c>
    </row>
    <row r="350" spans="2:65" s="8" customFormat="1">
      <c r="B350" s="160"/>
      <c r="D350" s="161" t="s">
        <v>159</v>
      </c>
      <c r="E350" s="162" t="s">
        <v>5</v>
      </c>
      <c r="F350" s="163" t="s">
        <v>249</v>
      </c>
      <c r="H350" s="164" t="s">
        <v>5</v>
      </c>
      <c r="I350" s="165"/>
      <c r="L350" s="160"/>
      <c r="M350" s="166"/>
      <c r="N350" s="167"/>
      <c r="O350" s="167"/>
      <c r="P350" s="167"/>
      <c r="Q350" s="167"/>
      <c r="R350" s="167"/>
      <c r="S350" s="167"/>
      <c r="T350" s="168"/>
      <c r="AT350" s="164" t="s">
        <v>159</v>
      </c>
      <c r="AU350" s="164" t="s">
        <v>79</v>
      </c>
      <c r="AV350" s="8" t="s">
        <v>77</v>
      </c>
      <c r="AW350" s="8" t="s">
        <v>33</v>
      </c>
      <c r="AX350" s="8" t="s">
        <v>69</v>
      </c>
      <c r="AY350" s="164" t="s">
        <v>152</v>
      </c>
    </row>
    <row r="351" spans="2:65" s="8" customFormat="1">
      <c r="B351" s="160"/>
      <c r="D351" s="161" t="s">
        <v>159</v>
      </c>
      <c r="E351" s="162" t="s">
        <v>5</v>
      </c>
      <c r="F351" s="163" t="s">
        <v>767</v>
      </c>
      <c r="H351" s="164" t="s">
        <v>5</v>
      </c>
      <c r="I351" s="165"/>
      <c r="L351" s="160"/>
      <c r="M351" s="166"/>
      <c r="N351" s="167"/>
      <c r="O351" s="167"/>
      <c r="P351" s="167"/>
      <c r="Q351" s="167"/>
      <c r="R351" s="167"/>
      <c r="S351" s="167"/>
      <c r="T351" s="168"/>
      <c r="AT351" s="164" t="s">
        <v>159</v>
      </c>
      <c r="AU351" s="164" t="s">
        <v>79</v>
      </c>
      <c r="AV351" s="8" t="s">
        <v>77</v>
      </c>
      <c r="AW351" s="8" t="s">
        <v>33</v>
      </c>
      <c r="AX351" s="8" t="s">
        <v>69</v>
      </c>
      <c r="AY351" s="164" t="s">
        <v>152</v>
      </c>
    </row>
    <row r="352" spans="2:65" s="9" customFormat="1">
      <c r="B352" s="169"/>
      <c r="D352" s="161" t="s">
        <v>159</v>
      </c>
      <c r="E352" s="170" t="s">
        <v>5</v>
      </c>
      <c r="F352" s="171" t="s">
        <v>768</v>
      </c>
      <c r="H352" s="172">
        <v>33</v>
      </c>
      <c r="I352" s="173"/>
      <c r="L352" s="169"/>
      <c r="M352" s="174"/>
      <c r="N352" s="175"/>
      <c r="O352" s="175"/>
      <c r="P352" s="175"/>
      <c r="Q352" s="175"/>
      <c r="R352" s="175"/>
      <c r="S352" s="175"/>
      <c r="T352" s="176"/>
      <c r="AT352" s="170" t="s">
        <v>159</v>
      </c>
      <c r="AU352" s="170" t="s">
        <v>79</v>
      </c>
      <c r="AV352" s="9" t="s">
        <v>79</v>
      </c>
      <c r="AW352" s="9" t="s">
        <v>33</v>
      </c>
      <c r="AX352" s="9" t="s">
        <v>69</v>
      </c>
      <c r="AY352" s="170" t="s">
        <v>152</v>
      </c>
    </row>
    <row r="353" spans="2:65" s="10" customFormat="1">
      <c r="B353" s="177"/>
      <c r="D353" s="178" t="s">
        <v>159</v>
      </c>
      <c r="E353" s="179" t="s">
        <v>5</v>
      </c>
      <c r="F353" s="180" t="s">
        <v>161</v>
      </c>
      <c r="H353" s="181">
        <v>33</v>
      </c>
      <c r="I353" s="182"/>
      <c r="L353" s="177"/>
      <c r="M353" s="183"/>
      <c r="N353" s="184"/>
      <c r="O353" s="184"/>
      <c r="P353" s="184"/>
      <c r="Q353" s="184"/>
      <c r="R353" s="184"/>
      <c r="S353" s="184"/>
      <c r="T353" s="185"/>
      <c r="AT353" s="186" t="s">
        <v>159</v>
      </c>
      <c r="AU353" s="186" t="s">
        <v>79</v>
      </c>
      <c r="AV353" s="10" t="s">
        <v>86</v>
      </c>
      <c r="AW353" s="10" t="s">
        <v>33</v>
      </c>
      <c r="AX353" s="10" t="s">
        <v>77</v>
      </c>
      <c r="AY353" s="186" t="s">
        <v>152</v>
      </c>
    </row>
    <row r="354" spans="2:65" s="1" customFormat="1" ht="22.5" customHeight="1">
      <c r="B354" s="147"/>
      <c r="C354" s="225" t="s">
        <v>769</v>
      </c>
      <c r="D354" s="225" t="s">
        <v>484</v>
      </c>
      <c r="E354" s="226" t="s">
        <v>770</v>
      </c>
      <c r="F354" s="227" t="s">
        <v>771</v>
      </c>
      <c r="G354" s="228" t="s">
        <v>163</v>
      </c>
      <c r="H354" s="229">
        <v>33</v>
      </c>
      <c r="I354" s="230"/>
      <c r="J354" s="231">
        <f>ROUND(I354*H354,2)</f>
        <v>0</v>
      </c>
      <c r="K354" s="227" t="s">
        <v>217</v>
      </c>
      <c r="L354" s="232"/>
      <c r="M354" s="233" t="s">
        <v>5</v>
      </c>
      <c r="N354" s="234" t="s">
        <v>40</v>
      </c>
      <c r="O354" s="42"/>
      <c r="P354" s="157">
        <f>O354*H354</f>
        <v>0</v>
      </c>
      <c r="Q354" s="157">
        <v>6.5000000000000002E-2</v>
      </c>
      <c r="R354" s="157">
        <f>Q354*H354</f>
        <v>2.145</v>
      </c>
      <c r="S354" s="157">
        <v>0</v>
      </c>
      <c r="T354" s="158">
        <f>S354*H354</f>
        <v>0</v>
      </c>
      <c r="AR354" s="24" t="s">
        <v>98</v>
      </c>
      <c r="AT354" s="24" t="s">
        <v>484</v>
      </c>
      <c r="AU354" s="24" t="s">
        <v>79</v>
      </c>
      <c r="AY354" s="24" t="s">
        <v>152</v>
      </c>
      <c r="BE354" s="159">
        <f>IF(N354="základní",J354,0)</f>
        <v>0</v>
      </c>
      <c r="BF354" s="159">
        <f>IF(N354="snížená",J354,0)</f>
        <v>0</v>
      </c>
      <c r="BG354" s="159">
        <f>IF(N354="zákl. přenesená",J354,0)</f>
        <v>0</v>
      </c>
      <c r="BH354" s="159">
        <f>IF(N354="sníž. přenesená",J354,0)</f>
        <v>0</v>
      </c>
      <c r="BI354" s="159">
        <f>IF(N354="nulová",J354,0)</f>
        <v>0</v>
      </c>
      <c r="BJ354" s="24" t="s">
        <v>77</v>
      </c>
      <c r="BK354" s="159">
        <f>ROUND(I354*H354,2)</f>
        <v>0</v>
      </c>
      <c r="BL354" s="24" t="s">
        <v>86</v>
      </c>
      <c r="BM354" s="24" t="s">
        <v>772</v>
      </c>
    </row>
    <row r="355" spans="2:65" s="1" customFormat="1" ht="24">
      <c r="B355" s="41"/>
      <c r="D355" s="178" t="s">
        <v>627</v>
      </c>
      <c r="F355" s="238" t="s">
        <v>773</v>
      </c>
      <c r="I355" s="236"/>
      <c r="L355" s="41"/>
      <c r="M355" s="237"/>
      <c r="N355" s="42"/>
      <c r="O355" s="42"/>
      <c r="P355" s="42"/>
      <c r="Q355" s="42"/>
      <c r="R355" s="42"/>
      <c r="S355" s="42"/>
      <c r="T355" s="70"/>
      <c r="AT355" s="24" t="s">
        <v>627</v>
      </c>
      <c r="AU355" s="24" t="s">
        <v>79</v>
      </c>
    </row>
    <row r="356" spans="2:65" s="1" customFormat="1" ht="44.25" customHeight="1">
      <c r="B356" s="147"/>
      <c r="C356" s="148" t="s">
        <v>774</v>
      </c>
      <c r="D356" s="148" t="s">
        <v>148</v>
      </c>
      <c r="E356" s="149" t="s">
        <v>775</v>
      </c>
      <c r="F356" s="150" t="s">
        <v>776</v>
      </c>
      <c r="G356" s="151" t="s">
        <v>163</v>
      </c>
      <c r="H356" s="152">
        <v>200</v>
      </c>
      <c r="I356" s="153"/>
      <c r="J356" s="154">
        <f>ROUND(I356*H356,2)</f>
        <v>0</v>
      </c>
      <c r="K356" s="150" t="s">
        <v>217</v>
      </c>
      <c r="L356" s="41"/>
      <c r="M356" s="155" t="s">
        <v>5</v>
      </c>
      <c r="N356" s="156" t="s">
        <v>40</v>
      </c>
      <c r="O356" s="42"/>
      <c r="P356" s="157">
        <f>O356*H356</f>
        <v>0</v>
      </c>
      <c r="Q356" s="157">
        <v>9.0000000000000006E-5</v>
      </c>
      <c r="R356" s="157">
        <f>Q356*H356</f>
        <v>1.8000000000000002E-2</v>
      </c>
      <c r="S356" s="157">
        <v>0</v>
      </c>
      <c r="T356" s="158">
        <f>S356*H356</f>
        <v>0</v>
      </c>
      <c r="AR356" s="24" t="s">
        <v>86</v>
      </c>
      <c r="AT356" s="24" t="s">
        <v>148</v>
      </c>
      <c r="AU356" s="24" t="s">
        <v>79</v>
      </c>
      <c r="AY356" s="24" t="s">
        <v>152</v>
      </c>
      <c r="BE356" s="159">
        <f>IF(N356="základní",J356,0)</f>
        <v>0</v>
      </c>
      <c r="BF356" s="159">
        <f>IF(N356="snížená",J356,0)</f>
        <v>0</v>
      </c>
      <c r="BG356" s="159">
        <f>IF(N356="zákl. přenesená",J356,0)</f>
        <v>0</v>
      </c>
      <c r="BH356" s="159">
        <f>IF(N356="sníž. přenesená",J356,0)</f>
        <v>0</v>
      </c>
      <c r="BI356" s="159">
        <f>IF(N356="nulová",J356,0)</f>
        <v>0</v>
      </c>
      <c r="BJ356" s="24" t="s">
        <v>77</v>
      </c>
      <c r="BK356" s="159">
        <f>ROUND(I356*H356,2)</f>
        <v>0</v>
      </c>
      <c r="BL356" s="24" t="s">
        <v>86</v>
      </c>
      <c r="BM356" s="24" t="s">
        <v>777</v>
      </c>
    </row>
    <row r="357" spans="2:65" s="1" customFormat="1" ht="44.25" customHeight="1">
      <c r="B357" s="147"/>
      <c r="C357" s="148" t="s">
        <v>778</v>
      </c>
      <c r="D357" s="148" t="s">
        <v>148</v>
      </c>
      <c r="E357" s="149" t="s">
        <v>779</v>
      </c>
      <c r="F357" s="150" t="s">
        <v>1558</v>
      </c>
      <c r="G357" s="151" t="s">
        <v>163</v>
      </c>
      <c r="H357" s="152">
        <v>14</v>
      </c>
      <c r="I357" s="153"/>
      <c r="J357" s="154">
        <f>ROUND(I357*H357,2)</f>
        <v>0</v>
      </c>
      <c r="K357" s="150" t="s">
        <v>217</v>
      </c>
      <c r="L357" s="41"/>
      <c r="M357" s="155" t="s">
        <v>5</v>
      </c>
      <c r="N357" s="156" t="s">
        <v>40</v>
      </c>
      <c r="O357" s="42"/>
      <c r="P357" s="157">
        <f>O357*H357</f>
        <v>0</v>
      </c>
      <c r="Q357" s="157">
        <v>0.32252999999999998</v>
      </c>
      <c r="R357" s="157">
        <f>Q357*H357</f>
        <v>4.5154199999999998</v>
      </c>
      <c r="S357" s="157">
        <v>0</v>
      </c>
      <c r="T357" s="158">
        <f>S357*H357</f>
        <v>0</v>
      </c>
      <c r="AR357" s="24" t="s">
        <v>86</v>
      </c>
      <c r="AT357" s="24" t="s">
        <v>148</v>
      </c>
      <c r="AU357" s="24" t="s">
        <v>79</v>
      </c>
      <c r="AY357" s="24" t="s">
        <v>152</v>
      </c>
      <c r="BE357" s="159">
        <f>IF(N357="základní",J357,0)</f>
        <v>0</v>
      </c>
      <c r="BF357" s="159">
        <f>IF(N357="snížená",J357,0)</f>
        <v>0</v>
      </c>
      <c r="BG357" s="159">
        <f>IF(N357="zákl. přenesená",J357,0)</f>
        <v>0</v>
      </c>
      <c r="BH357" s="159">
        <f>IF(N357="sníž. přenesená",J357,0)</f>
        <v>0</v>
      </c>
      <c r="BI357" s="159">
        <f>IF(N357="nulová",J357,0)</f>
        <v>0</v>
      </c>
      <c r="BJ357" s="24" t="s">
        <v>77</v>
      </c>
      <c r="BK357" s="159">
        <f>ROUND(I357*H357,2)</f>
        <v>0</v>
      </c>
      <c r="BL357" s="24" t="s">
        <v>86</v>
      </c>
      <c r="BM357" s="24" t="s">
        <v>780</v>
      </c>
    </row>
    <row r="358" spans="2:65" s="8" customFormat="1">
      <c r="B358" s="160"/>
      <c r="D358" s="161" t="s">
        <v>159</v>
      </c>
      <c r="E358" s="162" t="s">
        <v>5</v>
      </c>
      <c r="F358" s="163" t="s">
        <v>729</v>
      </c>
      <c r="H358" s="164" t="s">
        <v>5</v>
      </c>
      <c r="I358" s="165"/>
      <c r="L358" s="160"/>
      <c r="M358" s="166"/>
      <c r="N358" s="167"/>
      <c r="O358" s="167"/>
      <c r="P358" s="167"/>
      <c r="Q358" s="167"/>
      <c r="R358" s="167"/>
      <c r="S358" s="167"/>
      <c r="T358" s="168"/>
      <c r="AT358" s="164" t="s">
        <v>159</v>
      </c>
      <c r="AU358" s="164" t="s">
        <v>79</v>
      </c>
      <c r="AV358" s="8" t="s">
        <v>77</v>
      </c>
      <c r="AW358" s="8" t="s">
        <v>33</v>
      </c>
      <c r="AX358" s="8" t="s">
        <v>69</v>
      </c>
      <c r="AY358" s="164" t="s">
        <v>152</v>
      </c>
    </row>
    <row r="359" spans="2:65" s="9" customFormat="1">
      <c r="B359" s="169"/>
      <c r="D359" s="161" t="s">
        <v>159</v>
      </c>
      <c r="E359" s="170" t="s">
        <v>5</v>
      </c>
      <c r="F359" s="171" t="s">
        <v>781</v>
      </c>
      <c r="H359" s="172">
        <v>14</v>
      </c>
      <c r="I359" s="173"/>
      <c r="L359" s="169"/>
      <c r="M359" s="174"/>
      <c r="N359" s="175"/>
      <c r="O359" s="175"/>
      <c r="P359" s="175"/>
      <c r="Q359" s="175"/>
      <c r="R359" s="175"/>
      <c r="S359" s="175"/>
      <c r="T359" s="176"/>
      <c r="AT359" s="170" t="s">
        <v>159</v>
      </c>
      <c r="AU359" s="170" t="s">
        <v>79</v>
      </c>
      <c r="AV359" s="9" t="s">
        <v>79</v>
      </c>
      <c r="AW359" s="9" t="s">
        <v>33</v>
      </c>
      <c r="AX359" s="9" t="s">
        <v>69</v>
      </c>
      <c r="AY359" s="170" t="s">
        <v>152</v>
      </c>
    </row>
    <row r="360" spans="2:65" s="10" customFormat="1">
      <c r="B360" s="177"/>
      <c r="D360" s="178" t="s">
        <v>159</v>
      </c>
      <c r="E360" s="179" t="s">
        <v>5</v>
      </c>
      <c r="F360" s="180" t="s">
        <v>161</v>
      </c>
      <c r="H360" s="181">
        <v>14</v>
      </c>
      <c r="I360" s="182"/>
      <c r="L360" s="177"/>
      <c r="M360" s="183"/>
      <c r="N360" s="184"/>
      <c r="O360" s="184"/>
      <c r="P360" s="184"/>
      <c r="Q360" s="184"/>
      <c r="R360" s="184"/>
      <c r="S360" s="184"/>
      <c r="T360" s="185"/>
      <c r="AT360" s="186" t="s">
        <v>159</v>
      </c>
      <c r="AU360" s="186" t="s">
        <v>79</v>
      </c>
      <c r="AV360" s="10" t="s">
        <v>86</v>
      </c>
      <c r="AW360" s="10" t="s">
        <v>33</v>
      </c>
      <c r="AX360" s="10" t="s">
        <v>77</v>
      </c>
      <c r="AY360" s="186" t="s">
        <v>152</v>
      </c>
    </row>
    <row r="361" spans="2:65" s="1" customFormat="1" ht="22.5" customHeight="1">
      <c r="B361" s="147"/>
      <c r="C361" s="225" t="s">
        <v>782</v>
      </c>
      <c r="D361" s="225" t="s">
        <v>484</v>
      </c>
      <c r="E361" s="226" t="s">
        <v>783</v>
      </c>
      <c r="F361" s="227" t="s">
        <v>784</v>
      </c>
      <c r="G361" s="228" t="s">
        <v>257</v>
      </c>
      <c r="H361" s="229">
        <v>28</v>
      </c>
      <c r="I361" s="230"/>
      <c r="J361" s="231">
        <f>ROUND(I361*H361,2)</f>
        <v>0</v>
      </c>
      <c r="K361" s="227" t="s">
        <v>217</v>
      </c>
      <c r="L361" s="232"/>
      <c r="M361" s="233" t="s">
        <v>5</v>
      </c>
      <c r="N361" s="234" t="s">
        <v>40</v>
      </c>
      <c r="O361" s="42"/>
      <c r="P361" s="157">
        <f>O361*H361</f>
        <v>0</v>
      </c>
      <c r="Q361" s="157">
        <v>0.13200000000000001</v>
      </c>
      <c r="R361" s="157">
        <f>Q361*H361</f>
        <v>3.6960000000000002</v>
      </c>
      <c r="S361" s="157">
        <v>0</v>
      </c>
      <c r="T361" s="158">
        <f>S361*H361</f>
        <v>0</v>
      </c>
      <c r="AR361" s="24" t="s">
        <v>98</v>
      </c>
      <c r="AT361" s="24" t="s">
        <v>484</v>
      </c>
      <c r="AU361" s="24" t="s">
        <v>79</v>
      </c>
      <c r="AY361" s="24" t="s">
        <v>152</v>
      </c>
      <c r="BE361" s="159">
        <f>IF(N361="základní",J361,0)</f>
        <v>0</v>
      </c>
      <c r="BF361" s="159">
        <f>IF(N361="snížená",J361,0)</f>
        <v>0</v>
      </c>
      <c r="BG361" s="159">
        <f>IF(N361="zákl. přenesená",J361,0)</f>
        <v>0</v>
      </c>
      <c r="BH361" s="159">
        <f>IF(N361="sníž. přenesená",J361,0)</f>
        <v>0</v>
      </c>
      <c r="BI361" s="159">
        <f>IF(N361="nulová",J361,0)</f>
        <v>0</v>
      </c>
      <c r="BJ361" s="24" t="s">
        <v>77</v>
      </c>
      <c r="BK361" s="159">
        <f>ROUND(I361*H361,2)</f>
        <v>0</v>
      </c>
      <c r="BL361" s="24" t="s">
        <v>86</v>
      </c>
      <c r="BM361" s="24" t="s">
        <v>785</v>
      </c>
    </row>
    <row r="362" spans="2:65" s="9" customFormat="1">
      <c r="B362" s="169"/>
      <c r="D362" s="161" t="s">
        <v>159</v>
      </c>
      <c r="E362" s="170" t="s">
        <v>5</v>
      </c>
      <c r="F362" s="171" t="s">
        <v>786</v>
      </c>
      <c r="H362" s="172">
        <v>28</v>
      </c>
      <c r="I362" s="173"/>
      <c r="L362" s="169"/>
      <c r="M362" s="174"/>
      <c r="N362" s="175"/>
      <c r="O362" s="175"/>
      <c r="P362" s="175"/>
      <c r="Q362" s="175"/>
      <c r="R362" s="175"/>
      <c r="S362" s="175"/>
      <c r="T362" s="176"/>
      <c r="AT362" s="170" t="s">
        <v>159</v>
      </c>
      <c r="AU362" s="170" t="s">
        <v>79</v>
      </c>
      <c r="AV362" s="9" t="s">
        <v>79</v>
      </c>
      <c r="AW362" s="9" t="s">
        <v>33</v>
      </c>
      <c r="AX362" s="9" t="s">
        <v>69</v>
      </c>
      <c r="AY362" s="170" t="s">
        <v>152</v>
      </c>
    </row>
    <row r="363" spans="2:65" s="10" customFormat="1">
      <c r="B363" s="177"/>
      <c r="D363" s="178" t="s">
        <v>159</v>
      </c>
      <c r="E363" s="179" t="s">
        <v>5</v>
      </c>
      <c r="F363" s="180" t="s">
        <v>161</v>
      </c>
      <c r="H363" s="181">
        <v>28</v>
      </c>
      <c r="I363" s="182"/>
      <c r="L363" s="177"/>
      <c r="M363" s="183"/>
      <c r="N363" s="184"/>
      <c r="O363" s="184"/>
      <c r="P363" s="184"/>
      <c r="Q363" s="184"/>
      <c r="R363" s="184"/>
      <c r="S363" s="184"/>
      <c r="T363" s="185"/>
      <c r="AT363" s="186" t="s">
        <v>159</v>
      </c>
      <c r="AU363" s="186" t="s">
        <v>79</v>
      </c>
      <c r="AV363" s="10" t="s">
        <v>86</v>
      </c>
      <c r="AW363" s="10" t="s">
        <v>33</v>
      </c>
      <c r="AX363" s="10" t="s">
        <v>77</v>
      </c>
      <c r="AY363" s="186" t="s">
        <v>152</v>
      </c>
    </row>
    <row r="364" spans="2:65" s="1" customFormat="1" ht="44.25" customHeight="1">
      <c r="B364" s="147"/>
      <c r="C364" s="148" t="s">
        <v>787</v>
      </c>
      <c r="D364" s="148" t="s">
        <v>148</v>
      </c>
      <c r="E364" s="149" t="s">
        <v>788</v>
      </c>
      <c r="F364" s="150" t="s">
        <v>789</v>
      </c>
      <c r="G364" s="151" t="s">
        <v>257</v>
      </c>
      <c r="H364" s="152">
        <v>4</v>
      </c>
      <c r="I364" s="153"/>
      <c r="J364" s="154">
        <f>ROUND(I364*H364,2)</f>
        <v>0</v>
      </c>
      <c r="K364" s="150" t="s">
        <v>217</v>
      </c>
      <c r="L364" s="41"/>
      <c r="M364" s="155" t="s">
        <v>5</v>
      </c>
      <c r="N364" s="156" t="s">
        <v>40</v>
      </c>
      <c r="O364" s="42"/>
      <c r="P364" s="157">
        <f>O364*H364</f>
        <v>0</v>
      </c>
      <c r="Q364" s="157">
        <v>0</v>
      </c>
      <c r="R364" s="157">
        <f>Q364*H364</f>
        <v>0</v>
      </c>
      <c r="S364" s="157">
        <v>8.2000000000000003E-2</v>
      </c>
      <c r="T364" s="158">
        <f>S364*H364</f>
        <v>0.32800000000000001</v>
      </c>
      <c r="AR364" s="24" t="s">
        <v>86</v>
      </c>
      <c r="AT364" s="24" t="s">
        <v>148</v>
      </c>
      <c r="AU364" s="24" t="s">
        <v>79</v>
      </c>
      <c r="AY364" s="24" t="s">
        <v>152</v>
      </c>
      <c r="BE364" s="159">
        <f>IF(N364="základní",J364,0)</f>
        <v>0</v>
      </c>
      <c r="BF364" s="159">
        <f>IF(N364="snížená",J364,0)</f>
        <v>0</v>
      </c>
      <c r="BG364" s="159">
        <f>IF(N364="zákl. přenesená",J364,0)</f>
        <v>0</v>
      </c>
      <c r="BH364" s="159">
        <f>IF(N364="sníž. přenesená",J364,0)</f>
        <v>0</v>
      </c>
      <c r="BI364" s="159">
        <f>IF(N364="nulová",J364,0)</f>
        <v>0</v>
      </c>
      <c r="BJ364" s="24" t="s">
        <v>77</v>
      </c>
      <c r="BK364" s="159">
        <f>ROUND(I364*H364,2)</f>
        <v>0</v>
      </c>
      <c r="BL364" s="24" t="s">
        <v>86</v>
      </c>
      <c r="BM364" s="24" t="s">
        <v>790</v>
      </c>
    </row>
    <row r="365" spans="2:65" s="8" customFormat="1">
      <c r="B365" s="160"/>
      <c r="D365" s="161" t="s">
        <v>159</v>
      </c>
      <c r="E365" s="162" t="s">
        <v>5</v>
      </c>
      <c r="F365" s="163" t="s">
        <v>791</v>
      </c>
      <c r="H365" s="164" t="s">
        <v>5</v>
      </c>
      <c r="I365" s="165"/>
      <c r="L365" s="160"/>
      <c r="M365" s="166"/>
      <c r="N365" s="167"/>
      <c r="O365" s="167"/>
      <c r="P365" s="167"/>
      <c r="Q365" s="167"/>
      <c r="R365" s="167"/>
      <c r="S365" s="167"/>
      <c r="T365" s="168"/>
      <c r="AT365" s="164" t="s">
        <v>159</v>
      </c>
      <c r="AU365" s="164" t="s">
        <v>79</v>
      </c>
      <c r="AV365" s="8" t="s">
        <v>77</v>
      </c>
      <c r="AW365" s="8" t="s">
        <v>33</v>
      </c>
      <c r="AX365" s="8" t="s">
        <v>69</v>
      </c>
      <c r="AY365" s="164" t="s">
        <v>152</v>
      </c>
    </row>
    <row r="366" spans="2:65" s="9" customFormat="1">
      <c r="B366" s="169"/>
      <c r="D366" s="161" t="s">
        <v>159</v>
      </c>
      <c r="E366" s="170" t="s">
        <v>5</v>
      </c>
      <c r="F366" s="171" t="s">
        <v>77</v>
      </c>
      <c r="H366" s="172">
        <v>1</v>
      </c>
      <c r="I366" s="173"/>
      <c r="L366" s="169"/>
      <c r="M366" s="174"/>
      <c r="N366" s="175"/>
      <c r="O366" s="175"/>
      <c r="P366" s="175"/>
      <c r="Q366" s="175"/>
      <c r="R366" s="175"/>
      <c r="S366" s="175"/>
      <c r="T366" s="176"/>
      <c r="AT366" s="170" t="s">
        <v>159</v>
      </c>
      <c r="AU366" s="170" t="s">
        <v>79</v>
      </c>
      <c r="AV366" s="9" t="s">
        <v>79</v>
      </c>
      <c r="AW366" s="9" t="s">
        <v>33</v>
      </c>
      <c r="AX366" s="9" t="s">
        <v>69</v>
      </c>
      <c r="AY366" s="170" t="s">
        <v>152</v>
      </c>
    </row>
    <row r="367" spans="2:65" s="8" customFormat="1">
      <c r="B367" s="160"/>
      <c r="D367" s="161" t="s">
        <v>159</v>
      </c>
      <c r="E367" s="162" t="s">
        <v>5</v>
      </c>
      <c r="F367" s="163" t="s">
        <v>683</v>
      </c>
      <c r="H367" s="164" t="s">
        <v>5</v>
      </c>
      <c r="I367" s="165"/>
      <c r="L367" s="160"/>
      <c r="M367" s="166"/>
      <c r="N367" s="167"/>
      <c r="O367" s="167"/>
      <c r="P367" s="167"/>
      <c r="Q367" s="167"/>
      <c r="R367" s="167"/>
      <c r="S367" s="167"/>
      <c r="T367" s="168"/>
      <c r="AT367" s="164" t="s">
        <v>159</v>
      </c>
      <c r="AU367" s="164" t="s">
        <v>79</v>
      </c>
      <c r="AV367" s="8" t="s">
        <v>77</v>
      </c>
      <c r="AW367" s="8" t="s">
        <v>33</v>
      </c>
      <c r="AX367" s="8" t="s">
        <v>69</v>
      </c>
      <c r="AY367" s="164" t="s">
        <v>152</v>
      </c>
    </row>
    <row r="368" spans="2:65" s="9" customFormat="1">
      <c r="B368" s="169"/>
      <c r="D368" s="161" t="s">
        <v>159</v>
      </c>
      <c r="E368" s="170" t="s">
        <v>5</v>
      </c>
      <c r="F368" s="171" t="s">
        <v>83</v>
      </c>
      <c r="H368" s="172">
        <v>3</v>
      </c>
      <c r="I368" s="173"/>
      <c r="L368" s="169"/>
      <c r="M368" s="174"/>
      <c r="N368" s="175"/>
      <c r="O368" s="175"/>
      <c r="P368" s="175"/>
      <c r="Q368" s="175"/>
      <c r="R368" s="175"/>
      <c r="S368" s="175"/>
      <c r="T368" s="176"/>
      <c r="AT368" s="170" t="s">
        <v>159</v>
      </c>
      <c r="AU368" s="170" t="s">
        <v>79</v>
      </c>
      <c r="AV368" s="9" t="s">
        <v>79</v>
      </c>
      <c r="AW368" s="9" t="s">
        <v>33</v>
      </c>
      <c r="AX368" s="9" t="s">
        <v>69</v>
      </c>
      <c r="AY368" s="170" t="s">
        <v>152</v>
      </c>
    </row>
    <row r="369" spans="2:65" s="10" customFormat="1">
      <c r="B369" s="177"/>
      <c r="D369" s="178" t="s">
        <v>159</v>
      </c>
      <c r="E369" s="179" t="s">
        <v>5</v>
      </c>
      <c r="F369" s="180" t="s">
        <v>161</v>
      </c>
      <c r="H369" s="181">
        <v>4</v>
      </c>
      <c r="I369" s="182"/>
      <c r="L369" s="177"/>
      <c r="M369" s="183"/>
      <c r="N369" s="184"/>
      <c r="O369" s="184"/>
      <c r="P369" s="184"/>
      <c r="Q369" s="184"/>
      <c r="R369" s="184"/>
      <c r="S369" s="184"/>
      <c r="T369" s="185"/>
      <c r="AT369" s="186" t="s">
        <v>159</v>
      </c>
      <c r="AU369" s="186" t="s">
        <v>79</v>
      </c>
      <c r="AV369" s="10" t="s">
        <v>86</v>
      </c>
      <c r="AW369" s="10" t="s">
        <v>33</v>
      </c>
      <c r="AX369" s="10" t="s">
        <v>77</v>
      </c>
      <c r="AY369" s="186" t="s">
        <v>152</v>
      </c>
    </row>
    <row r="370" spans="2:65" s="1" customFormat="1" ht="44.25" customHeight="1">
      <c r="B370" s="147"/>
      <c r="C370" s="148" t="s">
        <v>792</v>
      </c>
      <c r="D370" s="148" t="s">
        <v>148</v>
      </c>
      <c r="E370" s="149" t="s">
        <v>793</v>
      </c>
      <c r="F370" s="150" t="s">
        <v>794</v>
      </c>
      <c r="G370" s="151" t="s">
        <v>257</v>
      </c>
      <c r="H370" s="152">
        <v>6</v>
      </c>
      <c r="I370" s="153"/>
      <c r="J370" s="154">
        <f>ROUND(I370*H370,2)</f>
        <v>0</v>
      </c>
      <c r="K370" s="150" t="s">
        <v>217</v>
      </c>
      <c r="L370" s="41"/>
      <c r="M370" s="155" t="s">
        <v>5</v>
      </c>
      <c r="N370" s="156" t="s">
        <v>40</v>
      </c>
      <c r="O370" s="42"/>
      <c r="P370" s="157">
        <f>O370*H370</f>
        <v>0</v>
      </c>
      <c r="Q370" s="157">
        <v>0</v>
      </c>
      <c r="R370" s="157">
        <f>Q370*H370</f>
        <v>0</v>
      </c>
      <c r="S370" s="157">
        <v>4.0000000000000001E-3</v>
      </c>
      <c r="T370" s="158">
        <f>S370*H370</f>
        <v>2.4E-2</v>
      </c>
      <c r="AR370" s="24" t="s">
        <v>86</v>
      </c>
      <c r="AT370" s="24" t="s">
        <v>148</v>
      </c>
      <c r="AU370" s="24" t="s">
        <v>79</v>
      </c>
      <c r="AY370" s="24" t="s">
        <v>152</v>
      </c>
      <c r="BE370" s="159">
        <f>IF(N370="základní",J370,0)</f>
        <v>0</v>
      </c>
      <c r="BF370" s="159">
        <f>IF(N370="snížená",J370,0)</f>
        <v>0</v>
      </c>
      <c r="BG370" s="159">
        <f>IF(N370="zákl. přenesená",J370,0)</f>
        <v>0</v>
      </c>
      <c r="BH370" s="159">
        <f>IF(N370="sníž. přenesená",J370,0)</f>
        <v>0</v>
      </c>
      <c r="BI370" s="159">
        <f>IF(N370="nulová",J370,0)</f>
        <v>0</v>
      </c>
      <c r="BJ370" s="24" t="s">
        <v>77</v>
      </c>
      <c r="BK370" s="159">
        <f>ROUND(I370*H370,2)</f>
        <v>0</v>
      </c>
      <c r="BL370" s="24" t="s">
        <v>86</v>
      </c>
      <c r="BM370" s="24" t="s">
        <v>795</v>
      </c>
    </row>
    <row r="371" spans="2:65" s="8" customFormat="1">
      <c r="B371" s="160"/>
      <c r="D371" s="161" t="s">
        <v>159</v>
      </c>
      <c r="E371" s="162" t="s">
        <v>5</v>
      </c>
      <c r="F371" s="163" t="s">
        <v>249</v>
      </c>
      <c r="H371" s="164" t="s">
        <v>5</v>
      </c>
      <c r="I371" s="165"/>
      <c r="L371" s="160"/>
      <c r="M371" s="166"/>
      <c r="N371" s="167"/>
      <c r="O371" s="167"/>
      <c r="P371" s="167"/>
      <c r="Q371" s="167"/>
      <c r="R371" s="167"/>
      <c r="S371" s="167"/>
      <c r="T371" s="168"/>
      <c r="AT371" s="164" t="s">
        <v>159</v>
      </c>
      <c r="AU371" s="164" t="s">
        <v>79</v>
      </c>
      <c r="AV371" s="8" t="s">
        <v>77</v>
      </c>
      <c r="AW371" s="8" t="s">
        <v>33</v>
      </c>
      <c r="AX371" s="8" t="s">
        <v>69</v>
      </c>
      <c r="AY371" s="164" t="s">
        <v>152</v>
      </c>
    </row>
    <row r="372" spans="2:65" s="9" customFormat="1">
      <c r="B372" s="169"/>
      <c r="D372" s="161" t="s">
        <v>159</v>
      </c>
      <c r="E372" s="170" t="s">
        <v>5</v>
      </c>
      <c r="F372" s="171" t="s">
        <v>92</v>
      </c>
      <c r="H372" s="172">
        <v>6</v>
      </c>
      <c r="I372" s="173"/>
      <c r="L372" s="169"/>
      <c r="M372" s="174"/>
      <c r="N372" s="175"/>
      <c r="O372" s="175"/>
      <c r="P372" s="175"/>
      <c r="Q372" s="175"/>
      <c r="R372" s="175"/>
      <c r="S372" s="175"/>
      <c r="T372" s="176"/>
      <c r="AT372" s="170" t="s">
        <v>159</v>
      </c>
      <c r="AU372" s="170" t="s">
        <v>79</v>
      </c>
      <c r="AV372" s="9" t="s">
        <v>79</v>
      </c>
      <c r="AW372" s="9" t="s">
        <v>33</v>
      </c>
      <c r="AX372" s="9" t="s">
        <v>69</v>
      </c>
      <c r="AY372" s="170" t="s">
        <v>152</v>
      </c>
    </row>
    <row r="373" spans="2:65" s="10" customFormat="1">
      <c r="B373" s="177"/>
      <c r="D373" s="161" t="s">
        <v>159</v>
      </c>
      <c r="E373" s="187" t="s">
        <v>5</v>
      </c>
      <c r="F373" s="188" t="s">
        <v>161</v>
      </c>
      <c r="H373" s="189">
        <v>6</v>
      </c>
      <c r="I373" s="182"/>
      <c r="L373" s="177"/>
      <c r="M373" s="183"/>
      <c r="N373" s="184"/>
      <c r="O373" s="184"/>
      <c r="P373" s="184"/>
      <c r="Q373" s="184"/>
      <c r="R373" s="184"/>
      <c r="S373" s="184"/>
      <c r="T373" s="185"/>
      <c r="AT373" s="186" t="s">
        <v>159</v>
      </c>
      <c r="AU373" s="186" t="s">
        <v>79</v>
      </c>
      <c r="AV373" s="10" t="s">
        <v>86</v>
      </c>
      <c r="AW373" s="10" t="s">
        <v>33</v>
      </c>
      <c r="AX373" s="10" t="s">
        <v>77</v>
      </c>
      <c r="AY373" s="186" t="s">
        <v>152</v>
      </c>
    </row>
    <row r="374" spans="2:65" s="13" customFormat="1" ht="29.85" customHeight="1">
      <c r="B374" s="207"/>
      <c r="D374" s="218" t="s">
        <v>68</v>
      </c>
      <c r="E374" s="219" t="s">
        <v>238</v>
      </c>
      <c r="F374" s="219" t="s">
        <v>239</v>
      </c>
      <c r="I374" s="210"/>
      <c r="J374" s="220">
        <f>BK374</f>
        <v>0</v>
      </c>
      <c r="L374" s="207"/>
      <c r="M374" s="212"/>
      <c r="N374" s="213"/>
      <c r="O374" s="213"/>
      <c r="P374" s="214">
        <f>P375</f>
        <v>0</v>
      </c>
      <c r="Q374" s="213"/>
      <c r="R374" s="214">
        <f>R375</f>
        <v>0</v>
      </c>
      <c r="S374" s="213"/>
      <c r="T374" s="215">
        <f>T375</f>
        <v>0</v>
      </c>
      <c r="AR374" s="208" t="s">
        <v>77</v>
      </c>
      <c r="AT374" s="216" t="s">
        <v>68</v>
      </c>
      <c r="AU374" s="216" t="s">
        <v>77</v>
      </c>
      <c r="AY374" s="208" t="s">
        <v>152</v>
      </c>
      <c r="BK374" s="217">
        <f>BK375</f>
        <v>0</v>
      </c>
    </row>
    <row r="375" spans="2:65" s="1" customFormat="1" ht="31.5" customHeight="1">
      <c r="B375" s="147"/>
      <c r="C375" s="148" t="s">
        <v>796</v>
      </c>
      <c r="D375" s="148" t="s">
        <v>148</v>
      </c>
      <c r="E375" s="149" t="s">
        <v>240</v>
      </c>
      <c r="F375" s="150" t="s">
        <v>241</v>
      </c>
      <c r="G375" s="151" t="s">
        <v>226</v>
      </c>
      <c r="H375" s="152">
        <v>1832.3679999999999</v>
      </c>
      <c r="I375" s="153"/>
      <c r="J375" s="154">
        <f>ROUND(I375*H375,2)</f>
        <v>0</v>
      </c>
      <c r="K375" s="150" t="s">
        <v>217</v>
      </c>
      <c r="L375" s="41"/>
      <c r="M375" s="155" t="s">
        <v>5</v>
      </c>
      <c r="N375" s="156" t="s">
        <v>40</v>
      </c>
      <c r="O375" s="42"/>
      <c r="P375" s="157">
        <f>O375*H375</f>
        <v>0</v>
      </c>
      <c r="Q375" s="157">
        <v>0</v>
      </c>
      <c r="R375" s="157">
        <f>Q375*H375</f>
        <v>0</v>
      </c>
      <c r="S375" s="157">
        <v>0</v>
      </c>
      <c r="T375" s="158">
        <f>S375*H375</f>
        <v>0</v>
      </c>
      <c r="AR375" s="24" t="s">
        <v>86</v>
      </c>
      <c r="AT375" s="24" t="s">
        <v>148</v>
      </c>
      <c r="AU375" s="24" t="s">
        <v>79</v>
      </c>
      <c r="AY375" s="24" t="s">
        <v>152</v>
      </c>
      <c r="BE375" s="159">
        <f>IF(N375="základní",J375,0)</f>
        <v>0</v>
      </c>
      <c r="BF375" s="159">
        <f>IF(N375="snížená",J375,0)</f>
        <v>0</v>
      </c>
      <c r="BG375" s="159">
        <f>IF(N375="zákl. přenesená",J375,0)</f>
        <v>0</v>
      </c>
      <c r="BH375" s="159">
        <f>IF(N375="sníž. přenesená",J375,0)</f>
        <v>0</v>
      </c>
      <c r="BI375" s="159">
        <f>IF(N375="nulová",J375,0)</f>
        <v>0</v>
      </c>
      <c r="BJ375" s="24" t="s">
        <v>77</v>
      </c>
      <c r="BK375" s="159">
        <f>ROUND(I375*H375,2)</f>
        <v>0</v>
      </c>
      <c r="BL375" s="24" t="s">
        <v>86</v>
      </c>
      <c r="BM375" s="24" t="s">
        <v>797</v>
      </c>
    </row>
    <row r="376" spans="2:65" s="13" customFormat="1" ht="37.35" customHeight="1">
      <c r="B376" s="207"/>
      <c r="D376" s="208" t="s">
        <v>68</v>
      </c>
      <c r="E376" s="209" t="s">
        <v>798</v>
      </c>
      <c r="F376" s="209" t="s">
        <v>799</v>
      </c>
      <c r="I376" s="210"/>
      <c r="J376" s="211">
        <f>BK376</f>
        <v>0</v>
      </c>
      <c r="L376" s="207"/>
      <c r="M376" s="212"/>
      <c r="N376" s="213"/>
      <c r="O376" s="213"/>
      <c r="P376" s="214">
        <f>P377</f>
        <v>0</v>
      </c>
      <c r="Q376" s="213"/>
      <c r="R376" s="214">
        <f>R377</f>
        <v>0</v>
      </c>
      <c r="S376" s="213"/>
      <c r="T376" s="215">
        <f>T377</f>
        <v>0</v>
      </c>
      <c r="AR376" s="208" t="s">
        <v>79</v>
      </c>
      <c r="AT376" s="216" t="s">
        <v>68</v>
      </c>
      <c r="AU376" s="216" t="s">
        <v>69</v>
      </c>
      <c r="AY376" s="208" t="s">
        <v>152</v>
      </c>
      <c r="BK376" s="217">
        <f>BK377</f>
        <v>0</v>
      </c>
    </row>
    <row r="377" spans="2:65" s="13" customFormat="1" ht="19.95" customHeight="1">
      <c r="B377" s="207"/>
      <c r="D377" s="218" t="s">
        <v>68</v>
      </c>
      <c r="E377" s="219" t="s">
        <v>800</v>
      </c>
      <c r="F377" s="219" t="s">
        <v>801</v>
      </c>
      <c r="I377" s="210"/>
      <c r="J377" s="220">
        <f>BK377</f>
        <v>0</v>
      </c>
      <c r="L377" s="207"/>
      <c r="M377" s="212"/>
      <c r="N377" s="213"/>
      <c r="O377" s="213"/>
      <c r="P377" s="214">
        <f>P378</f>
        <v>0</v>
      </c>
      <c r="Q377" s="213"/>
      <c r="R377" s="214">
        <f>R378</f>
        <v>0</v>
      </c>
      <c r="S377" s="213"/>
      <c r="T377" s="215">
        <f>T378</f>
        <v>0</v>
      </c>
      <c r="AR377" s="208" t="s">
        <v>79</v>
      </c>
      <c r="AT377" s="216" t="s">
        <v>68</v>
      </c>
      <c r="AU377" s="216" t="s">
        <v>77</v>
      </c>
      <c r="AY377" s="208" t="s">
        <v>152</v>
      </c>
      <c r="BK377" s="217">
        <f>BK378</f>
        <v>0</v>
      </c>
    </row>
    <row r="378" spans="2:65" s="1" customFormat="1" ht="22.5" customHeight="1">
      <c r="B378" s="147"/>
      <c r="C378" s="148" t="s">
        <v>802</v>
      </c>
      <c r="D378" s="148" t="s">
        <v>148</v>
      </c>
      <c r="E378" s="149" t="s">
        <v>803</v>
      </c>
      <c r="F378" s="150" t="s">
        <v>804</v>
      </c>
      <c r="G378" s="151" t="s">
        <v>216</v>
      </c>
      <c r="H378" s="152">
        <v>5</v>
      </c>
      <c r="I378" s="153"/>
      <c r="J378" s="154">
        <f>ROUND(I378*H378,2)</f>
        <v>0</v>
      </c>
      <c r="K378" s="150" t="s">
        <v>5</v>
      </c>
      <c r="L378" s="41"/>
      <c r="M378" s="155" t="s">
        <v>5</v>
      </c>
      <c r="N378" s="221" t="s">
        <v>40</v>
      </c>
      <c r="O378" s="222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AR378" s="24" t="s">
        <v>317</v>
      </c>
      <c r="AT378" s="24" t="s">
        <v>148</v>
      </c>
      <c r="AU378" s="24" t="s">
        <v>79</v>
      </c>
      <c r="AY378" s="24" t="s">
        <v>152</v>
      </c>
      <c r="BE378" s="159">
        <f>IF(N378="základní",J378,0)</f>
        <v>0</v>
      </c>
      <c r="BF378" s="159">
        <f>IF(N378="snížená",J378,0)</f>
        <v>0</v>
      </c>
      <c r="BG378" s="159">
        <f>IF(N378="zákl. přenesená",J378,0)</f>
        <v>0</v>
      </c>
      <c r="BH378" s="159">
        <f>IF(N378="sníž. přenesená",J378,0)</f>
        <v>0</v>
      </c>
      <c r="BI378" s="159">
        <f>IF(N378="nulová",J378,0)</f>
        <v>0</v>
      </c>
      <c r="BJ378" s="24" t="s">
        <v>77</v>
      </c>
      <c r="BK378" s="159">
        <f>ROUND(I378*H378,2)</f>
        <v>0</v>
      </c>
      <c r="BL378" s="24" t="s">
        <v>317</v>
      </c>
      <c r="BM378" s="24" t="s">
        <v>805</v>
      </c>
    </row>
    <row r="379" spans="2:65" s="1" customFormat="1" ht="6.9" customHeight="1">
      <c r="B379" s="56"/>
      <c r="C379" s="57"/>
      <c r="D379" s="57"/>
      <c r="E379" s="57"/>
      <c r="F379" s="57"/>
      <c r="G379" s="57"/>
      <c r="H379" s="57"/>
      <c r="I379" s="127"/>
      <c r="J379" s="57"/>
      <c r="K379" s="57"/>
      <c r="L379" s="41"/>
    </row>
  </sheetData>
  <autoFilter ref="C86:K378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2" activePane="bottomLeft" state="frozen"/>
      <selection pane="bottomLeft" activeCell="F113" sqref="F11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88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806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ROUND(J81,2)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ROUND(SUM(BE81:BE126), 2)</f>
        <v>0</v>
      </c>
      <c r="G30" s="42"/>
      <c r="H30" s="42"/>
      <c r="I30" s="119">
        <v>0.21</v>
      </c>
      <c r="J30" s="118">
        <f>ROUND(ROUND((SUM(BE81:BE126)),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ROUND(SUM(BF81:BF126), 2)</f>
        <v>0</v>
      </c>
      <c r="G31" s="42"/>
      <c r="H31" s="42"/>
      <c r="I31" s="119">
        <v>0.15</v>
      </c>
      <c r="J31" s="118">
        <f>ROUND(ROUND((SUM(BF81:BF126)),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ROUND(SUM(BG81:BG126),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ROUND(SUM(BH81:BH126),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ROUND(SUM(BI81:BI126),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4 - SO 101b Místní komunikace ve správě SSMSK,p.o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J81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J82</f>
        <v>0</v>
      </c>
      <c r="K57" s="199"/>
    </row>
    <row r="58" spans="2:47" s="12" customFormat="1" ht="19.95" customHeight="1">
      <c r="B58" s="200"/>
      <c r="C58" s="201"/>
      <c r="D58" s="202" t="s">
        <v>468</v>
      </c>
      <c r="E58" s="203"/>
      <c r="F58" s="203"/>
      <c r="G58" s="203"/>
      <c r="H58" s="203"/>
      <c r="I58" s="204"/>
      <c r="J58" s="205">
        <f>J83</f>
        <v>0</v>
      </c>
      <c r="K58" s="206"/>
    </row>
    <row r="59" spans="2:47" s="12" customFormat="1" ht="19.95" customHeight="1">
      <c r="B59" s="200"/>
      <c r="C59" s="201"/>
      <c r="D59" s="202" t="s">
        <v>469</v>
      </c>
      <c r="E59" s="203"/>
      <c r="F59" s="203"/>
      <c r="G59" s="203"/>
      <c r="H59" s="203"/>
      <c r="I59" s="204"/>
      <c r="J59" s="205">
        <f>J100</f>
        <v>0</v>
      </c>
      <c r="K59" s="206"/>
    </row>
    <row r="60" spans="2:47" s="12" customFormat="1" ht="19.95" customHeight="1">
      <c r="B60" s="200"/>
      <c r="C60" s="201"/>
      <c r="D60" s="202" t="s">
        <v>244</v>
      </c>
      <c r="E60" s="203"/>
      <c r="F60" s="203"/>
      <c r="G60" s="203"/>
      <c r="H60" s="203"/>
      <c r="I60" s="204"/>
      <c r="J60" s="205">
        <f>J102</f>
        <v>0</v>
      </c>
      <c r="K60" s="206"/>
    </row>
    <row r="61" spans="2:47" s="12" customFormat="1" ht="19.95" customHeight="1">
      <c r="B61" s="200"/>
      <c r="C61" s="201"/>
      <c r="D61" s="202" t="s">
        <v>210</v>
      </c>
      <c r="E61" s="203"/>
      <c r="F61" s="203"/>
      <c r="G61" s="203"/>
      <c r="H61" s="203"/>
      <c r="I61" s="204"/>
      <c r="J61" s="205">
        <f>J125</f>
        <v>0</v>
      </c>
      <c r="K61" s="206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06"/>
      <c r="J62" s="42"/>
      <c r="K62" s="45"/>
    </row>
    <row r="63" spans="2:47" s="1" customFormat="1" ht="6.9" customHeight="1">
      <c r="B63" s="56"/>
      <c r="C63" s="57"/>
      <c r="D63" s="57"/>
      <c r="E63" s="57"/>
      <c r="F63" s="57"/>
      <c r="G63" s="57"/>
      <c r="H63" s="57"/>
      <c r="I63" s="127"/>
      <c r="J63" s="57"/>
      <c r="K63" s="58"/>
    </row>
    <row r="67" spans="2:20" s="1" customFormat="1" ht="6.9" customHeight="1">
      <c r="B67" s="59"/>
      <c r="C67" s="60"/>
      <c r="D67" s="60"/>
      <c r="E67" s="60"/>
      <c r="F67" s="60"/>
      <c r="G67" s="60"/>
      <c r="H67" s="60"/>
      <c r="I67" s="128"/>
      <c r="J67" s="60"/>
      <c r="K67" s="60"/>
      <c r="L67" s="41"/>
    </row>
    <row r="68" spans="2:20" s="1" customFormat="1" ht="36.9" customHeight="1">
      <c r="B68" s="41"/>
      <c r="C68" s="61" t="s">
        <v>134</v>
      </c>
      <c r="L68" s="41"/>
    </row>
    <row r="69" spans="2:20" s="1" customFormat="1" ht="6.9" customHeight="1">
      <c r="B69" s="41"/>
      <c r="L69" s="41"/>
    </row>
    <row r="70" spans="2:20" s="1" customFormat="1" ht="14.4" customHeight="1">
      <c r="B70" s="41"/>
      <c r="C70" s="63" t="s">
        <v>18</v>
      </c>
      <c r="L70" s="41"/>
    </row>
    <row r="71" spans="2:20" s="1" customFormat="1" ht="22.5" customHeight="1">
      <c r="B71" s="41"/>
      <c r="E71" s="364" t="str">
        <f>E7</f>
        <v>Cyklostezka Nová Ves -Vodárna-I.etapa</v>
      </c>
      <c r="F71" s="365"/>
      <c r="G71" s="365"/>
      <c r="H71" s="365"/>
      <c r="L71" s="41"/>
    </row>
    <row r="72" spans="2:20" s="1" customFormat="1" ht="14.4" customHeight="1">
      <c r="B72" s="41"/>
      <c r="C72" s="63" t="s">
        <v>127</v>
      </c>
      <c r="L72" s="41"/>
    </row>
    <row r="73" spans="2:20" s="1" customFormat="1" ht="23.25" customHeight="1">
      <c r="B73" s="41"/>
      <c r="E73" s="345" t="str">
        <f>E9</f>
        <v>4 - SO 101b Místní komunikace ve správě SSMSK,p.o</v>
      </c>
      <c r="F73" s="366"/>
      <c r="G73" s="366"/>
      <c r="H73" s="366"/>
      <c r="L73" s="41"/>
    </row>
    <row r="74" spans="2:20" s="1" customFormat="1" ht="6.9" customHeight="1">
      <c r="B74" s="41"/>
      <c r="L74" s="41"/>
    </row>
    <row r="75" spans="2:20" s="1" customFormat="1" ht="18" customHeight="1">
      <c r="B75" s="41"/>
      <c r="C75" s="63" t="s">
        <v>22</v>
      </c>
      <c r="F75" s="135" t="str">
        <f>F12</f>
        <v xml:space="preserve"> </v>
      </c>
      <c r="I75" s="136" t="s">
        <v>24</v>
      </c>
      <c r="J75" s="67" t="str">
        <f>IF(J12="","",J12)</f>
        <v>19.06.2017</v>
      </c>
      <c r="L75" s="41"/>
    </row>
    <row r="76" spans="2:20" s="1" customFormat="1" ht="6.9" customHeight="1">
      <c r="B76" s="41"/>
      <c r="L76" s="41"/>
    </row>
    <row r="77" spans="2:20" s="1" customFormat="1" ht="13.2">
      <c r="B77" s="41"/>
      <c r="C77" s="63" t="s">
        <v>26</v>
      </c>
      <c r="F77" s="135" t="str">
        <f>E15</f>
        <v>Statutární město Ostrava</v>
      </c>
      <c r="I77" s="136" t="s">
        <v>31</v>
      </c>
      <c r="J77" s="135" t="str">
        <f>E21</f>
        <v>HaskoningDHV Czech Republic</v>
      </c>
      <c r="L77" s="41"/>
    </row>
    <row r="78" spans="2:20" s="1" customFormat="1" ht="14.4" customHeight="1">
      <c r="B78" s="41"/>
      <c r="C78" s="63" t="s">
        <v>30</v>
      </c>
      <c r="F78" s="135" t="str">
        <f>IF(E18="","",E18)</f>
        <v>Ing.Ondrej Bojko</v>
      </c>
      <c r="L78" s="41"/>
    </row>
    <row r="79" spans="2:20" s="1" customFormat="1" ht="10.35" customHeight="1">
      <c r="B79" s="41"/>
      <c r="L79" s="41"/>
    </row>
    <row r="80" spans="2:20" s="7" customFormat="1" ht="29.25" customHeight="1">
      <c r="B80" s="137"/>
      <c r="C80" s="138" t="s">
        <v>135</v>
      </c>
      <c r="D80" s="139" t="s">
        <v>54</v>
      </c>
      <c r="E80" s="139" t="s">
        <v>50</v>
      </c>
      <c r="F80" s="139" t="s">
        <v>136</v>
      </c>
      <c r="G80" s="139" t="s">
        <v>137</v>
      </c>
      <c r="H80" s="139" t="s">
        <v>138</v>
      </c>
      <c r="I80" s="140" t="s">
        <v>139</v>
      </c>
      <c r="J80" s="139" t="s">
        <v>131</v>
      </c>
      <c r="K80" s="141" t="s">
        <v>140</v>
      </c>
      <c r="L80" s="137"/>
      <c r="M80" s="73" t="s">
        <v>141</v>
      </c>
      <c r="N80" s="74" t="s">
        <v>39</v>
      </c>
      <c r="O80" s="74" t="s">
        <v>142</v>
      </c>
      <c r="P80" s="74" t="s">
        <v>143</v>
      </c>
      <c r="Q80" s="74" t="s">
        <v>144</v>
      </c>
      <c r="R80" s="74" t="s">
        <v>145</v>
      </c>
      <c r="S80" s="74" t="s">
        <v>146</v>
      </c>
      <c r="T80" s="75" t="s">
        <v>147</v>
      </c>
    </row>
    <row r="81" spans="2:65" s="1" customFormat="1" ht="29.25" customHeight="1">
      <c r="B81" s="41"/>
      <c r="C81" s="77" t="s">
        <v>132</v>
      </c>
      <c r="J81" s="143">
        <f>BK81</f>
        <v>0</v>
      </c>
      <c r="L81" s="41"/>
      <c r="M81" s="76"/>
      <c r="N81" s="68"/>
      <c r="O81" s="68"/>
      <c r="P81" s="144">
        <f>P82</f>
        <v>0</v>
      </c>
      <c r="Q81" s="68"/>
      <c r="R81" s="144">
        <f>R82</f>
        <v>22.473310000000001</v>
      </c>
      <c r="S81" s="68"/>
      <c r="T81" s="145">
        <f>T82</f>
        <v>0</v>
      </c>
      <c r="AT81" s="24" t="s">
        <v>68</v>
      </c>
      <c r="AU81" s="24" t="s">
        <v>133</v>
      </c>
      <c r="BK81" s="146">
        <f>BK82</f>
        <v>0</v>
      </c>
    </row>
    <row r="82" spans="2:65" s="13" customFormat="1" ht="37.35" customHeight="1">
      <c r="B82" s="207"/>
      <c r="D82" s="208" t="s">
        <v>68</v>
      </c>
      <c r="E82" s="209" t="s">
        <v>211</v>
      </c>
      <c r="F82" s="209" t="s">
        <v>212</v>
      </c>
      <c r="I82" s="210"/>
      <c r="J82" s="211">
        <f>BK82</f>
        <v>0</v>
      </c>
      <c r="L82" s="207"/>
      <c r="M82" s="212"/>
      <c r="N82" s="213"/>
      <c r="O82" s="213"/>
      <c r="P82" s="214">
        <f>P83+P100+P102+P125</f>
        <v>0</v>
      </c>
      <c r="Q82" s="213"/>
      <c r="R82" s="214">
        <f>R83+R100+R102+R125</f>
        <v>22.473310000000001</v>
      </c>
      <c r="S82" s="213"/>
      <c r="T82" s="215">
        <f>T83+T100+T102+T125</f>
        <v>0</v>
      </c>
      <c r="AR82" s="208" t="s">
        <v>77</v>
      </c>
      <c r="AT82" s="216" t="s">
        <v>68</v>
      </c>
      <c r="AU82" s="216" t="s">
        <v>69</v>
      </c>
      <c r="AY82" s="208" t="s">
        <v>152</v>
      </c>
      <c r="BK82" s="217">
        <f>BK83+BK100+BK102+BK125</f>
        <v>0</v>
      </c>
    </row>
    <row r="83" spans="2:65" s="13" customFormat="1" ht="19.95" customHeight="1">
      <c r="B83" s="207"/>
      <c r="D83" s="218" t="s">
        <v>68</v>
      </c>
      <c r="E83" s="219" t="s">
        <v>89</v>
      </c>
      <c r="F83" s="219" t="s">
        <v>570</v>
      </c>
      <c r="I83" s="210"/>
      <c r="J83" s="220">
        <f>BK83</f>
        <v>0</v>
      </c>
      <c r="L83" s="207"/>
      <c r="M83" s="212"/>
      <c r="N83" s="213"/>
      <c r="O83" s="213"/>
      <c r="P83" s="214">
        <f>SUM(P84:P99)</f>
        <v>0</v>
      </c>
      <c r="Q83" s="213"/>
      <c r="R83" s="214">
        <f>SUM(R84:R99)</f>
        <v>0</v>
      </c>
      <c r="S83" s="213"/>
      <c r="T83" s="215">
        <f>SUM(T84:T99)</f>
        <v>0</v>
      </c>
      <c r="AR83" s="208" t="s">
        <v>77</v>
      </c>
      <c r="AT83" s="216" t="s">
        <v>68</v>
      </c>
      <c r="AU83" s="216" t="s">
        <v>77</v>
      </c>
      <c r="AY83" s="208" t="s">
        <v>152</v>
      </c>
      <c r="BK83" s="217">
        <f>SUM(BK84:BK99)</f>
        <v>0</v>
      </c>
    </row>
    <row r="84" spans="2:65" s="1" customFormat="1" ht="22.5" customHeight="1">
      <c r="B84" s="147"/>
      <c r="C84" s="148" t="s">
        <v>77</v>
      </c>
      <c r="D84" s="148" t="s">
        <v>148</v>
      </c>
      <c r="E84" s="149" t="s">
        <v>807</v>
      </c>
      <c r="F84" s="150" t="s">
        <v>808</v>
      </c>
      <c r="G84" s="151" t="s">
        <v>216</v>
      </c>
      <c r="H84" s="152">
        <v>25</v>
      </c>
      <c r="I84" s="153"/>
      <c r="J84" s="154">
        <f>ROUND(I84*H84,2)</f>
        <v>0</v>
      </c>
      <c r="K84" s="150" t="s">
        <v>217</v>
      </c>
      <c r="L84" s="41"/>
      <c r="M84" s="155" t="s">
        <v>5</v>
      </c>
      <c r="N84" s="156" t="s">
        <v>40</v>
      </c>
      <c r="O84" s="42"/>
      <c r="P84" s="157">
        <f>O84*H84</f>
        <v>0</v>
      </c>
      <c r="Q84" s="157">
        <v>0</v>
      </c>
      <c r="R84" s="157">
        <f>Q84*H84</f>
        <v>0</v>
      </c>
      <c r="S84" s="157">
        <v>0</v>
      </c>
      <c r="T84" s="158">
        <f>S84*H84</f>
        <v>0</v>
      </c>
      <c r="AR84" s="24" t="s">
        <v>86</v>
      </c>
      <c r="AT84" s="24" t="s">
        <v>148</v>
      </c>
      <c r="AU84" s="24" t="s">
        <v>79</v>
      </c>
      <c r="AY84" s="24" t="s">
        <v>152</v>
      </c>
      <c r="BE84" s="159">
        <f>IF(N84="základní",J84,0)</f>
        <v>0</v>
      </c>
      <c r="BF84" s="159">
        <f>IF(N84="snížená",J84,0)</f>
        <v>0</v>
      </c>
      <c r="BG84" s="159">
        <f>IF(N84="zákl. přenesená",J84,0)</f>
        <v>0</v>
      </c>
      <c r="BH84" s="159">
        <f>IF(N84="sníž. přenesená",J84,0)</f>
        <v>0</v>
      </c>
      <c r="BI84" s="159">
        <f>IF(N84="nulová",J84,0)</f>
        <v>0</v>
      </c>
      <c r="BJ84" s="24" t="s">
        <v>77</v>
      </c>
      <c r="BK84" s="159">
        <f>ROUND(I84*H84,2)</f>
        <v>0</v>
      </c>
      <c r="BL84" s="24" t="s">
        <v>86</v>
      </c>
      <c r="BM84" s="24" t="s">
        <v>809</v>
      </c>
    </row>
    <row r="85" spans="2:65" s="8" customFormat="1">
      <c r="B85" s="160"/>
      <c r="D85" s="161" t="s">
        <v>159</v>
      </c>
      <c r="E85" s="162" t="s">
        <v>5</v>
      </c>
      <c r="F85" s="163" t="s">
        <v>810</v>
      </c>
      <c r="H85" s="164" t="s">
        <v>5</v>
      </c>
      <c r="I85" s="165"/>
      <c r="L85" s="160"/>
      <c r="M85" s="166"/>
      <c r="N85" s="167"/>
      <c r="O85" s="167"/>
      <c r="P85" s="167"/>
      <c r="Q85" s="167"/>
      <c r="R85" s="167"/>
      <c r="S85" s="167"/>
      <c r="T85" s="168"/>
      <c r="AT85" s="164" t="s">
        <v>159</v>
      </c>
      <c r="AU85" s="164" t="s">
        <v>79</v>
      </c>
      <c r="AV85" s="8" t="s">
        <v>77</v>
      </c>
      <c r="AW85" s="8" t="s">
        <v>33</v>
      </c>
      <c r="AX85" s="8" t="s">
        <v>69</v>
      </c>
      <c r="AY85" s="164" t="s">
        <v>152</v>
      </c>
    </row>
    <row r="86" spans="2:65" s="9" customFormat="1">
      <c r="B86" s="169"/>
      <c r="D86" s="161" t="s">
        <v>159</v>
      </c>
      <c r="E86" s="170" t="s">
        <v>5</v>
      </c>
      <c r="F86" s="171" t="s">
        <v>299</v>
      </c>
      <c r="H86" s="172">
        <v>25</v>
      </c>
      <c r="I86" s="173"/>
      <c r="L86" s="169"/>
      <c r="M86" s="174"/>
      <c r="N86" s="175"/>
      <c r="O86" s="175"/>
      <c r="P86" s="175"/>
      <c r="Q86" s="175"/>
      <c r="R86" s="175"/>
      <c r="S86" s="175"/>
      <c r="T86" s="176"/>
      <c r="AT86" s="170" t="s">
        <v>159</v>
      </c>
      <c r="AU86" s="170" t="s">
        <v>79</v>
      </c>
      <c r="AV86" s="9" t="s">
        <v>79</v>
      </c>
      <c r="AW86" s="9" t="s">
        <v>33</v>
      </c>
      <c r="AX86" s="9" t="s">
        <v>69</v>
      </c>
      <c r="AY86" s="170" t="s">
        <v>152</v>
      </c>
    </row>
    <row r="87" spans="2:65" s="10" customFormat="1">
      <c r="B87" s="177"/>
      <c r="D87" s="178" t="s">
        <v>159</v>
      </c>
      <c r="E87" s="179" t="s">
        <v>5</v>
      </c>
      <c r="F87" s="180" t="s">
        <v>161</v>
      </c>
      <c r="H87" s="181">
        <v>25</v>
      </c>
      <c r="I87" s="182"/>
      <c r="L87" s="177"/>
      <c r="M87" s="183"/>
      <c r="N87" s="184"/>
      <c r="O87" s="184"/>
      <c r="P87" s="184"/>
      <c r="Q87" s="184"/>
      <c r="R87" s="184"/>
      <c r="S87" s="184"/>
      <c r="T87" s="185"/>
      <c r="AT87" s="186" t="s">
        <v>159</v>
      </c>
      <c r="AU87" s="186" t="s">
        <v>79</v>
      </c>
      <c r="AV87" s="10" t="s">
        <v>86</v>
      </c>
      <c r="AW87" s="10" t="s">
        <v>33</v>
      </c>
      <c r="AX87" s="10" t="s">
        <v>77</v>
      </c>
      <c r="AY87" s="186" t="s">
        <v>152</v>
      </c>
    </row>
    <row r="88" spans="2:65" s="1" customFormat="1" ht="22.5" customHeight="1">
      <c r="B88" s="147"/>
      <c r="C88" s="148" t="s">
        <v>79</v>
      </c>
      <c r="D88" s="148" t="s">
        <v>148</v>
      </c>
      <c r="E88" s="149" t="s">
        <v>811</v>
      </c>
      <c r="F88" s="150" t="s">
        <v>812</v>
      </c>
      <c r="G88" s="151" t="s">
        <v>216</v>
      </c>
      <c r="H88" s="152">
        <v>25</v>
      </c>
      <c r="I88" s="153"/>
      <c r="J88" s="154">
        <f>ROUND(I88*H88,2)</f>
        <v>0</v>
      </c>
      <c r="K88" s="150" t="s">
        <v>217</v>
      </c>
      <c r="L88" s="41"/>
      <c r="M88" s="155" t="s">
        <v>5</v>
      </c>
      <c r="N88" s="156" t="s">
        <v>40</v>
      </c>
      <c r="O88" s="42"/>
      <c r="P88" s="157">
        <f>O88*H88</f>
        <v>0</v>
      </c>
      <c r="Q88" s="157">
        <v>0</v>
      </c>
      <c r="R88" s="157">
        <f>Q88*H88</f>
        <v>0</v>
      </c>
      <c r="S88" s="157">
        <v>0</v>
      </c>
      <c r="T88" s="158">
        <f>S88*H88</f>
        <v>0</v>
      </c>
      <c r="AR88" s="24" t="s">
        <v>86</v>
      </c>
      <c r="AT88" s="24" t="s">
        <v>148</v>
      </c>
      <c r="AU88" s="24" t="s">
        <v>79</v>
      </c>
      <c r="AY88" s="24" t="s">
        <v>152</v>
      </c>
      <c r="BE88" s="159">
        <f>IF(N88="základní",J88,0)</f>
        <v>0</v>
      </c>
      <c r="BF88" s="159">
        <f>IF(N88="snížená",J88,0)</f>
        <v>0</v>
      </c>
      <c r="BG88" s="159">
        <f>IF(N88="zákl. přenesená",J88,0)</f>
        <v>0</v>
      </c>
      <c r="BH88" s="159">
        <f>IF(N88="sníž. přenesená",J88,0)</f>
        <v>0</v>
      </c>
      <c r="BI88" s="159">
        <f>IF(N88="nulová",J88,0)</f>
        <v>0</v>
      </c>
      <c r="BJ88" s="24" t="s">
        <v>77</v>
      </c>
      <c r="BK88" s="159">
        <f>ROUND(I88*H88,2)</f>
        <v>0</v>
      </c>
      <c r="BL88" s="24" t="s">
        <v>86</v>
      </c>
      <c r="BM88" s="24" t="s">
        <v>813</v>
      </c>
    </row>
    <row r="89" spans="2:65" s="8" customFormat="1">
      <c r="B89" s="160"/>
      <c r="D89" s="161" t="s">
        <v>159</v>
      </c>
      <c r="E89" s="162" t="s">
        <v>5</v>
      </c>
      <c r="F89" s="163" t="s">
        <v>810</v>
      </c>
      <c r="H89" s="164" t="s">
        <v>5</v>
      </c>
      <c r="I89" s="165"/>
      <c r="L89" s="160"/>
      <c r="M89" s="166"/>
      <c r="N89" s="167"/>
      <c r="O89" s="167"/>
      <c r="P89" s="167"/>
      <c r="Q89" s="167"/>
      <c r="R89" s="167"/>
      <c r="S89" s="167"/>
      <c r="T89" s="168"/>
      <c r="AT89" s="164" t="s">
        <v>159</v>
      </c>
      <c r="AU89" s="164" t="s">
        <v>79</v>
      </c>
      <c r="AV89" s="8" t="s">
        <v>77</v>
      </c>
      <c r="AW89" s="8" t="s">
        <v>33</v>
      </c>
      <c r="AX89" s="8" t="s">
        <v>69</v>
      </c>
      <c r="AY89" s="164" t="s">
        <v>152</v>
      </c>
    </row>
    <row r="90" spans="2:65" s="9" customFormat="1">
      <c r="B90" s="169"/>
      <c r="D90" s="161" t="s">
        <v>159</v>
      </c>
      <c r="E90" s="170" t="s">
        <v>5</v>
      </c>
      <c r="F90" s="171" t="s">
        <v>299</v>
      </c>
      <c r="H90" s="172">
        <v>25</v>
      </c>
      <c r="I90" s="173"/>
      <c r="L90" s="169"/>
      <c r="M90" s="174"/>
      <c r="N90" s="175"/>
      <c r="O90" s="175"/>
      <c r="P90" s="175"/>
      <c r="Q90" s="175"/>
      <c r="R90" s="175"/>
      <c r="S90" s="175"/>
      <c r="T90" s="176"/>
      <c r="AT90" s="170" t="s">
        <v>159</v>
      </c>
      <c r="AU90" s="170" t="s">
        <v>79</v>
      </c>
      <c r="AV90" s="9" t="s">
        <v>79</v>
      </c>
      <c r="AW90" s="9" t="s">
        <v>33</v>
      </c>
      <c r="AX90" s="9" t="s">
        <v>69</v>
      </c>
      <c r="AY90" s="170" t="s">
        <v>152</v>
      </c>
    </row>
    <row r="91" spans="2:65" s="10" customFormat="1">
      <c r="B91" s="177"/>
      <c r="D91" s="178" t="s">
        <v>159</v>
      </c>
      <c r="E91" s="179" t="s">
        <v>5</v>
      </c>
      <c r="F91" s="180" t="s">
        <v>161</v>
      </c>
      <c r="H91" s="181">
        <v>25</v>
      </c>
      <c r="I91" s="182"/>
      <c r="L91" s="177"/>
      <c r="M91" s="183"/>
      <c r="N91" s="184"/>
      <c r="O91" s="184"/>
      <c r="P91" s="184"/>
      <c r="Q91" s="184"/>
      <c r="R91" s="184"/>
      <c r="S91" s="184"/>
      <c r="T91" s="185"/>
      <c r="AT91" s="186" t="s">
        <v>159</v>
      </c>
      <c r="AU91" s="186" t="s">
        <v>79</v>
      </c>
      <c r="AV91" s="10" t="s">
        <v>86</v>
      </c>
      <c r="AW91" s="10" t="s">
        <v>33</v>
      </c>
      <c r="AX91" s="10" t="s">
        <v>77</v>
      </c>
      <c r="AY91" s="186" t="s">
        <v>152</v>
      </c>
    </row>
    <row r="92" spans="2:65" s="1" customFormat="1" ht="31.5" customHeight="1">
      <c r="B92" s="147"/>
      <c r="C92" s="148" t="s">
        <v>83</v>
      </c>
      <c r="D92" s="148" t="s">
        <v>148</v>
      </c>
      <c r="E92" s="149" t="s">
        <v>814</v>
      </c>
      <c r="F92" s="150" t="s">
        <v>815</v>
      </c>
      <c r="G92" s="151" t="s">
        <v>216</v>
      </c>
      <c r="H92" s="152">
        <v>25</v>
      </c>
      <c r="I92" s="153"/>
      <c r="J92" s="154">
        <f>ROUND(I92*H92,2)</f>
        <v>0</v>
      </c>
      <c r="K92" s="150" t="s">
        <v>217</v>
      </c>
      <c r="L92" s="41"/>
      <c r="M92" s="155" t="s">
        <v>5</v>
      </c>
      <c r="N92" s="156" t="s">
        <v>40</v>
      </c>
      <c r="O92" s="42"/>
      <c r="P92" s="157">
        <f>O92*H92</f>
        <v>0</v>
      </c>
      <c r="Q92" s="157">
        <v>0</v>
      </c>
      <c r="R92" s="157">
        <f>Q92*H92</f>
        <v>0</v>
      </c>
      <c r="S92" s="157">
        <v>0</v>
      </c>
      <c r="T92" s="158">
        <f>S92*H92</f>
        <v>0</v>
      </c>
      <c r="AR92" s="24" t="s">
        <v>86</v>
      </c>
      <c r="AT92" s="24" t="s">
        <v>148</v>
      </c>
      <c r="AU92" s="24" t="s">
        <v>79</v>
      </c>
      <c r="AY92" s="24" t="s">
        <v>152</v>
      </c>
      <c r="BE92" s="159">
        <f>IF(N92="základní",J92,0)</f>
        <v>0</v>
      </c>
      <c r="BF92" s="159">
        <f>IF(N92="snížená",J92,0)</f>
        <v>0</v>
      </c>
      <c r="BG92" s="159">
        <f>IF(N92="zákl. přenesená",J92,0)</f>
        <v>0</v>
      </c>
      <c r="BH92" s="159">
        <f>IF(N92="sníž. přenesená",J92,0)</f>
        <v>0</v>
      </c>
      <c r="BI92" s="159">
        <f>IF(N92="nulová",J92,0)</f>
        <v>0</v>
      </c>
      <c r="BJ92" s="24" t="s">
        <v>77</v>
      </c>
      <c r="BK92" s="159">
        <f>ROUND(I92*H92,2)</f>
        <v>0</v>
      </c>
      <c r="BL92" s="24" t="s">
        <v>86</v>
      </c>
      <c r="BM92" s="24" t="s">
        <v>816</v>
      </c>
    </row>
    <row r="93" spans="2:65" s="8" customFormat="1">
      <c r="B93" s="160"/>
      <c r="D93" s="161" t="s">
        <v>159</v>
      </c>
      <c r="E93" s="162" t="s">
        <v>5</v>
      </c>
      <c r="F93" s="163" t="s">
        <v>817</v>
      </c>
      <c r="H93" s="164" t="s">
        <v>5</v>
      </c>
      <c r="I93" s="165"/>
      <c r="L93" s="160"/>
      <c r="M93" s="166"/>
      <c r="N93" s="167"/>
      <c r="O93" s="167"/>
      <c r="P93" s="167"/>
      <c r="Q93" s="167"/>
      <c r="R93" s="167"/>
      <c r="S93" s="167"/>
      <c r="T93" s="168"/>
      <c r="AT93" s="164" t="s">
        <v>159</v>
      </c>
      <c r="AU93" s="164" t="s">
        <v>79</v>
      </c>
      <c r="AV93" s="8" t="s">
        <v>77</v>
      </c>
      <c r="AW93" s="8" t="s">
        <v>33</v>
      </c>
      <c r="AX93" s="8" t="s">
        <v>69</v>
      </c>
      <c r="AY93" s="164" t="s">
        <v>152</v>
      </c>
    </row>
    <row r="94" spans="2:65" s="9" customFormat="1">
      <c r="B94" s="169"/>
      <c r="D94" s="161" t="s">
        <v>159</v>
      </c>
      <c r="E94" s="170" t="s">
        <v>5</v>
      </c>
      <c r="F94" s="171" t="s">
        <v>299</v>
      </c>
      <c r="H94" s="172">
        <v>25</v>
      </c>
      <c r="I94" s="173"/>
      <c r="L94" s="169"/>
      <c r="M94" s="174"/>
      <c r="N94" s="175"/>
      <c r="O94" s="175"/>
      <c r="P94" s="175"/>
      <c r="Q94" s="175"/>
      <c r="R94" s="175"/>
      <c r="S94" s="175"/>
      <c r="T94" s="176"/>
      <c r="AT94" s="170" t="s">
        <v>159</v>
      </c>
      <c r="AU94" s="170" t="s">
        <v>79</v>
      </c>
      <c r="AV94" s="9" t="s">
        <v>79</v>
      </c>
      <c r="AW94" s="9" t="s">
        <v>33</v>
      </c>
      <c r="AX94" s="9" t="s">
        <v>69</v>
      </c>
      <c r="AY94" s="170" t="s">
        <v>152</v>
      </c>
    </row>
    <row r="95" spans="2:65" s="10" customFormat="1">
      <c r="B95" s="177"/>
      <c r="D95" s="178" t="s">
        <v>159</v>
      </c>
      <c r="E95" s="179" t="s">
        <v>5</v>
      </c>
      <c r="F95" s="180" t="s">
        <v>161</v>
      </c>
      <c r="H95" s="181">
        <v>25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86" t="s">
        <v>159</v>
      </c>
      <c r="AU95" s="186" t="s">
        <v>79</v>
      </c>
      <c r="AV95" s="10" t="s">
        <v>86</v>
      </c>
      <c r="AW95" s="10" t="s">
        <v>33</v>
      </c>
      <c r="AX95" s="10" t="s">
        <v>77</v>
      </c>
      <c r="AY95" s="186" t="s">
        <v>152</v>
      </c>
    </row>
    <row r="96" spans="2:65" s="1" customFormat="1" ht="31.5" customHeight="1">
      <c r="B96" s="147"/>
      <c r="C96" s="148" t="s">
        <v>86</v>
      </c>
      <c r="D96" s="148" t="s">
        <v>148</v>
      </c>
      <c r="E96" s="149" t="s">
        <v>818</v>
      </c>
      <c r="F96" s="150" t="s">
        <v>819</v>
      </c>
      <c r="G96" s="151" t="s">
        <v>216</v>
      </c>
      <c r="H96" s="152">
        <v>25</v>
      </c>
      <c r="I96" s="153"/>
      <c r="J96" s="154">
        <f>ROUND(I96*H96,2)</f>
        <v>0</v>
      </c>
      <c r="K96" s="150" t="s">
        <v>217</v>
      </c>
      <c r="L96" s="41"/>
      <c r="M96" s="155" t="s">
        <v>5</v>
      </c>
      <c r="N96" s="156" t="s">
        <v>40</v>
      </c>
      <c r="O96" s="42"/>
      <c r="P96" s="157">
        <f>O96*H96</f>
        <v>0</v>
      </c>
      <c r="Q96" s="157">
        <v>0</v>
      </c>
      <c r="R96" s="157">
        <f>Q96*H96</f>
        <v>0</v>
      </c>
      <c r="S96" s="157">
        <v>0</v>
      </c>
      <c r="T96" s="158">
        <f>S96*H96</f>
        <v>0</v>
      </c>
      <c r="AR96" s="24" t="s">
        <v>86</v>
      </c>
      <c r="AT96" s="24" t="s">
        <v>148</v>
      </c>
      <c r="AU96" s="24" t="s">
        <v>79</v>
      </c>
      <c r="AY96" s="24" t="s">
        <v>152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24" t="s">
        <v>77</v>
      </c>
      <c r="BK96" s="159">
        <f>ROUND(I96*H96,2)</f>
        <v>0</v>
      </c>
      <c r="BL96" s="24" t="s">
        <v>86</v>
      </c>
      <c r="BM96" s="24" t="s">
        <v>820</v>
      </c>
    </row>
    <row r="97" spans="2:65" s="8" customFormat="1">
      <c r="B97" s="160"/>
      <c r="D97" s="161" t="s">
        <v>159</v>
      </c>
      <c r="E97" s="162" t="s">
        <v>5</v>
      </c>
      <c r="F97" s="163" t="s">
        <v>821</v>
      </c>
      <c r="H97" s="164" t="s">
        <v>5</v>
      </c>
      <c r="I97" s="165"/>
      <c r="L97" s="160"/>
      <c r="M97" s="166"/>
      <c r="N97" s="167"/>
      <c r="O97" s="167"/>
      <c r="P97" s="167"/>
      <c r="Q97" s="167"/>
      <c r="R97" s="167"/>
      <c r="S97" s="167"/>
      <c r="T97" s="168"/>
      <c r="AT97" s="164" t="s">
        <v>159</v>
      </c>
      <c r="AU97" s="164" t="s">
        <v>79</v>
      </c>
      <c r="AV97" s="8" t="s">
        <v>77</v>
      </c>
      <c r="AW97" s="8" t="s">
        <v>33</v>
      </c>
      <c r="AX97" s="8" t="s">
        <v>69</v>
      </c>
      <c r="AY97" s="164" t="s">
        <v>152</v>
      </c>
    </row>
    <row r="98" spans="2:65" s="9" customFormat="1">
      <c r="B98" s="169"/>
      <c r="D98" s="161" t="s">
        <v>159</v>
      </c>
      <c r="E98" s="170" t="s">
        <v>5</v>
      </c>
      <c r="F98" s="171" t="s">
        <v>299</v>
      </c>
      <c r="H98" s="172">
        <v>25</v>
      </c>
      <c r="I98" s="173"/>
      <c r="L98" s="169"/>
      <c r="M98" s="174"/>
      <c r="N98" s="175"/>
      <c r="O98" s="175"/>
      <c r="P98" s="175"/>
      <c r="Q98" s="175"/>
      <c r="R98" s="175"/>
      <c r="S98" s="175"/>
      <c r="T98" s="176"/>
      <c r="AT98" s="170" t="s">
        <v>159</v>
      </c>
      <c r="AU98" s="170" t="s">
        <v>79</v>
      </c>
      <c r="AV98" s="9" t="s">
        <v>79</v>
      </c>
      <c r="AW98" s="9" t="s">
        <v>33</v>
      </c>
      <c r="AX98" s="9" t="s">
        <v>69</v>
      </c>
      <c r="AY98" s="170" t="s">
        <v>152</v>
      </c>
    </row>
    <row r="99" spans="2:65" s="10" customFormat="1">
      <c r="B99" s="177"/>
      <c r="D99" s="161" t="s">
        <v>159</v>
      </c>
      <c r="E99" s="187" t="s">
        <v>5</v>
      </c>
      <c r="F99" s="188" t="s">
        <v>161</v>
      </c>
      <c r="H99" s="189">
        <v>25</v>
      </c>
      <c r="I99" s="182"/>
      <c r="L99" s="177"/>
      <c r="M99" s="183"/>
      <c r="N99" s="184"/>
      <c r="O99" s="184"/>
      <c r="P99" s="184"/>
      <c r="Q99" s="184"/>
      <c r="R99" s="184"/>
      <c r="S99" s="184"/>
      <c r="T99" s="185"/>
      <c r="AT99" s="186" t="s">
        <v>159</v>
      </c>
      <c r="AU99" s="186" t="s">
        <v>79</v>
      </c>
      <c r="AV99" s="10" t="s">
        <v>86</v>
      </c>
      <c r="AW99" s="10" t="s">
        <v>33</v>
      </c>
      <c r="AX99" s="10" t="s">
        <v>77</v>
      </c>
      <c r="AY99" s="186" t="s">
        <v>152</v>
      </c>
    </row>
    <row r="100" spans="2:65" s="13" customFormat="1" ht="29.85" customHeight="1">
      <c r="B100" s="207"/>
      <c r="D100" s="218" t="s">
        <v>68</v>
      </c>
      <c r="E100" s="219" t="s">
        <v>98</v>
      </c>
      <c r="F100" s="219" t="s">
        <v>640</v>
      </c>
      <c r="I100" s="210"/>
      <c r="J100" s="220">
        <f>BK100</f>
        <v>0</v>
      </c>
      <c r="L100" s="207"/>
      <c r="M100" s="212"/>
      <c r="N100" s="213"/>
      <c r="O100" s="213"/>
      <c r="P100" s="214">
        <f>P101</f>
        <v>0</v>
      </c>
      <c r="Q100" s="213"/>
      <c r="R100" s="214">
        <f>R101</f>
        <v>0.42368</v>
      </c>
      <c r="S100" s="213"/>
      <c r="T100" s="215">
        <f>T101</f>
        <v>0</v>
      </c>
      <c r="AR100" s="208" t="s">
        <v>77</v>
      </c>
      <c r="AT100" s="216" t="s">
        <v>68</v>
      </c>
      <c r="AU100" s="216" t="s">
        <v>77</v>
      </c>
      <c r="AY100" s="208" t="s">
        <v>152</v>
      </c>
      <c r="BK100" s="217">
        <f>BK101</f>
        <v>0</v>
      </c>
    </row>
    <row r="101" spans="2:65" s="1" customFormat="1" ht="22.5" customHeight="1">
      <c r="B101" s="147"/>
      <c r="C101" s="148" t="s">
        <v>89</v>
      </c>
      <c r="D101" s="148" t="s">
        <v>148</v>
      </c>
      <c r="E101" s="149" t="s">
        <v>657</v>
      </c>
      <c r="F101" s="150" t="s">
        <v>658</v>
      </c>
      <c r="G101" s="151" t="s">
        <v>257</v>
      </c>
      <c r="H101" s="152">
        <v>1</v>
      </c>
      <c r="I101" s="153"/>
      <c r="J101" s="154">
        <f>ROUND(I101*H101,2)</f>
        <v>0</v>
      </c>
      <c r="K101" s="150" t="s">
        <v>217</v>
      </c>
      <c r="L101" s="41"/>
      <c r="M101" s="155" t="s">
        <v>5</v>
      </c>
      <c r="N101" s="156" t="s">
        <v>40</v>
      </c>
      <c r="O101" s="42"/>
      <c r="P101" s="157">
        <f>O101*H101</f>
        <v>0</v>
      </c>
      <c r="Q101" s="157">
        <v>0.42368</v>
      </c>
      <c r="R101" s="157">
        <f>Q101*H101</f>
        <v>0.42368</v>
      </c>
      <c r="S101" s="157">
        <v>0</v>
      </c>
      <c r="T101" s="158">
        <f>S101*H101</f>
        <v>0</v>
      </c>
      <c r="AR101" s="24" t="s">
        <v>86</v>
      </c>
      <c r="AT101" s="24" t="s">
        <v>148</v>
      </c>
      <c r="AU101" s="24" t="s">
        <v>79</v>
      </c>
      <c r="AY101" s="24" t="s">
        <v>152</v>
      </c>
      <c r="BE101" s="159">
        <f>IF(N101="základní",J101,0)</f>
        <v>0</v>
      </c>
      <c r="BF101" s="159">
        <f>IF(N101="snížená",J101,0)</f>
        <v>0</v>
      </c>
      <c r="BG101" s="159">
        <f>IF(N101="zákl. přenesená",J101,0)</f>
        <v>0</v>
      </c>
      <c r="BH101" s="159">
        <f>IF(N101="sníž. přenesená",J101,0)</f>
        <v>0</v>
      </c>
      <c r="BI101" s="159">
        <f>IF(N101="nulová",J101,0)</f>
        <v>0</v>
      </c>
      <c r="BJ101" s="24" t="s">
        <v>77</v>
      </c>
      <c r="BK101" s="159">
        <f>ROUND(I101*H101,2)</f>
        <v>0</v>
      </c>
      <c r="BL101" s="24" t="s">
        <v>86</v>
      </c>
      <c r="BM101" s="24" t="s">
        <v>822</v>
      </c>
    </row>
    <row r="102" spans="2:65" s="13" customFormat="1" ht="29.85" customHeight="1">
      <c r="B102" s="207"/>
      <c r="D102" s="218" t="s">
        <v>68</v>
      </c>
      <c r="E102" s="219" t="s">
        <v>107</v>
      </c>
      <c r="F102" s="219" t="s">
        <v>409</v>
      </c>
      <c r="I102" s="210"/>
      <c r="J102" s="220">
        <f>BK102</f>
        <v>0</v>
      </c>
      <c r="L102" s="207"/>
      <c r="M102" s="212"/>
      <c r="N102" s="213"/>
      <c r="O102" s="213"/>
      <c r="P102" s="214">
        <f>SUM(P103:P124)</f>
        <v>0</v>
      </c>
      <c r="Q102" s="213"/>
      <c r="R102" s="214">
        <f>SUM(R103:R124)</f>
        <v>22.049630000000001</v>
      </c>
      <c r="S102" s="213"/>
      <c r="T102" s="215">
        <f>SUM(T103:T124)</f>
        <v>0</v>
      </c>
      <c r="AR102" s="208" t="s">
        <v>77</v>
      </c>
      <c r="AT102" s="216" t="s">
        <v>68</v>
      </c>
      <c r="AU102" s="216" t="s">
        <v>77</v>
      </c>
      <c r="AY102" s="208" t="s">
        <v>152</v>
      </c>
      <c r="BK102" s="217">
        <f>SUM(BK103:BK124)</f>
        <v>0</v>
      </c>
    </row>
    <row r="103" spans="2:65" s="1" customFormat="1" ht="22.5" customHeight="1">
      <c r="B103" s="147"/>
      <c r="C103" s="148" t="s">
        <v>92</v>
      </c>
      <c r="D103" s="148" t="s">
        <v>148</v>
      </c>
      <c r="E103" s="149" t="s">
        <v>411</v>
      </c>
      <c r="F103" s="150" t="s">
        <v>823</v>
      </c>
      <c r="G103" s="151" t="s">
        <v>150</v>
      </c>
      <c r="H103" s="152">
        <v>2</v>
      </c>
      <c r="I103" s="153"/>
      <c r="J103" s="154">
        <f>ROUND(I103*H103,2)</f>
        <v>0</v>
      </c>
      <c r="K103" s="150" t="s">
        <v>5</v>
      </c>
      <c r="L103" s="41"/>
      <c r="M103" s="155" t="s">
        <v>5</v>
      </c>
      <c r="N103" s="156" t="s">
        <v>40</v>
      </c>
      <c r="O103" s="42"/>
      <c r="P103" s="157">
        <f>O103*H103</f>
        <v>0</v>
      </c>
      <c r="Q103" s="157">
        <v>0</v>
      </c>
      <c r="R103" s="157">
        <f>Q103*H103</f>
        <v>0</v>
      </c>
      <c r="S103" s="157">
        <v>0</v>
      </c>
      <c r="T103" s="158">
        <f>S103*H103</f>
        <v>0</v>
      </c>
      <c r="AR103" s="24" t="s">
        <v>86</v>
      </c>
      <c r="AT103" s="24" t="s">
        <v>148</v>
      </c>
      <c r="AU103" s="24" t="s">
        <v>79</v>
      </c>
      <c r="AY103" s="24" t="s">
        <v>152</v>
      </c>
      <c r="BE103" s="159">
        <f>IF(N103="základní",J103,0)</f>
        <v>0</v>
      </c>
      <c r="BF103" s="159">
        <f>IF(N103="snížená",J103,0)</f>
        <v>0</v>
      </c>
      <c r="BG103" s="159">
        <f>IF(N103="zákl. přenesená",J103,0)</f>
        <v>0</v>
      </c>
      <c r="BH103" s="159">
        <f>IF(N103="sníž. přenesená",J103,0)</f>
        <v>0</v>
      </c>
      <c r="BI103" s="159">
        <f>IF(N103="nulová",J103,0)</f>
        <v>0</v>
      </c>
      <c r="BJ103" s="24" t="s">
        <v>77</v>
      </c>
      <c r="BK103" s="159">
        <f>ROUND(I103*H103,2)</f>
        <v>0</v>
      </c>
      <c r="BL103" s="24" t="s">
        <v>86</v>
      </c>
      <c r="BM103" s="24" t="s">
        <v>824</v>
      </c>
    </row>
    <row r="104" spans="2:65" s="1" customFormat="1" ht="31.5" customHeight="1">
      <c r="B104" s="147"/>
      <c r="C104" s="148" t="s">
        <v>95</v>
      </c>
      <c r="D104" s="148" t="s">
        <v>148</v>
      </c>
      <c r="E104" s="149" t="s">
        <v>825</v>
      </c>
      <c r="F104" s="150" t="s">
        <v>826</v>
      </c>
      <c r="G104" s="151" t="s">
        <v>163</v>
      </c>
      <c r="H104" s="152">
        <v>28</v>
      </c>
      <c r="I104" s="153"/>
      <c r="J104" s="154">
        <f>ROUND(I104*H104,2)</f>
        <v>0</v>
      </c>
      <c r="K104" s="150" t="s">
        <v>5</v>
      </c>
      <c r="L104" s="41"/>
      <c r="M104" s="155" t="s">
        <v>5</v>
      </c>
      <c r="N104" s="156" t="s">
        <v>40</v>
      </c>
      <c r="O104" s="42"/>
      <c r="P104" s="157">
        <f>O104*H104</f>
        <v>0</v>
      </c>
      <c r="Q104" s="157">
        <v>2.8299999999999999E-2</v>
      </c>
      <c r="R104" s="157">
        <f>Q104*H104</f>
        <v>0.79239999999999999</v>
      </c>
      <c r="S104" s="157">
        <v>0</v>
      </c>
      <c r="T104" s="158">
        <f>S104*H104</f>
        <v>0</v>
      </c>
      <c r="AR104" s="24" t="s">
        <v>86</v>
      </c>
      <c r="AT104" s="24" t="s">
        <v>148</v>
      </c>
      <c r="AU104" s="24" t="s">
        <v>79</v>
      </c>
      <c r="AY104" s="24" t="s">
        <v>152</v>
      </c>
      <c r="BE104" s="159">
        <f>IF(N104="základní",J104,0)</f>
        <v>0</v>
      </c>
      <c r="BF104" s="159">
        <f>IF(N104="snížená",J104,0)</f>
        <v>0</v>
      </c>
      <c r="BG104" s="159">
        <f>IF(N104="zákl. přenesená",J104,0)</f>
        <v>0</v>
      </c>
      <c r="BH104" s="159">
        <f>IF(N104="sníž. přenesená",J104,0)</f>
        <v>0</v>
      </c>
      <c r="BI104" s="159">
        <f>IF(N104="nulová",J104,0)</f>
        <v>0</v>
      </c>
      <c r="BJ104" s="24" t="s">
        <v>77</v>
      </c>
      <c r="BK104" s="159">
        <f>ROUND(I104*H104,2)</f>
        <v>0</v>
      </c>
      <c r="BL104" s="24" t="s">
        <v>86</v>
      </c>
      <c r="BM104" s="24" t="s">
        <v>827</v>
      </c>
    </row>
    <row r="105" spans="2:65" s="8" customFormat="1">
      <c r="B105" s="160"/>
      <c r="D105" s="161" t="s">
        <v>159</v>
      </c>
      <c r="E105" s="162" t="s">
        <v>5</v>
      </c>
      <c r="F105" s="163" t="s">
        <v>249</v>
      </c>
      <c r="H105" s="164" t="s">
        <v>5</v>
      </c>
      <c r="I105" s="165"/>
      <c r="L105" s="160"/>
      <c r="M105" s="166"/>
      <c r="N105" s="167"/>
      <c r="O105" s="167"/>
      <c r="P105" s="167"/>
      <c r="Q105" s="167"/>
      <c r="R105" s="167"/>
      <c r="S105" s="167"/>
      <c r="T105" s="168"/>
      <c r="AT105" s="164" t="s">
        <v>159</v>
      </c>
      <c r="AU105" s="164" t="s">
        <v>79</v>
      </c>
      <c r="AV105" s="8" t="s">
        <v>77</v>
      </c>
      <c r="AW105" s="8" t="s">
        <v>33</v>
      </c>
      <c r="AX105" s="8" t="s">
        <v>69</v>
      </c>
      <c r="AY105" s="164" t="s">
        <v>152</v>
      </c>
    </row>
    <row r="106" spans="2:65" s="9" customFormat="1">
      <c r="B106" s="169"/>
      <c r="D106" s="161" t="s">
        <v>159</v>
      </c>
      <c r="E106" s="170" t="s">
        <v>5</v>
      </c>
      <c r="F106" s="171" t="s">
        <v>828</v>
      </c>
      <c r="H106" s="172">
        <v>28</v>
      </c>
      <c r="I106" s="173"/>
      <c r="L106" s="169"/>
      <c r="M106" s="174"/>
      <c r="N106" s="175"/>
      <c r="O106" s="175"/>
      <c r="P106" s="175"/>
      <c r="Q106" s="175"/>
      <c r="R106" s="175"/>
      <c r="S106" s="175"/>
      <c r="T106" s="176"/>
      <c r="AT106" s="170" t="s">
        <v>159</v>
      </c>
      <c r="AU106" s="170" t="s">
        <v>79</v>
      </c>
      <c r="AV106" s="9" t="s">
        <v>79</v>
      </c>
      <c r="AW106" s="9" t="s">
        <v>33</v>
      </c>
      <c r="AX106" s="9" t="s">
        <v>69</v>
      </c>
      <c r="AY106" s="170" t="s">
        <v>152</v>
      </c>
    </row>
    <row r="107" spans="2:65" s="10" customFormat="1">
      <c r="B107" s="177"/>
      <c r="D107" s="178" t="s">
        <v>159</v>
      </c>
      <c r="E107" s="179" t="s">
        <v>5</v>
      </c>
      <c r="F107" s="180" t="s">
        <v>161</v>
      </c>
      <c r="H107" s="181">
        <v>28</v>
      </c>
      <c r="I107" s="182"/>
      <c r="L107" s="177"/>
      <c r="M107" s="183"/>
      <c r="N107" s="184"/>
      <c r="O107" s="184"/>
      <c r="P107" s="184"/>
      <c r="Q107" s="184"/>
      <c r="R107" s="184"/>
      <c r="S107" s="184"/>
      <c r="T107" s="185"/>
      <c r="AT107" s="186" t="s">
        <v>159</v>
      </c>
      <c r="AU107" s="186" t="s">
        <v>79</v>
      </c>
      <c r="AV107" s="10" t="s">
        <v>86</v>
      </c>
      <c r="AW107" s="10" t="s">
        <v>33</v>
      </c>
      <c r="AX107" s="10" t="s">
        <v>77</v>
      </c>
      <c r="AY107" s="186" t="s">
        <v>152</v>
      </c>
    </row>
    <row r="108" spans="2:65" s="1" customFormat="1" ht="22.5" customHeight="1">
      <c r="B108" s="147"/>
      <c r="C108" s="225" t="s">
        <v>98</v>
      </c>
      <c r="D108" s="225" t="s">
        <v>484</v>
      </c>
      <c r="E108" s="226" t="s">
        <v>829</v>
      </c>
      <c r="F108" s="227" t="s">
        <v>830</v>
      </c>
      <c r="G108" s="228" t="s">
        <v>257</v>
      </c>
      <c r="H108" s="229">
        <v>7</v>
      </c>
      <c r="I108" s="230"/>
      <c r="J108" s="231">
        <f>ROUND(I108*H108,2)</f>
        <v>0</v>
      </c>
      <c r="K108" s="227" t="s">
        <v>5</v>
      </c>
      <c r="L108" s="232"/>
      <c r="M108" s="233" t="s">
        <v>5</v>
      </c>
      <c r="N108" s="234" t="s">
        <v>40</v>
      </c>
      <c r="O108" s="42"/>
      <c r="P108" s="157">
        <f>O108*H108</f>
        <v>0</v>
      </c>
      <c r="Q108" s="157">
        <v>7.2520000000000001E-2</v>
      </c>
      <c r="R108" s="157">
        <f>Q108*H108</f>
        <v>0.50763999999999998</v>
      </c>
      <c r="S108" s="157">
        <v>0</v>
      </c>
      <c r="T108" s="158">
        <f>S108*H108</f>
        <v>0</v>
      </c>
      <c r="AR108" s="24" t="s">
        <v>98</v>
      </c>
      <c r="AT108" s="24" t="s">
        <v>484</v>
      </c>
      <c r="AU108" s="24" t="s">
        <v>79</v>
      </c>
      <c r="AY108" s="24" t="s">
        <v>152</v>
      </c>
      <c r="BE108" s="159">
        <f>IF(N108="základní",J108,0)</f>
        <v>0</v>
      </c>
      <c r="BF108" s="159">
        <f>IF(N108="snížená",J108,0)</f>
        <v>0</v>
      </c>
      <c r="BG108" s="159">
        <f>IF(N108="zákl. přenesená",J108,0)</f>
        <v>0</v>
      </c>
      <c r="BH108" s="159">
        <f>IF(N108="sníž. přenesená",J108,0)</f>
        <v>0</v>
      </c>
      <c r="BI108" s="159">
        <f>IF(N108="nulová",J108,0)</f>
        <v>0</v>
      </c>
      <c r="BJ108" s="24" t="s">
        <v>77</v>
      </c>
      <c r="BK108" s="159">
        <f>ROUND(I108*H108,2)</f>
        <v>0</v>
      </c>
      <c r="BL108" s="24" t="s">
        <v>86</v>
      </c>
      <c r="BM108" s="24" t="s">
        <v>831</v>
      </c>
    </row>
    <row r="109" spans="2:65" s="1" customFormat="1" ht="31.5" customHeight="1">
      <c r="B109" s="147"/>
      <c r="C109" s="148" t="s">
        <v>107</v>
      </c>
      <c r="D109" s="148" t="s">
        <v>148</v>
      </c>
      <c r="E109" s="149" t="s">
        <v>832</v>
      </c>
      <c r="F109" s="150" t="s">
        <v>833</v>
      </c>
      <c r="G109" s="151" t="s">
        <v>216</v>
      </c>
      <c r="H109" s="152">
        <v>116.5</v>
      </c>
      <c r="I109" s="153"/>
      <c r="J109" s="154">
        <f>ROUND(I109*H109,2)</f>
        <v>0</v>
      </c>
      <c r="K109" s="150" t="s">
        <v>217</v>
      </c>
      <c r="L109" s="41"/>
      <c r="M109" s="155" t="s">
        <v>5</v>
      </c>
      <c r="N109" s="156" t="s">
        <v>40</v>
      </c>
      <c r="O109" s="42"/>
      <c r="P109" s="157">
        <f>O109*H109</f>
        <v>0</v>
      </c>
      <c r="Q109" s="157">
        <v>8.4999999999999995E-4</v>
      </c>
      <c r="R109" s="157">
        <f>Q109*H109</f>
        <v>9.9024999999999988E-2</v>
      </c>
      <c r="S109" s="157">
        <v>0</v>
      </c>
      <c r="T109" s="158">
        <f>S109*H109</f>
        <v>0</v>
      </c>
      <c r="AR109" s="24" t="s">
        <v>86</v>
      </c>
      <c r="AT109" s="24" t="s">
        <v>148</v>
      </c>
      <c r="AU109" s="24" t="s">
        <v>79</v>
      </c>
      <c r="AY109" s="24" t="s">
        <v>152</v>
      </c>
      <c r="BE109" s="159">
        <f>IF(N109="základní",J109,0)</f>
        <v>0</v>
      </c>
      <c r="BF109" s="159">
        <f>IF(N109="snížená",J109,0)</f>
        <v>0</v>
      </c>
      <c r="BG109" s="159">
        <f>IF(N109="zákl. přenesená",J109,0)</f>
        <v>0</v>
      </c>
      <c r="BH109" s="159">
        <f>IF(N109="sníž. přenesená",J109,0)</f>
        <v>0</v>
      </c>
      <c r="BI109" s="159">
        <f>IF(N109="nulová",J109,0)</f>
        <v>0</v>
      </c>
      <c r="BJ109" s="24" t="s">
        <v>77</v>
      </c>
      <c r="BK109" s="159">
        <f>ROUND(I109*H109,2)</f>
        <v>0</v>
      </c>
      <c r="BL109" s="24" t="s">
        <v>86</v>
      </c>
      <c r="BM109" s="24" t="s">
        <v>834</v>
      </c>
    </row>
    <row r="110" spans="2:65" s="8" customFormat="1">
      <c r="B110" s="160"/>
      <c r="D110" s="161" t="s">
        <v>159</v>
      </c>
      <c r="E110" s="162" t="s">
        <v>5</v>
      </c>
      <c r="F110" s="163" t="s">
        <v>249</v>
      </c>
      <c r="H110" s="164" t="s">
        <v>5</v>
      </c>
      <c r="I110" s="165"/>
      <c r="L110" s="160"/>
      <c r="M110" s="166"/>
      <c r="N110" s="167"/>
      <c r="O110" s="167"/>
      <c r="P110" s="167"/>
      <c r="Q110" s="167"/>
      <c r="R110" s="167"/>
      <c r="S110" s="167"/>
      <c r="T110" s="168"/>
      <c r="AT110" s="164" t="s">
        <v>159</v>
      </c>
      <c r="AU110" s="164" t="s">
        <v>79</v>
      </c>
      <c r="AV110" s="8" t="s">
        <v>77</v>
      </c>
      <c r="AW110" s="8" t="s">
        <v>33</v>
      </c>
      <c r="AX110" s="8" t="s">
        <v>69</v>
      </c>
      <c r="AY110" s="164" t="s">
        <v>152</v>
      </c>
    </row>
    <row r="111" spans="2:65" s="8" customFormat="1">
      <c r="B111" s="160"/>
      <c r="D111" s="161" t="s">
        <v>159</v>
      </c>
      <c r="E111" s="162" t="s">
        <v>5</v>
      </c>
      <c r="F111" s="163" t="s">
        <v>835</v>
      </c>
      <c r="H111" s="164" t="s">
        <v>5</v>
      </c>
      <c r="I111" s="165"/>
      <c r="L111" s="160"/>
      <c r="M111" s="166"/>
      <c r="N111" s="167"/>
      <c r="O111" s="167"/>
      <c r="P111" s="167"/>
      <c r="Q111" s="167"/>
      <c r="R111" s="167"/>
      <c r="S111" s="167"/>
      <c r="T111" s="168"/>
      <c r="AT111" s="164" t="s">
        <v>159</v>
      </c>
      <c r="AU111" s="164" t="s">
        <v>79</v>
      </c>
      <c r="AV111" s="8" t="s">
        <v>77</v>
      </c>
      <c r="AW111" s="8" t="s">
        <v>33</v>
      </c>
      <c r="AX111" s="8" t="s">
        <v>69</v>
      </c>
      <c r="AY111" s="164" t="s">
        <v>152</v>
      </c>
    </row>
    <row r="112" spans="2:65" s="9" customFormat="1">
      <c r="B112" s="169"/>
      <c r="D112" s="161" t="s">
        <v>159</v>
      </c>
      <c r="E112" s="170" t="s">
        <v>5</v>
      </c>
      <c r="F112" s="171" t="s">
        <v>836</v>
      </c>
      <c r="H112" s="172">
        <v>90</v>
      </c>
      <c r="I112" s="173"/>
      <c r="L112" s="169"/>
      <c r="M112" s="174"/>
      <c r="N112" s="175"/>
      <c r="O112" s="175"/>
      <c r="P112" s="175"/>
      <c r="Q112" s="175"/>
      <c r="R112" s="175"/>
      <c r="S112" s="175"/>
      <c r="T112" s="176"/>
      <c r="AT112" s="170" t="s">
        <v>159</v>
      </c>
      <c r="AU112" s="170" t="s">
        <v>79</v>
      </c>
      <c r="AV112" s="9" t="s">
        <v>79</v>
      </c>
      <c r="AW112" s="9" t="s">
        <v>33</v>
      </c>
      <c r="AX112" s="9" t="s">
        <v>69</v>
      </c>
      <c r="AY112" s="170" t="s">
        <v>152</v>
      </c>
    </row>
    <row r="113" spans="2:65" s="8" customFormat="1">
      <c r="B113" s="160"/>
      <c r="D113" s="161" t="s">
        <v>159</v>
      </c>
      <c r="E113" s="162" t="s">
        <v>5</v>
      </c>
      <c r="F113" s="163" t="s">
        <v>837</v>
      </c>
      <c r="H113" s="164" t="s">
        <v>5</v>
      </c>
      <c r="I113" s="165"/>
      <c r="L113" s="160"/>
      <c r="M113" s="166"/>
      <c r="N113" s="167"/>
      <c r="O113" s="167"/>
      <c r="P113" s="167"/>
      <c r="Q113" s="167"/>
      <c r="R113" s="167"/>
      <c r="S113" s="167"/>
      <c r="T113" s="168"/>
      <c r="AT113" s="164" t="s">
        <v>159</v>
      </c>
      <c r="AU113" s="164" t="s">
        <v>79</v>
      </c>
      <c r="AV113" s="8" t="s">
        <v>77</v>
      </c>
      <c r="AW113" s="8" t="s">
        <v>33</v>
      </c>
      <c r="AX113" s="8" t="s">
        <v>69</v>
      </c>
      <c r="AY113" s="164" t="s">
        <v>152</v>
      </c>
    </row>
    <row r="114" spans="2:65" s="9" customFormat="1">
      <c r="B114" s="169"/>
      <c r="D114" s="161" t="s">
        <v>159</v>
      </c>
      <c r="E114" s="170" t="s">
        <v>5</v>
      </c>
      <c r="F114" s="171" t="s">
        <v>838</v>
      </c>
      <c r="H114" s="172">
        <v>26.5</v>
      </c>
      <c r="I114" s="173"/>
      <c r="L114" s="169"/>
      <c r="M114" s="174"/>
      <c r="N114" s="175"/>
      <c r="O114" s="175"/>
      <c r="P114" s="175"/>
      <c r="Q114" s="175"/>
      <c r="R114" s="175"/>
      <c r="S114" s="175"/>
      <c r="T114" s="176"/>
      <c r="AT114" s="170" t="s">
        <v>159</v>
      </c>
      <c r="AU114" s="170" t="s">
        <v>79</v>
      </c>
      <c r="AV114" s="9" t="s">
        <v>79</v>
      </c>
      <c r="AW114" s="9" t="s">
        <v>33</v>
      </c>
      <c r="AX114" s="9" t="s">
        <v>69</v>
      </c>
      <c r="AY114" s="170" t="s">
        <v>152</v>
      </c>
    </row>
    <row r="115" spans="2:65" s="10" customFormat="1">
      <c r="B115" s="177"/>
      <c r="D115" s="178" t="s">
        <v>159</v>
      </c>
      <c r="E115" s="179" t="s">
        <v>5</v>
      </c>
      <c r="F115" s="180" t="s">
        <v>161</v>
      </c>
      <c r="H115" s="181">
        <v>116.5</v>
      </c>
      <c r="I115" s="182"/>
      <c r="L115" s="177"/>
      <c r="M115" s="183"/>
      <c r="N115" s="184"/>
      <c r="O115" s="184"/>
      <c r="P115" s="184"/>
      <c r="Q115" s="184"/>
      <c r="R115" s="184"/>
      <c r="S115" s="184"/>
      <c r="T115" s="185"/>
      <c r="AT115" s="186" t="s">
        <v>159</v>
      </c>
      <c r="AU115" s="186" t="s">
        <v>79</v>
      </c>
      <c r="AV115" s="10" t="s">
        <v>86</v>
      </c>
      <c r="AW115" s="10" t="s">
        <v>33</v>
      </c>
      <c r="AX115" s="10" t="s">
        <v>77</v>
      </c>
      <c r="AY115" s="186" t="s">
        <v>152</v>
      </c>
    </row>
    <row r="116" spans="2:65" s="1" customFormat="1" ht="31.5" customHeight="1">
      <c r="B116" s="147"/>
      <c r="C116" s="148" t="s">
        <v>110</v>
      </c>
      <c r="D116" s="148" t="s">
        <v>148</v>
      </c>
      <c r="E116" s="149" t="s">
        <v>723</v>
      </c>
      <c r="F116" s="150" t="s">
        <v>724</v>
      </c>
      <c r="G116" s="151" t="s">
        <v>216</v>
      </c>
      <c r="H116" s="152">
        <v>116.5</v>
      </c>
      <c r="I116" s="153"/>
      <c r="J116" s="154">
        <f>ROUND(I116*H116,2)</f>
        <v>0</v>
      </c>
      <c r="K116" s="150" t="s">
        <v>217</v>
      </c>
      <c r="L116" s="41"/>
      <c r="M116" s="155" t="s">
        <v>5</v>
      </c>
      <c r="N116" s="156" t="s">
        <v>40</v>
      </c>
      <c r="O116" s="42"/>
      <c r="P116" s="157">
        <f>O116*H116</f>
        <v>0</v>
      </c>
      <c r="Q116" s="157">
        <v>1.0000000000000001E-5</v>
      </c>
      <c r="R116" s="157">
        <f>Q116*H116</f>
        <v>1.165E-3</v>
      </c>
      <c r="S116" s="157">
        <v>0</v>
      </c>
      <c r="T116" s="158">
        <f>S116*H116</f>
        <v>0</v>
      </c>
      <c r="AR116" s="24" t="s">
        <v>86</v>
      </c>
      <c r="AT116" s="24" t="s">
        <v>148</v>
      </c>
      <c r="AU116" s="24" t="s">
        <v>79</v>
      </c>
      <c r="AY116" s="24" t="s">
        <v>152</v>
      </c>
      <c r="BE116" s="159">
        <f>IF(N116="základní",J116,0)</f>
        <v>0</v>
      </c>
      <c r="BF116" s="159">
        <f>IF(N116="snížená",J116,0)</f>
        <v>0</v>
      </c>
      <c r="BG116" s="159">
        <f>IF(N116="zákl. přenesená",J116,0)</f>
        <v>0</v>
      </c>
      <c r="BH116" s="159">
        <f>IF(N116="sníž. přenesená",J116,0)</f>
        <v>0</v>
      </c>
      <c r="BI116" s="159">
        <f>IF(N116="nulová",J116,0)</f>
        <v>0</v>
      </c>
      <c r="BJ116" s="24" t="s">
        <v>77</v>
      </c>
      <c r="BK116" s="159">
        <f>ROUND(I116*H116,2)</f>
        <v>0</v>
      </c>
      <c r="BL116" s="24" t="s">
        <v>86</v>
      </c>
      <c r="BM116" s="24" t="s">
        <v>839</v>
      </c>
    </row>
    <row r="117" spans="2:65" s="1" customFormat="1" ht="44.25" customHeight="1">
      <c r="B117" s="147"/>
      <c r="C117" s="148" t="s">
        <v>199</v>
      </c>
      <c r="D117" s="148" t="s">
        <v>148</v>
      </c>
      <c r="E117" s="149" t="s">
        <v>727</v>
      </c>
      <c r="F117" s="150" t="s">
        <v>1559</v>
      </c>
      <c r="G117" s="151" t="s">
        <v>163</v>
      </c>
      <c r="H117" s="152">
        <v>230</v>
      </c>
      <c r="I117" s="153"/>
      <c r="J117" s="154">
        <f>ROUND(I117*H117,2)</f>
        <v>0</v>
      </c>
      <c r="K117" s="150" t="s">
        <v>217</v>
      </c>
      <c r="L117" s="41"/>
      <c r="M117" s="155" t="s">
        <v>5</v>
      </c>
      <c r="N117" s="156" t="s">
        <v>40</v>
      </c>
      <c r="O117" s="42"/>
      <c r="P117" s="157">
        <f>O117*H117</f>
        <v>0</v>
      </c>
      <c r="Q117" s="157">
        <v>8.9779999999999999E-2</v>
      </c>
      <c r="R117" s="157">
        <f>Q117*H117</f>
        <v>20.6494</v>
      </c>
      <c r="S117" s="157">
        <v>0</v>
      </c>
      <c r="T117" s="158">
        <f>S117*H117</f>
        <v>0</v>
      </c>
      <c r="AR117" s="24" t="s">
        <v>86</v>
      </c>
      <c r="AT117" s="24" t="s">
        <v>148</v>
      </c>
      <c r="AU117" s="24" t="s">
        <v>79</v>
      </c>
      <c r="AY117" s="24" t="s">
        <v>152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24" t="s">
        <v>77</v>
      </c>
      <c r="BK117" s="159">
        <f>ROUND(I117*H117,2)</f>
        <v>0</v>
      </c>
      <c r="BL117" s="24" t="s">
        <v>86</v>
      </c>
      <c r="BM117" s="24" t="s">
        <v>840</v>
      </c>
    </row>
    <row r="118" spans="2:65" s="8" customFormat="1">
      <c r="B118" s="160"/>
      <c r="D118" s="161" t="s">
        <v>159</v>
      </c>
      <c r="E118" s="162" t="s">
        <v>5</v>
      </c>
      <c r="F118" s="163" t="s">
        <v>841</v>
      </c>
      <c r="H118" s="164" t="s">
        <v>5</v>
      </c>
      <c r="I118" s="165"/>
      <c r="L118" s="160"/>
      <c r="M118" s="166"/>
      <c r="N118" s="167"/>
      <c r="O118" s="167"/>
      <c r="P118" s="167"/>
      <c r="Q118" s="167"/>
      <c r="R118" s="167"/>
      <c r="S118" s="167"/>
      <c r="T118" s="168"/>
      <c r="AT118" s="164" t="s">
        <v>159</v>
      </c>
      <c r="AU118" s="164" t="s">
        <v>79</v>
      </c>
      <c r="AV118" s="8" t="s">
        <v>77</v>
      </c>
      <c r="AW118" s="8" t="s">
        <v>33</v>
      </c>
      <c r="AX118" s="8" t="s">
        <v>69</v>
      </c>
      <c r="AY118" s="164" t="s">
        <v>152</v>
      </c>
    </row>
    <row r="119" spans="2:65" s="9" customFormat="1">
      <c r="B119" s="169"/>
      <c r="D119" s="161" t="s">
        <v>159</v>
      </c>
      <c r="E119" s="170" t="s">
        <v>5</v>
      </c>
      <c r="F119" s="171" t="s">
        <v>842</v>
      </c>
      <c r="H119" s="172">
        <v>230</v>
      </c>
      <c r="I119" s="173"/>
      <c r="L119" s="169"/>
      <c r="M119" s="174"/>
      <c r="N119" s="175"/>
      <c r="O119" s="175"/>
      <c r="P119" s="175"/>
      <c r="Q119" s="175"/>
      <c r="R119" s="175"/>
      <c r="S119" s="175"/>
      <c r="T119" s="176"/>
      <c r="AT119" s="170" t="s">
        <v>159</v>
      </c>
      <c r="AU119" s="170" t="s">
        <v>79</v>
      </c>
      <c r="AV119" s="9" t="s">
        <v>79</v>
      </c>
      <c r="AW119" s="9" t="s">
        <v>33</v>
      </c>
      <c r="AX119" s="9" t="s">
        <v>69</v>
      </c>
      <c r="AY119" s="170" t="s">
        <v>152</v>
      </c>
    </row>
    <row r="120" spans="2:65" s="10" customFormat="1">
      <c r="B120" s="177"/>
      <c r="D120" s="178" t="s">
        <v>159</v>
      </c>
      <c r="E120" s="179" t="s">
        <v>5</v>
      </c>
      <c r="F120" s="180" t="s">
        <v>161</v>
      </c>
      <c r="H120" s="181">
        <v>230</v>
      </c>
      <c r="I120" s="182"/>
      <c r="L120" s="177"/>
      <c r="M120" s="183"/>
      <c r="N120" s="184"/>
      <c r="O120" s="184"/>
      <c r="P120" s="184"/>
      <c r="Q120" s="184"/>
      <c r="R120" s="184"/>
      <c r="S120" s="184"/>
      <c r="T120" s="185"/>
      <c r="AT120" s="186" t="s">
        <v>159</v>
      </c>
      <c r="AU120" s="186" t="s">
        <v>79</v>
      </c>
      <c r="AV120" s="10" t="s">
        <v>86</v>
      </c>
      <c r="AW120" s="10" t="s">
        <v>33</v>
      </c>
      <c r="AX120" s="10" t="s">
        <v>77</v>
      </c>
      <c r="AY120" s="186" t="s">
        <v>152</v>
      </c>
    </row>
    <row r="121" spans="2:65" s="1" customFormat="1" ht="22.5" customHeight="1">
      <c r="B121" s="147"/>
      <c r="C121" s="148" t="s">
        <v>202</v>
      </c>
      <c r="D121" s="148" t="s">
        <v>148</v>
      </c>
      <c r="E121" s="149" t="s">
        <v>843</v>
      </c>
      <c r="F121" s="150" t="s">
        <v>844</v>
      </c>
      <c r="G121" s="151" t="s">
        <v>216</v>
      </c>
      <c r="H121" s="152">
        <v>90</v>
      </c>
      <c r="I121" s="153"/>
      <c r="J121" s="154">
        <f>ROUND(I121*H121,2)</f>
        <v>0</v>
      </c>
      <c r="K121" s="150" t="s">
        <v>217</v>
      </c>
      <c r="L121" s="41"/>
      <c r="M121" s="155" t="s">
        <v>5</v>
      </c>
      <c r="N121" s="156" t="s">
        <v>40</v>
      </c>
      <c r="O121" s="42"/>
      <c r="P121" s="157">
        <f>O121*H121</f>
        <v>0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AR121" s="24" t="s">
        <v>86</v>
      </c>
      <c r="AT121" s="24" t="s">
        <v>148</v>
      </c>
      <c r="AU121" s="24" t="s">
        <v>79</v>
      </c>
      <c r="AY121" s="24" t="s">
        <v>152</v>
      </c>
      <c r="BE121" s="159">
        <f>IF(N121="základní",J121,0)</f>
        <v>0</v>
      </c>
      <c r="BF121" s="159">
        <f>IF(N121="snížená",J121,0)</f>
        <v>0</v>
      </c>
      <c r="BG121" s="159">
        <f>IF(N121="zákl. přenesená",J121,0)</f>
        <v>0</v>
      </c>
      <c r="BH121" s="159">
        <f>IF(N121="sníž. přenesená",J121,0)</f>
        <v>0</v>
      </c>
      <c r="BI121" s="159">
        <f>IF(N121="nulová",J121,0)</f>
        <v>0</v>
      </c>
      <c r="BJ121" s="24" t="s">
        <v>77</v>
      </c>
      <c r="BK121" s="159">
        <f>ROUND(I121*H121,2)</f>
        <v>0</v>
      </c>
      <c r="BL121" s="24" t="s">
        <v>86</v>
      </c>
      <c r="BM121" s="24" t="s">
        <v>845</v>
      </c>
    </row>
    <row r="122" spans="2:65" s="8" customFormat="1">
      <c r="B122" s="160"/>
      <c r="D122" s="161" t="s">
        <v>159</v>
      </c>
      <c r="E122" s="162" t="s">
        <v>5</v>
      </c>
      <c r="F122" s="163" t="s">
        <v>846</v>
      </c>
      <c r="H122" s="164" t="s">
        <v>5</v>
      </c>
      <c r="I122" s="165"/>
      <c r="L122" s="160"/>
      <c r="M122" s="166"/>
      <c r="N122" s="167"/>
      <c r="O122" s="167"/>
      <c r="P122" s="167"/>
      <c r="Q122" s="167"/>
      <c r="R122" s="167"/>
      <c r="S122" s="167"/>
      <c r="T122" s="168"/>
      <c r="AT122" s="164" t="s">
        <v>159</v>
      </c>
      <c r="AU122" s="164" t="s">
        <v>79</v>
      </c>
      <c r="AV122" s="8" t="s">
        <v>77</v>
      </c>
      <c r="AW122" s="8" t="s">
        <v>33</v>
      </c>
      <c r="AX122" s="8" t="s">
        <v>69</v>
      </c>
      <c r="AY122" s="164" t="s">
        <v>152</v>
      </c>
    </row>
    <row r="123" spans="2:65" s="9" customFormat="1">
      <c r="B123" s="169"/>
      <c r="D123" s="161" t="s">
        <v>159</v>
      </c>
      <c r="E123" s="170" t="s">
        <v>5</v>
      </c>
      <c r="F123" s="171" t="s">
        <v>836</v>
      </c>
      <c r="H123" s="172">
        <v>90</v>
      </c>
      <c r="I123" s="173"/>
      <c r="L123" s="169"/>
      <c r="M123" s="174"/>
      <c r="N123" s="175"/>
      <c r="O123" s="175"/>
      <c r="P123" s="175"/>
      <c r="Q123" s="175"/>
      <c r="R123" s="175"/>
      <c r="S123" s="175"/>
      <c r="T123" s="176"/>
      <c r="AT123" s="170" t="s">
        <v>159</v>
      </c>
      <c r="AU123" s="170" t="s">
        <v>79</v>
      </c>
      <c r="AV123" s="9" t="s">
        <v>79</v>
      </c>
      <c r="AW123" s="9" t="s">
        <v>33</v>
      </c>
      <c r="AX123" s="9" t="s">
        <v>69</v>
      </c>
      <c r="AY123" s="170" t="s">
        <v>152</v>
      </c>
    </row>
    <row r="124" spans="2:65" s="10" customFormat="1">
      <c r="B124" s="177"/>
      <c r="D124" s="161" t="s">
        <v>159</v>
      </c>
      <c r="E124" s="187" t="s">
        <v>5</v>
      </c>
      <c r="F124" s="188" t="s">
        <v>161</v>
      </c>
      <c r="H124" s="189">
        <v>90</v>
      </c>
      <c r="I124" s="182"/>
      <c r="L124" s="177"/>
      <c r="M124" s="183"/>
      <c r="N124" s="184"/>
      <c r="O124" s="184"/>
      <c r="P124" s="184"/>
      <c r="Q124" s="184"/>
      <c r="R124" s="184"/>
      <c r="S124" s="184"/>
      <c r="T124" s="185"/>
      <c r="AT124" s="186" t="s">
        <v>159</v>
      </c>
      <c r="AU124" s="186" t="s">
        <v>79</v>
      </c>
      <c r="AV124" s="10" t="s">
        <v>86</v>
      </c>
      <c r="AW124" s="10" t="s">
        <v>33</v>
      </c>
      <c r="AX124" s="10" t="s">
        <v>77</v>
      </c>
      <c r="AY124" s="186" t="s">
        <v>152</v>
      </c>
    </row>
    <row r="125" spans="2:65" s="13" customFormat="1" ht="29.85" customHeight="1">
      <c r="B125" s="207"/>
      <c r="D125" s="218" t="s">
        <v>68</v>
      </c>
      <c r="E125" s="219" t="s">
        <v>238</v>
      </c>
      <c r="F125" s="219" t="s">
        <v>239</v>
      </c>
      <c r="I125" s="210"/>
      <c r="J125" s="220">
        <f>BK125</f>
        <v>0</v>
      </c>
      <c r="L125" s="207"/>
      <c r="M125" s="212"/>
      <c r="N125" s="213"/>
      <c r="O125" s="213"/>
      <c r="P125" s="214">
        <f>P126</f>
        <v>0</v>
      </c>
      <c r="Q125" s="213"/>
      <c r="R125" s="214">
        <f>R126</f>
        <v>0</v>
      </c>
      <c r="S125" s="213"/>
      <c r="T125" s="215">
        <f>T126</f>
        <v>0</v>
      </c>
      <c r="AR125" s="208" t="s">
        <v>77</v>
      </c>
      <c r="AT125" s="216" t="s">
        <v>68</v>
      </c>
      <c r="AU125" s="216" t="s">
        <v>77</v>
      </c>
      <c r="AY125" s="208" t="s">
        <v>152</v>
      </c>
      <c r="BK125" s="217">
        <f>BK126</f>
        <v>0</v>
      </c>
    </row>
    <row r="126" spans="2:65" s="1" customFormat="1" ht="31.5" customHeight="1">
      <c r="B126" s="147"/>
      <c r="C126" s="148" t="s">
        <v>300</v>
      </c>
      <c r="D126" s="148" t="s">
        <v>148</v>
      </c>
      <c r="E126" s="149" t="s">
        <v>240</v>
      </c>
      <c r="F126" s="150" t="s">
        <v>241</v>
      </c>
      <c r="G126" s="151" t="s">
        <v>226</v>
      </c>
      <c r="H126" s="152">
        <v>22.472999999999999</v>
      </c>
      <c r="I126" s="153"/>
      <c r="J126" s="154">
        <f>ROUND(I126*H126,2)</f>
        <v>0</v>
      </c>
      <c r="K126" s="150" t="s">
        <v>217</v>
      </c>
      <c r="L126" s="41"/>
      <c r="M126" s="155" t="s">
        <v>5</v>
      </c>
      <c r="N126" s="221" t="s">
        <v>40</v>
      </c>
      <c r="O126" s="222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4" t="s">
        <v>86</v>
      </c>
      <c r="AT126" s="24" t="s">
        <v>148</v>
      </c>
      <c r="AU126" s="24" t="s">
        <v>79</v>
      </c>
      <c r="AY126" s="24" t="s">
        <v>152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24" t="s">
        <v>77</v>
      </c>
      <c r="BK126" s="159">
        <f>ROUND(I126*H126,2)</f>
        <v>0</v>
      </c>
      <c r="BL126" s="24" t="s">
        <v>86</v>
      </c>
      <c r="BM126" s="24" t="s">
        <v>847</v>
      </c>
    </row>
    <row r="127" spans="2:65" s="1" customFormat="1" ht="6.9" customHeight="1">
      <c r="B127" s="56"/>
      <c r="C127" s="57"/>
      <c r="D127" s="57"/>
      <c r="E127" s="57"/>
      <c r="F127" s="57"/>
      <c r="G127" s="57"/>
      <c r="H127" s="57"/>
      <c r="I127" s="127"/>
      <c r="J127" s="57"/>
      <c r="K127" s="57"/>
      <c r="L127" s="41"/>
    </row>
  </sheetData>
  <autoFilter ref="C80:K126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91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848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ROUND(J79,2)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ROUND(SUM(BE79:BE100), 2)</f>
        <v>0</v>
      </c>
      <c r="G30" s="42"/>
      <c r="H30" s="42"/>
      <c r="I30" s="119">
        <v>0.21</v>
      </c>
      <c r="J30" s="118">
        <f>ROUND(ROUND((SUM(BE79:BE100)),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ROUND(SUM(BF79:BF100), 2)</f>
        <v>0</v>
      </c>
      <c r="G31" s="42"/>
      <c r="H31" s="42"/>
      <c r="I31" s="119">
        <v>0.15</v>
      </c>
      <c r="J31" s="118">
        <f>ROUND(ROUND((SUM(BF79:BF100)),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ROUND(SUM(BG79:BG100),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ROUND(SUM(BH79:BH100),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ROUND(SUM(BI79:BI100),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5 - SO 101a Místní komunikace ve správě UMOB Nová Ves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J79</f>
        <v>0</v>
      </c>
      <c r="K56" s="45"/>
      <c r="AU56" s="24" t="s">
        <v>133</v>
      </c>
    </row>
    <row r="57" spans="2:47" s="11" customFormat="1" ht="24.9" customHeight="1">
      <c r="B57" s="193"/>
      <c r="C57" s="194"/>
      <c r="D57" s="195" t="s">
        <v>207</v>
      </c>
      <c r="E57" s="196"/>
      <c r="F57" s="196"/>
      <c r="G57" s="196"/>
      <c r="H57" s="196"/>
      <c r="I57" s="197"/>
      <c r="J57" s="198">
        <f>J80</f>
        <v>0</v>
      </c>
      <c r="K57" s="199"/>
    </row>
    <row r="58" spans="2:47" s="12" customFormat="1" ht="19.95" customHeight="1">
      <c r="B58" s="200"/>
      <c r="C58" s="201"/>
      <c r="D58" s="202" t="s">
        <v>468</v>
      </c>
      <c r="E58" s="203"/>
      <c r="F58" s="203"/>
      <c r="G58" s="203"/>
      <c r="H58" s="203"/>
      <c r="I58" s="204"/>
      <c r="J58" s="205">
        <f>J81</f>
        <v>0</v>
      </c>
      <c r="K58" s="206"/>
    </row>
    <row r="59" spans="2:47" s="12" customFormat="1" ht="19.95" customHeight="1">
      <c r="B59" s="200"/>
      <c r="C59" s="201"/>
      <c r="D59" s="202" t="s">
        <v>210</v>
      </c>
      <c r="E59" s="203"/>
      <c r="F59" s="203"/>
      <c r="G59" s="203"/>
      <c r="H59" s="203"/>
      <c r="I59" s="204"/>
      <c r="J59" s="205">
        <f>J99</f>
        <v>0</v>
      </c>
      <c r="K59" s="206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06"/>
      <c r="J60" s="42"/>
      <c r="K60" s="45"/>
    </row>
    <row r="61" spans="2:47" s="1" customFormat="1" ht="6.9" customHeight="1">
      <c r="B61" s="56"/>
      <c r="C61" s="57"/>
      <c r="D61" s="57"/>
      <c r="E61" s="57"/>
      <c r="F61" s="57"/>
      <c r="G61" s="57"/>
      <c r="H61" s="57"/>
      <c r="I61" s="127"/>
      <c r="J61" s="57"/>
      <c r="K61" s="58"/>
    </row>
    <row r="65" spans="2:63" s="1" customFormat="1" ht="6.9" customHeight="1">
      <c r="B65" s="59"/>
      <c r="C65" s="60"/>
      <c r="D65" s="60"/>
      <c r="E65" s="60"/>
      <c r="F65" s="60"/>
      <c r="G65" s="60"/>
      <c r="H65" s="60"/>
      <c r="I65" s="128"/>
      <c r="J65" s="60"/>
      <c r="K65" s="60"/>
      <c r="L65" s="41"/>
    </row>
    <row r="66" spans="2:63" s="1" customFormat="1" ht="36.9" customHeight="1">
      <c r="B66" s="41"/>
      <c r="C66" s="61" t="s">
        <v>134</v>
      </c>
      <c r="L66" s="41"/>
    </row>
    <row r="67" spans="2:63" s="1" customFormat="1" ht="6.9" customHeight="1">
      <c r="B67" s="41"/>
      <c r="L67" s="41"/>
    </row>
    <row r="68" spans="2:63" s="1" customFormat="1" ht="14.4" customHeight="1">
      <c r="B68" s="41"/>
      <c r="C68" s="63" t="s">
        <v>18</v>
      </c>
      <c r="L68" s="41"/>
    </row>
    <row r="69" spans="2:63" s="1" customFormat="1" ht="22.5" customHeight="1">
      <c r="B69" s="41"/>
      <c r="E69" s="364" t="str">
        <f>E7</f>
        <v>Cyklostezka Nová Ves -Vodárna-I.etapa</v>
      </c>
      <c r="F69" s="365"/>
      <c r="G69" s="365"/>
      <c r="H69" s="365"/>
      <c r="L69" s="41"/>
    </row>
    <row r="70" spans="2:63" s="1" customFormat="1" ht="14.4" customHeight="1">
      <c r="B70" s="41"/>
      <c r="C70" s="63" t="s">
        <v>127</v>
      </c>
      <c r="L70" s="41"/>
    </row>
    <row r="71" spans="2:63" s="1" customFormat="1" ht="23.25" customHeight="1">
      <c r="B71" s="41"/>
      <c r="E71" s="345" t="str">
        <f>E9</f>
        <v>5 - SO 101a Místní komunikace ve správě UMOB Nová Ves</v>
      </c>
      <c r="F71" s="366"/>
      <c r="G71" s="366"/>
      <c r="H71" s="366"/>
      <c r="L71" s="41"/>
    </row>
    <row r="72" spans="2:63" s="1" customFormat="1" ht="6.9" customHeight="1">
      <c r="B72" s="41"/>
      <c r="L72" s="41"/>
    </row>
    <row r="73" spans="2:63" s="1" customFormat="1" ht="18" customHeight="1">
      <c r="B73" s="41"/>
      <c r="C73" s="63" t="s">
        <v>22</v>
      </c>
      <c r="F73" s="135" t="str">
        <f>F12</f>
        <v xml:space="preserve"> </v>
      </c>
      <c r="I73" s="136" t="s">
        <v>24</v>
      </c>
      <c r="J73" s="67" t="str">
        <f>IF(J12="","",J12)</f>
        <v>19.06.2017</v>
      </c>
      <c r="L73" s="41"/>
    </row>
    <row r="74" spans="2:63" s="1" customFormat="1" ht="6.9" customHeight="1">
      <c r="B74" s="41"/>
      <c r="L74" s="41"/>
    </row>
    <row r="75" spans="2:63" s="1" customFormat="1" ht="13.2">
      <c r="B75" s="41"/>
      <c r="C75" s="63" t="s">
        <v>26</v>
      </c>
      <c r="F75" s="135" t="str">
        <f>E15</f>
        <v>Statutární město Ostrava</v>
      </c>
      <c r="I75" s="136" t="s">
        <v>31</v>
      </c>
      <c r="J75" s="135" t="str">
        <f>E21</f>
        <v>HaskoningDHV Czech Republic</v>
      </c>
      <c r="L75" s="41"/>
    </row>
    <row r="76" spans="2:63" s="1" customFormat="1" ht="14.4" customHeight="1">
      <c r="B76" s="41"/>
      <c r="C76" s="63" t="s">
        <v>30</v>
      </c>
      <c r="F76" s="135" t="str">
        <f>IF(E18="","",E18)</f>
        <v>Ing.Ondrej Bojko</v>
      </c>
      <c r="L76" s="41"/>
    </row>
    <row r="77" spans="2:63" s="1" customFormat="1" ht="10.35" customHeight="1">
      <c r="B77" s="41"/>
      <c r="L77" s="41"/>
    </row>
    <row r="78" spans="2:63" s="7" customFormat="1" ht="29.25" customHeight="1">
      <c r="B78" s="137"/>
      <c r="C78" s="138" t="s">
        <v>135</v>
      </c>
      <c r="D78" s="139" t="s">
        <v>54</v>
      </c>
      <c r="E78" s="139" t="s">
        <v>50</v>
      </c>
      <c r="F78" s="139" t="s">
        <v>136</v>
      </c>
      <c r="G78" s="139" t="s">
        <v>137</v>
      </c>
      <c r="H78" s="139" t="s">
        <v>138</v>
      </c>
      <c r="I78" s="140" t="s">
        <v>139</v>
      </c>
      <c r="J78" s="139" t="s">
        <v>131</v>
      </c>
      <c r="K78" s="141" t="s">
        <v>140</v>
      </c>
      <c r="L78" s="137"/>
      <c r="M78" s="73" t="s">
        <v>141</v>
      </c>
      <c r="N78" s="74" t="s">
        <v>39</v>
      </c>
      <c r="O78" s="74" t="s">
        <v>142</v>
      </c>
      <c r="P78" s="74" t="s">
        <v>143</v>
      </c>
      <c r="Q78" s="74" t="s">
        <v>144</v>
      </c>
      <c r="R78" s="74" t="s">
        <v>145</v>
      </c>
      <c r="S78" s="74" t="s">
        <v>146</v>
      </c>
      <c r="T78" s="75" t="s">
        <v>147</v>
      </c>
    </row>
    <row r="79" spans="2:63" s="1" customFormat="1" ht="29.25" customHeight="1">
      <c r="B79" s="41"/>
      <c r="C79" s="77" t="s">
        <v>132</v>
      </c>
      <c r="J79" s="143">
        <f>BK79</f>
        <v>0</v>
      </c>
      <c r="L79" s="41"/>
      <c r="M79" s="76"/>
      <c r="N79" s="68"/>
      <c r="O79" s="68"/>
      <c r="P79" s="144">
        <f>P80</f>
        <v>0</v>
      </c>
      <c r="Q79" s="68"/>
      <c r="R79" s="144">
        <f>R80</f>
        <v>0.505</v>
      </c>
      <c r="S79" s="68"/>
      <c r="T79" s="145">
        <f>T80</f>
        <v>0</v>
      </c>
      <c r="AT79" s="24" t="s">
        <v>68</v>
      </c>
      <c r="AU79" s="24" t="s">
        <v>133</v>
      </c>
      <c r="BK79" s="146">
        <f>BK80</f>
        <v>0</v>
      </c>
    </row>
    <row r="80" spans="2:63" s="13" customFormat="1" ht="37.35" customHeight="1">
      <c r="B80" s="207"/>
      <c r="D80" s="208" t="s">
        <v>68</v>
      </c>
      <c r="E80" s="209" t="s">
        <v>211</v>
      </c>
      <c r="F80" s="209" t="s">
        <v>212</v>
      </c>
      <c r="I80" s="210"/>
      <c r="J80" s="211">
        <f>BK80</f>
        <v>0</v>
      </c>
      <c r="L80" s="207"/>
      <c r="M80" s="212"/>
      <c r="N80" s="213"/>
      <c r="O80" s="213"/>
      <c r="P80" s="214">
        <f>P81+P99</f>
        <v>0</v>
      </c>
      <c r="Q80" s="213"/>
      <c r="R80" s="214">
        <f>R81+R99</f>
        <v>0.505</v>
      </c>
      <c r="S80" s="213"/>
      <c r="T80" s="215">
        <f>T81+T99</f>
        <v>0</v>
      </c>
      <c r="AR80" s="208" t="s">
        <v>77</v>
      </c>
      <c r="AT80" s="216" t="s">
        <v>68</v>
      </c>
      <c r="AU80" s="216" t="s">
        <v>69</v>
      </c>
      <c r="AY80" s="208" t="s">
        <v>152</v>
      </c>
      <c r="BK80" s="217">
        <f>BK81+BK99</f>
        <v>0</v>
      </c>
    </row>
    <row r="81" spans="2:65" s="13" customFormat="1" ht="19.95" customHeight="1">
      <c r="B81" s="207"/>
      <c r="D81" s="218" t="s">
        <v>68</v>
      </c>
      <c r="E81" s="219" t="s">
        <v>89</v>
      </c>
      <c r="F81" s="219" t="s">
        <v>570</v>
      </c>
      <c r="I81" s="210"/>
      <c r="J81" s="220">
        <f>BK81</f>
        <v>0</v>
      </c>
      <c r="L81" s="207"/>
      <c r="M81" s="212"/>
      <c r="N81" s="213"/>
      <c r="O81" s="213"/>
      <c r="P81" s="214">
        <f>SUM(P82:P98)</f>
        <v>0</v>
      </c>
      <c r="Q81" s="213"/>
      <c r="R81" s="214">
        <f>SUM(R82:R98)</f>
        <v>0.505</v>
      </c>
      <c r="S81" s="213"/>
      <c r="T81" s="215">
        <f>SUM(T82:T98)</f>
        <v>0</v>
      </c>
      <c r="AR81" s="208" t="s">
        <v>77</v>
      </c>
      <c r="AT81" s="216" t="s">
        <v>68</v>
      </c>
      <c r="AU81" s="216" t="s">
        <v>77</v>
      </c>
      <c r="AY81" s="208" t="s">
        <v>152</v>
      </c>
      <c r="BK81" s="217">
        <f>SUM(BK82:BK98)</f>
        <v>0</v>
      </c>
    </row>
    <row r="82" spans="2:65" s="1" customFormat="1" ht="31.5" customHeight="1">
      <c r="B82" s="147"/>
      <c r="C82" s="148" t="s">
        <v>77</v>
      </c>
      <c r="D82" s="148" t="s">
        <v>148</v>
      </c>
      <c r="E82" s="149" t="s">
        <v>849</v>
      </c>
      <c r="F82" s="150" t="s">
        <v>850</v>
      </c>
      <c r="G82" s="151" t="s">
        <v>216</v>
      </c>
      <c r="H82" s="152">
        <v>315</v>
      </c>
      <c r="I82" s="153"/>
      <c r="J82" s="154">
        <f>ROUND(I82*H82,2)</f>
        <v>0</v>
      </c>
      <c r="K82" s="150" t="s">
        <v>217</v>
      </c>
      <c r="L82" s="41"/>
      <c r="M82" s="155" t="s">
        <v>5</v>
      </c>
      <c r="N82" s="156" t="s">
        <v>40</v>
      </c>
      <c r="O82" s="42"/>
      <c r="P82" s="157">
        <f>O82*H82</f>
        <v>0</v>
      </c>
      <c r="Q82" s="157">
        <v>0</v>
      </c>
      <c r="R82" s="157">
        <f>Q82*H82</f>
        <v>0</v>
      </c>
      <c r="S82" s="157">
        <v>0</v>
      </c>
      <c r="T82" s="158">
        <f>S82*H82</f>
        <v>0</v>
      </c>
      <c r="AR82" s="24" t="s">
        <v>86</v>
      </c>
      <c r="AT82" s="24" t="s">
        <v>148</v>
      </c>
      <c r="AU82" s="24" t="s">
        <v>79</v>
      </c>
      <c r="AY82" s="24" t="s">
        <v>152</v>
      </c>
      <c r="BE82" s="159">
        <f>IF(N82="základní",J82,0)</f>
        <v>0</v>
      </c>
      <c r="BF82" s="159">
        <f>IF(N82="snížená",J82,0)</f>
        <v>0</v>
      </c>
      <c r="BG82" s="159">
        <f>IF(N82="zákl. přenesená",J82,0)</f>
        <v>0</v>
      </c>
      <c r="BH82" s="159">
        <f>IF(N82="sníž. přenesená",J82,0)</f>
        <v>0</v>
      </c>
      <c r="BI82" s="159">
        <f>IF(N82="nulová",J82,0)</f>
        <v>0</v>
      </c>
      <c r="BJ82" s="24" t="s">
        <v>77</v>
      </c>
      <c r="BK82" s="159">
        <f>ROUND(I82*H82,2)</f>
        <v>0</v>
      </c>
      <c r="BL82" s="24" t="s">
        <v>86</v>
      </c>
      <c r="BM82" s="24" t="s">
        <v>851</v>
      </c>
    </row>
    <row r="83" spans="2:65" s="8" customFormat="1">
      <c r="B83" s="160"/>
      <c r="D83" s="161" t="s">
        <v>159</v>
      </c>
      <c r="E83" s="162" t="s">
        <v>5</v>
      </c>
      <c r="F83" s="163" t="s">
        <v>852</v>
      </c>
      <c r="H83" s="164" t="s">
        <v>5</v>
      </c>
      <c r="I83" s="165"/>
      <c r="L83" s="160"/>
      <c r="M83" s="166"/>
      <c r="N83" s="167"/>
      <c r="O83" s="167"/>
      <c r="P83" s="167"/>
      <c r="Q83" s="167"/>
      <c r="R83" s="167"/>
      <c r="S83" s="167"/>
      <c r="T83" s="168"/>
      <c r="AT83" s="164" t="s">
        <v>159</v>
      </c>
      <c r="AU83" s="164" t="s">
        <v>79</v>
      </c>
      <c r="AV83" s="8" t="s">
        <v>77</v>
      </c>
      <c r="AW83" s="8" t="s">
        <v>33</v>
      </c>
      <c r="AX83" s="8" t="s">
        <v>69</v>
      </c>
      <c r="AY83" s="164" t="s">
        <v>152</v>
      </c>
    </row>
    <row r="84" spans="2:65" s="8" customFormat="1">
      <c r="B84" s="160"/>
      <c r="D84" s="161" t="s">
        <v>159</v>
      </c>
      <c r="E84" s="162" t="s">
        <v>5</v>
      </c>
      <c r="F84" s="163" t="s">
        <v>249</v>
      </c>
      <c r="H84" s="164" t="s">
        <v>5</v>
      </c>
      <c r="I84" s="165"/>
      <c r="L84" s="160"/>
      <c r="M84" s="166"/>
      <c r="N84" s="167"/>
      <c r="O84" s="167"/>
      <c r="P84" s="167"/>
      <c r="Q84" s="167"/>
      <c r="R84" s="167"/>
      <c r="S84" s="167"/>
      <c r="T84" s="168"/>
      <c r="AT84" s="164" t="s">
        <v>159</v>
      </c>
      <c r="AU84" s="164" t="s">
        <v>79</v>
      </c>
      <c r="AV84" s="8" t="s">
        <v>77</v>
      </c>
      <c r="AW84" s="8" t="s">
        <v>33</v>
      </c>
      <c r="AX84" s="8" t="s">
        <v>69</v>
      </c>
      <c r="AY84" s="164" t="s">
        <v>152</v>
      </c>
    </row>
    <row r="85" spans="2:65" s="9" customFormat="1">
      <c r="B85" s="169"/>
      <c r="D85" s="161" t="s">
        <v>159</v>
      </c>
      <c r="E85" s="170" t="s">
        <v>5</v>
      </c>
      <c r="F85" s="171" t="s">
        <v>853</v>
      </c>
      <c r="H85" s="172">
        <v>315</v>
      </c>
      <c r="I85" s="173"/>
      <c r="L85" s="169"/>
      <c r="M85" s="174"/>
      <c r="N85" s="175"/>
      <c r="O85" s="175"/>
      <c r="P85" s="175"/>
      <c r="Q85" s="175"/>
      <c r="R85" s="175"/>
      <c r="S85" s="175"/>
      <c r="T85" s="176"/>
      <c r="AT85" s="170" t="s">
        <v>159</v>
      </c>
      <c r="AU85" s="170" t="s">
        <v>79</v>
      </c>
      <c r="AV85" s="9" t="s">
        <v>79</v>
      </c>
      <c r="AW85" s="9" t="s">
        <v>33</v>
      </c>
      <c r="AX85" s="9" t="s">
        <v>69</v>
      </c>
      <c r="AY85" s="170" t="s">
        <v>152</v>
      </c>
    </row>
    <row r="86" spans="2:65" s="10" customFormat="1">
      <c r="B86" s="177"/>
      <c r="D86" s="178" t="s">
        <v>159</v>
      </c>
      <c r="E86" s="179" t="s">
        <v>5</v>
      </c>
      <c r="F86" s="180" t="s">
        <v>161</v>
      </c>
      <c r="H86" s="181">
        <v>315</v>
      </c>
      <c r="I86" s="182"/>
      <c r="L86" s="177"/>
      <c r="M86" s="183"/>
      <c r="N86" s="184"/>
      <c r="O86" s="184"/>
      <c r="P86" s="184"/>
      <c r="Q86" s="184"/>
      <c r="R86" s="184"/>
      <c r="S86" s="184"/>
      <c r="T86" s="185"/>
      <c r="AT86" s="186" t="s">
        <v>159</v>
      </c>
      <c r="AU86" s="186" t="s">
        <v>79</v>
      </c>
      <c r="AV86" s="10" t="s">
        <v>86</v>
      </c>
      <c r="AW86" s="10" t="s">
        <v>33</v>
      </c>
      <c r="AX86" s="10" t="s">
        <v>77</v>
      </c>
      <c r="AY86" s="186" t="s">
        <v>152</v>
      </c>
    </row>
    <row r="87" spans="2:65" s="1" customFormat="1" ht="31.5" customHeight="1">
      <c r="B87" s="147"/>
      <c r="C87" s="148" t="s">
        <v>79</v>
      </c>
      <c r="D87" s="148" t="s">
        <v>148</v>
      </c>
      <c r="E87" s="149" t="s">
        <v>854</v>
      </c>
      <c r="F87" s="150" t="s">
        <v>855</v>
      </c>
      <c r="G87" s="151" t="s">
        <v>226</v>
      </c>
      <c r="H87" s="152">
        <v>0.5</v>
      </c>
      <c r="I87" s="153"/>
      <c r="J87" s="154">
        <f>ROUND(I87*H87,2)</f>
        <v>0</v>
      </c>
      <c r="K87" s="150" t="s">
        <v>217</v>
      </c>
      <c r="L87" s="41"/>
      <c r="M87" s="155" t="s">
        <v>5</v>
      </c>
      <c r="N87" s="156" t="s">
        <v>40</v>
      </c>
      <c r="O87" s="42"/>
      <c r="P87" s="157">
        <f>O87*H87</f>
        <v>0</v>
      </c>
      <c r="Q87" s="157">
        <v>1.01</v>
      </c>
      <c r="R87" s="157">
        <f>Q87*H87</f>
        <v>0.505</v>
      </c>
      <c r="S87" s="157">
        <v>0</v>
      </c>
      <c r="T87" s="158">
        <f>S87*H87</f>
        <v>0</v>
      </c>
      <c r="AR87" s="24" t="s">
        <v>86</v>
      </c>
      <c r="AT87" s="24" t="s">
        <v>148</v>
      </c>
      <c r="AU87" s="24" t="s">
        <v>79</v>
      </c>
      <c r="AY87" s="24" t="s">
        <v>152</v>
      </c>
      <c r="BE87" s="159">
        <f>IF(N87="základní",J87,0)</f>
        <v>0</v>
      </c>
      <c r="BF87" s="159">
        <f>IF(N87="snížená",J87,0)</f>
        <v>0</v>
      </c>
      <c r="BG87" s="159">
        <f>IF(N87="zákl. přenesená",J87,0)</f>
        <v>0</v>
      </c>
      <c r="BH87" s="159">
        <f>IF(N87="sníž. přenesená",J87,0)</f>
        <v>0</v>
      </c>
      <c r="BI87" s="159">
        <f>IF(N87="nulová",J87,0)</f>
        <v>0</v>
      </c>
      <c r="BJ87" s="24" t="s">
        <v>77</v>
      </c>
      <c r="BK87" s="159">
        <f>ROUND(I87*H87,2)</f>
        <v>0</v>
      </c>
      <c r="BL87" s="24" t="s">
        <v>86</v>
      </c>
      <c r="BM87" s="24" t="s">
        <v>856</v>
      </c>
    </row>
    <row r="88" spans="2:65" s="8" customFormat="1">
      <c r="B88" s="160"/>
      <c r="D88" s="161" t="s">
        <v>159</v>
      </c>
      <c r="E88" s="162" t="s">
        <v>5</v>
      </c>
      <c r="F88" s="163" t="s">
        <v>857</v>
      </c>
      <c r="H88" s="164" t="s">
        <v>5</v>
      </c>
      <c r="I88" s="165"/>
      <c r="L88" s="160"/>
      <c r="M88" s="166"/>
      <c r="N88" s="167"/>
      <c r="O88" s="167"/>
      <c r="P88" s="167"/>
      <c r="Q88" s="167"/>
      <c r="R88" s="167"/>
      <c r="S88" s="167"/>
      <c r="T88" s="168"/>
      <c r="AT88" s="164" t="s">
        <v>159</v>
      </c>
      <c r="AU88" s="164" t="s">
        <v>79</v>
      </c>
      <c r="AV88" s="8" t="s">
        <v>77</v>
      </c>
      <c r="AW88" s="8" t="s">
        <v>33</v>
      </c>
      <c r="AX88" s="8" t="s">
        <v>69</v>
      </c>
      <c r="AY88" s="164" t="s">
        <v>152</v>
      </c>
    </row>
    <row r="89" spans="2:65" s="9" customFormat="1">
      <c r="B89" s="169"/>
      <c r="D89" s="161" t="s">
        <v>159</v>
      </c>
      <c r="E89" s="170" t="s">
        <v>5</v>
      </c>
      <c r="F89" s="171" t="s">
        <v>858</v>
      </c>
      <c r="H89" s="172">
        <v>0.5</v>
      </c>
      <c r="I89" s="173"/>
      <c r="L89" s="169"/>
      <c r="M89" s="174"/>
      <c r="N89" s="175"/>
      <c r="O89" s="175"/>
      <c r="P89" s="175"/>
      <c r="Q89" s="175"/>
      <c r="R89" s="175"/>
      <c r="S89" s="175"/>
      <c r="T89" s="176"/>
      <c r="AT89" s="170" t="s">
        <v>159</v>
      </c>
      <c r="AU89" s="170" t="s">
        <v>79</v>
      </c>
      <c r="AV89" s="9" t="s">
        <v>79</v>
      </c>
      <c r="AW89" s="9" t="s">
        <v>33</v>
      </c>
      <c r="AX89" s="9" t="s">
        <v>69</v>
      </c>
      <c r="AY89" s="170" t="s">
        <v>152</v>
      </c>
    </row>
    <row r="90" spans="2:65" s="10" customFormat="1">
      <c r="B90" s="177"/>
      <c r="D90" s="178" t="s">
        <v>159</v>
      </c>
      <c r="E90" s="179" t="s">
        <v>5</v>
      </c>
      <c r="F90" s="180" t="s">
        <v>161</v>
      </c>
      <c r="H90" s="181">
        <v>0.5</v>
      </c>
      <c r="I90" s="182"/>
      <c r="L90" s="177"/>
      <c r="M90" s="183"/>
      <c r="N90" s="184"/>
      <c r="O90" s="184"/>
      <c r="P90" s="184"/>
      <c r="Q90" s="184"/>
      <c r="R90" s="184"/>
      <c r="S90" s="184"/>
      <c r="T90" s="185"/>
      <c r="AT90" s="186" t="s">
        <v>159</v>
      </c>
      <c r="AU90" s="186" t="s">
        <v>79</v>
      </c>
      <c r="AV90" s="10" t="s">
        <v>86</v>
      </c>
      <c r="AW90" s="10" t="s">
        <v>33</v>
      </c>
      <c r="AX90" s="10" t="s">
        <v>77</v>
      </c>
      <c r="AY90" s="186" t="s">
        <v>152</v>
      </c>
    </row>
    <row r="91" spans="2:65" s="1" customFormat="1" ht="22.5" customHeight="1">
      <c r="B91" s="147"/>
      <c r="C91" s="148" t="s">
        <v>83</v>
      </c>
      <c r="D91" s="148" t="s">
        <v>148</v>
      </c>
      <c r="E91" s="149" t="s">
        <v>811</v>
      </c>
      <c r="F91" s="150" t="s">
        <v>812</v>
      </c>
      <c r="G91" s="151" t="s">
        <v>216</v>
      </c>
      <c r="H91" s="152">
        <v>630</v>
      </c>
      <c r="I91" s="153"/>
      <c r="J91" s="154">
        <f>ROUND(I91*H91,2)</f>
        <v>0</v>
      </c>
      <c r="K91" s="150" t="s">
        <v>217</v>
      </c>
      <c r="L91" s="41"/>
      <c r="M91" s="155" t="s">
        <v>5</v>
      </c>
      <c r="N91" s="156" t="s">
        <v>40</v>
      </c>
      <c r="O91" s="42"/>
      <c r="P91" s="157">
        <f>O91*H91</f>
        <v>0</v>
      </c>
      <c r="Q91" s="157">
        <v>0</v>
      </c>
      <c r="R91" s="157">
        <f>Q91*H91</f>
        <v>0</v>
      </c>
      <c r="S91" s="157">
        <v>0</v>
      </c>
      <c r="T91" s="158">
        <f>S91*H91</f>
        <v>0</v>
      </c>
      <c r="AR91" s="24" t="s">
        <v>86</v>
      </c>
      <c r="AT91" s="24" t="s">
        <v>148</v>
      </c>
      <c r="AU91" s="24" t="s">
        <v>79</v>
      </c>
      <c r="AY91" s="24" t="s">
        <v>152</v>
      </c>
      <c r="BE91" s="159">
        <f>IF(N91="základní",J91,0)</f>
        <v>0</v>
      </c>
      <c r="BF91" s="159">
        <f>IF(N91="snížená",J91,0)</f>
        <v>0</v>
      </c>
      <c r="BG91" s="159">
        <f>IF(N91="zákl. přenesená",J91,0)</f>
        <v>0</v>
      </c>
      <c r="BH91" s="159">
        <f>IF(N91="sníž. přenesená",J91,0)</f>
        <v>0</v>
      </c>
      <c r="BI91" s="159">
        <f>IF(N91="nulová",J91,0)</f>
        <v>0</v>
      </c>
      <c r="BJ91" s="24" t="s">
        <v>77</v>
      </c>
      <c r="BK91" s="159">
        <f>ROUND(I91*H91,2)</f>
        <v>0</v>
      </c>
      <c r="BL91" s="24" t="s">
        <v>86</v>
      </c>
      <c r="BM91" s="24" t="s">
        <v>859</v>
      </c>
    </row>
    <row r="92" spans="2:65" s="8" customFormat="1">
      <c r="B92" s="160"/>
      <c r="D92" s="161" t="s">
        <v>159</v>
      </c>
      <c r="E92" s="162" t="s">
        <v>5</v>
      </c>
      <c r="F92" s="163" t="s">
        <v>249</v>
      </c>
      <c r="H92" s="164" t="s">
        <v>5</v>
      </c>
      <c r="I92" s="165"/>
      <c r="L92" s="160"/>
      <c r="M92" s="166"/>
      <c r="N92" s="167"/>
      <c r="O92" s="167"/>
      <c r="P92" s="167"/>
      <c r="Q92" s="167"/>
      <c r="R92" s="167"/>
      <c r="S92" s="167"/>
      <c r="T92" s="168"/>
      <c r="AT92" s="164" t="s">
        <v>159</v>
      </c>
      <c r="AU92" s="164" t="s">
        <v>79</v>
      </c>
      <c r="AV92" s="8" t="s">
        <v>77</v>
      </c>
      <c r="AW92" s="8" t="s">
        <v>33</v>
      </c>
      <c r="AX92" s="8" t="s">
        <v>69</v>
      </c>
      <c r="AY92" s="164" t="s">
        <v>152</v>
      </c>
    </row>
    <row r="93" spans="2:65" s="9" customFormat="1">
      <c r="B93" s="169"/>
      <c r="D93" s="161" t="s">
        <v>159</v>
      </c>
      <c r="E93" s="170" t="s">
        <v>5</v>
      </c>
      <c r="F93" s="171" t="s">
        <v>860</v>
      </c>
      <c r="H93" s="172">
        <v>630</v>
      </c>
      <c r="I93" s="173"/>
      <c r="L93" s="169"/>
      <c r="M93" s="174"/>
      <c r="N93" s="175"/>
      <c r="O93" s="175"/>
      <c r="P93" s="175"/>
      <c r="Q93" s="175"/>
      <c r="R93" s="175"/>
      <c r="S93" s="175"/>
      <c r="T93" s="176"/>
      <c r="AT93" s="170" t="s">
        <v>159</v>
      </c>
      <c r="AU93" s="170" t="s">
        <v>79</v>
      </c>
      <c r="AV93" s="9" t="s">
        <v>79</v>
      </c>
      <c r="AW93" s="9" t="s">
        <v>33</v>
      </c>
      <c r="AX93" s="9" t="s">
        <v>69</v>
      </c>
      <c r="AY93" s="170" t="s">
        <v>152</v>
      </c>
    </row>
    <row r="94" spans="2:65" s="10" customFormat="1">
      <c r="B94" s="177"/>
      <c r="D94" s="178" t="s">
        <v>159</v>
      </c>
      <c r="E94" s="179" t="s">
        <v>5</v>
      </c>
      <c r="F94" s="180" t="s">
        <v>161</v>
      </c>
      <c r="H94" s="181">
        <v>630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86" t="s">
        <v>159</v>
      </c>
      <c r="AU94" s="186" t="s">
        <v>79</v>
      </c>
      <c r="AV94" s="10" t="s">
        <v>86</v>
      </c>
      <c r="AW94" s="10" t="s">
        <v>33</v>
      </c>
      <c r="AX94" s="10" t="s">
        <v>77</v>
      </c>
      <c r="AY94" s="186" t="s">
        <v>152</v>
      </c>
    </row>
    <row r="95" spans="2:65" s="1" customFormat="1" ht="31.5" customHeight="1">
      <c r="B95" s="147"/>
      <c r="C95" s="148" t="s">
        <v>86</v>
      </c>
      <c r="D95" s="148" t="s">
        <v>148</v>
      </c>
      <c r="E95" s="149" t="s">
        <v>861</v>
      </c>
      <c r="F95" s="150" t="s">
        <v>862</v>
      </c>
      <c r="G95" s="151" t="s">
        <v>216</v>
      </c>
      <c r="H95" s="152">
        <v>315</v>
      </c>
      <c r="I95" s="153"/>
      <c r="J95" s="154">
        <f>ROUND(I95*H95,2)</f>
        <v>0</v>
      </c>
      <c r="K95" s="150" t="s">
        <v>217</v>
      </c>
      <c r="L95" s="41"/>
      <c r="M95" s="155" t="s">
        <v>5</v>
      </c>
      <c r="N95" s="156" t="s">
        <v>40</v>
      </c>
      <c r="O95" s="42"/>
      <c r="P95" s="157">
        <f>O95*H95</f>
        <v>0</v>
      </c>
      <c r="Q95" s="157">
        <v>0</v>
      </c>
      <c r="R95" s="157">
        <f>Q95*H95</f>
        <v>0</v>
      </c>
      <c r="S95" s="157">
        <v>0</v>
      </c>
      <c r="T95" s="158">
        <f>S95*H95</f>
        <v>0</v>
      </c>
      <c r="AR95" s="24" t="s">
        <v>86</v>
      </c>
      <c r="AT95" s="24" t="s">
        <v>148</v>
      </c>
      <c r="AU95" s="24" t="s">
        <v>79</v>
      </c>
      <c r="AY95" s="24" t="s">
        <v>152</v>
      </c>
      <c r="BE95" s="159">
        <f>IF(N95="základní",J95,0)</f>
        <v>0</v>
      </c>
      <c r="BF95" s="159">
        <f>IF(N95="snížená",J95,0)</f>
        <v>0</v>
      </c>
      <c r="BG95" s="159">
        <f>IF(N95="zákl. přenesená",J95,0)</f>
        <v>0</v>
      </c>
      <c r="BH95" s="159">
        <f>IF(N95="sníž. přenesená",J95,0)</f>
        <v>0</v>
      </c>
      <c r="BI95" s="159">
        <f>IF(N95="nulová",J95,0)</f>
        <v>0</v>
      </c>
      <c r="BJ95" s="24" t="s">
        <v>77</v>
      </c>
      <c r="BK95" s="159">
        <f>ROUND(I95*H95,2)</f>
        <v>0</v>
      </c>
      <c r="BL95" s="24" t="s">
        <v>86</v>
      </c>
      <c r="BM95" s="24" t="s">
        <v>863</v>
      </c>
    </row>
    <row r="96" spans="2:65" s="8" customFormat="1">
      <c r="B96" s="160"/>
      <c r="D96" s="161" t="s">
        <v>159</v>
      </c>
      <c r="E96" s="162" t="s">
        <v>5</v>
      </c>
      <c r="F96" s="163" t="s">
        <v>864</v>
      </c>
      <c r="H96" s="164" t="s">
        <v>5</v>
      </c>
      <c r="I96" s="165"/>
      <c r="L96" s="160"/>
      <c r="M96" s="166"/>
      <c r="N96" s="167"/>
      <c r="O96" s="167"/>
      <c r="P96" s="167"/>
      <c r="Q96" s="167"/>
      <c r="R96" s="167"/>
      <c r="S96" s="167"/>
      <c r="T96" s="168"/>
      <c r="AT96" s="164" t="s">
        <v>159</v>
      </c>
      <c r="AU96" s="164" t="s">
        <v>79</v>
      </c>
      <c r="AV96" s="8" t="s">
        <v>77</v>
      </c>
      <c r="AW96" s="8" t="s">
        <v>33</v>
      </c>
      <c r="AX96" s="8" t="s">
        <v>69</v>
      </c>
      <c r="AY96" s="164" t="s">
        <v>152</v>
      </c>
    </row>
    <row r="97" spans="2:65" s="9" customFormat="1">
      <c r="B97" s="169"/>
      <c r="D97" s="161" t="s">
        <v>159</v>
      </c>
      <c r="E97" s="170" t="s">
        <v>5</v>
      </c>
      <c r="F97" s="171" t="s">
        <v>853</v>
      </c>
      <c r="H97" s="172">
        <v>315</v>
      </c>
      <c r="I97" s="173"/>
      <c r="L97" s="169"/>
      <c r="M97" s="174"/>
      <c r="N97" s="175"/>
      <c r="O97" s="175"/>
      <c r="P97" s="175"/>
      <c r="Q97" s="175"/>
      <c r="R97" s="175"/>
      <c r="S97" s="175"/>
      <c r="T97" s="176"/>
      <c r="AT97" s="170" t="s">
        <v>159</v>
      </c>
      <c r="AU97" s="170" t="s">
        <v>79</v>
      </c>
      <c r="AV97" s="9" t="s">
        <v>79</v>
      </c>
      <c r="AW97" s="9" t="s">
        <v>33</v>
      </c>
      <c r="AX97" s="9" t="s">
        <v>69</v>
      </c>
      <c r="AY97" s="170" t="s">
        <v>152</v>
      </c>
    </row>
    <row r="98" spans="2:65" s="10" customFormat="1">
      <c r="B98" s="177"/>
      <c r="D98" s="161" t="s">
        <v>159</v>
      </c>
      <c r="E98" s="187" t="s">
        <v>5</v>
      </c>
      <c r="F98" s="188" t="s">
        <v>161</v>
      </c>
      <c r="H98" s="189">
        <v>315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86" t="s">
        <v>159</v>
      </c>
      <c r="AU98" s="186" t="s">
        <v>79</v>
      </c>
      <c r="AV98" s="10" t="s">
        <v>86</v>
      </c>
      <c r="AW98" s="10" t="s">
        <v>33</v>
      </c>
      <c r="AX98" s="10" t="s">
        <v>77</v>
      </c>
      <c r="AY98" s="186" t="s">
        <v>152</v>
      </c>
    </row>
    <row r="99" spans="2:65" s="13" customFormat="1" ht="29.85" customHeight="1">
      <c r="B99" s="207"/>
      <c r="D99" s="218" t="s">
        <v>68</v>
      </c>
      <c r="E99" s="219" t="s">
        <v>238</v>
      </c>
      <c r="F99" s="219" t="s">
        <v>239</v>
      </c>
      <c r="I99" s="210"/>
      <c r="J99" s="220">
        <f>BK99</f>
        <v>0</v>
      </c>
      <c r="L99" s="207"/>
      <c r="M99" s="212"/>
      <c r="N99" s="213"/>
      <c r="O99" s="213"/>
      <c r="P99" s="214">
        <f>P100</f>
        <v>0</v>
      </c>
      <c r="Q99" s="213"/>
      <c r="R99" s="214">
        <f>R100</f>
        <v>0</v>
      </c>
      <c r="S99" s="213"/>
      <c r="T99" s="215">
        <f>T100</f>
        <v>0</v>
      </c>
      <c r="AR99" s="208" t="s">
        <v>77</v>
      </c>
      <c r="AT99" s="216" t="s">
        <v>68</v>
      </c>
      <c r="AU99" s="216" t="s">
        <v>77</v>
      </c>
      <c r="AY99" s="208" t="s">
        <v>152</v>
      </c>
      <c r="BK99" s="217">
        <f>BK100</f>
        <v>0</v>
      </c>
    </row>
    <row r="100" spans="2:65" s="1" customFormat="1" ht="31.5" customHeight="1">
      <c r="B100" s="147"/>
      <c r="C100" s="148" t="s">
        <v>89</v>
      </c>
      <c r="D100" s="148" t="s">
        <v>148</v>
      </c>
      <c r="E100" s="149" t="s">
        <v>240</v>
      </c>
      <c r="F100" s="150" t="s">
        <v>241</v>
      </c>
      <c r="G100" s="151" t="s">
        <v>226</v>
      </c>
      <c r="H100" s="152">
        <v>0.505</v>
      </c>
      <c r="I100" s="153"/>
      <c r="J100" s="154">
        <f>ROUND(I100*H100,2)</f>
        <v>0</v>
      </c>
      <c r="K100" s="150" t="s">
        <v>217</v>
      </c>
      <c r="L100" s="41"/>
      <c r="M100" s="155" t="s">
        <v>5</v>
      </c>
      <c r="N100" s="221" t="s">
        <v>40</v>
      </c>
      <c r="O100" s="222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4" t="s">
        <v>86</v>
      </c>
      <c r="AT100" s="24" t="s">
        <v>148</v>
      </c>
      <c r="AU100" s="24" t="s">
        <v>79</v>
      </c>
      <c r="AY100" s="24" t="s">
        <v>152</v>
      </c>
      <c r="BE100" s="159">
        <f>IF(N100="základní",J100,0)</f>
        <v>0</v>
      </c>
      <c r="BF100" s="159">
        <f>IF(N100="snížená",J100,0)</f>
        <v>0</v>
      </c>
      <c r="BG100" s="159">
        <f>IF(N100="zákl. přenesená",J100,0)</f>
        <v>0</v>
      </c>
      <c r="BH100" s="159">
        <f>IF(N100="sníž. přenesená",J100,0)</f>
        <v>0</v>
      </c>
      <c r="BI100" s="159">
        <f>IF(N100="nulová",J100,0)</f>
        <v>0</v>
      </c>
      <c r="BJ100" s="24" t="s">
        <v>77</v>
      </c>
      <c r="BK100" s="159">
        <f>ROUND(I100*H100,2)</f>
        <v>0</v>
      </c>
      <c r="BL100" s="24" t="s">
        <v>86</v>
      </c>
      <c r="BM100" s="24" t="s">
        <v>865</v>
      </c>
    </row>
    <row r="101" spans="2:65" s="1" customFormat="1" ht="6.9" customHeight="1">
      <c r="B101" s="56"/>
      <c r="C101" s="57"/>
      <c r="D101" s="57"/>
      <c r="E101" s="57"/>
      <c r="F101" s="57"/>
      <c r="G101" s="57"/>
      <c r="H101" s="57"/>
      <c r="I101" s="127"/>
      <c r="J101" s="57"/>
      <c r="K101" s="57"/>
      <c r="L101" s="41"/>
    </row>
  </sheetData>
  <autoFilter ref="C78:K100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 activeCell="F64" sqref="F6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94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866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ROUND(J76,2)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ROUND(SUM(BE76:BE77), 2)</f>
        <v>0</v>
      </c>
      <c r="G30" s="42"/>
      <c r="H30" s="42"/>
      <c r="I30" s="119">
        <v>0.21</v>
      </c>
      <c r="J30" s="118">
        <f>ROUND(ROUND((SUM(BE76:BE77)),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ROUND(SUM(BF76:BF77), 2)</f>
        <v>0</v>
      </c>
      <c r="G31" s="42"/>
      <c r="H31" s="42"/>
      <c r="I31" s="119">
        <v>0.15</v>
      </c>
      <c r="J31" s="118">
        <f>ROUND(ROUND((SUM(BF76:BF77)),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ROUND(SUM(BG76:BG77),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ROUND(SUM(BH76:BH77),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ROUND(SUM(BI76:BI77),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6 - SO102 Prodloužení propustku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J76</f>
        <v>0</v>
      </c>
      <c r="K56" s="45"/>
      <c r="AU56" s="24" t="s">
        <v>133</v>
      </c>
    </row>
    <row r="57" spans="2:47" s="1" customFormat="1" ht="21.75" customHeight="1">
      <c r="B57" s="41"/>
      <c r="C57" s="42"/>
      <c r="D57" s="42"/>
      <c r="E57" s="42"/>
      <c r="F57" s="42"/>
      <c r="G57" s="42"/>
      <c r="H57" s="42"/>
      <c r="I57" s="106"/>
      <c r="J57" s="42"/>
      <c r="K57" s="45"/>
    </row>
    <row r="58" spans="2:47" s="1" customFormat="1" ht="6.9" customHeight="1">
      <c r="B58" s="56"/>
      <c r="C58" s="57"/>
      <c r="D58" s="57"/>
      <c r="E58" s="57"/>
      <c r="F58" s="57"/>
      <c r="G58" s="57"/>
      <c r="H58" s="57"/>
      <c r="I58" s="127"/>
      <c r="J58" s="57"/>
      <c r="K58" s="58"/>
    </row>
    <row r="62" spans="2:47" s="1" customFormat="1" ht="6.9" customHeight="1">
      <c r="B62" s="59"/>
      <c r="C62" s="60"/>
      <c r="D62" s="60"/>
      <c r="E62" s="60"/>
      <c r="F62" s="60"/>
      <c r="G62" s="60"/>
      <c r="H62" s="60"/>
      <c r="I62" s="128"/>
      <c r="J62" s="60"/>
      <c r="K62" s="60"/>
      <c r="L62" s="41"/>
    </row>
    <row r="63" spans="2:47" s="1" customFormat="1" ht="36.9" customHeight="1">
      <c r="B63" s="41"/>
      <c r="C63" s="61" t="s">
        <v>134</v>
      </c>
      <c r="L63" s="41"/>
    </row>
    <row r="64" spans="2:47" s="1" customFormat="1" ht="6.9" customHeight="1">
      <c r="B64" s="41"/>
      <c r="L64" s="41"/>
    </row>
    <row r="65" spans="2:65" s="1" customFormat="1" ht="14.4" customHeight="1">
      <c r="B65" s="41"/>
      <c r="C65" s="63" t="s">
        <v>18</v>
      </c>
      <c r="L65" s="41"/>
    </row>
    <row r="66" spans="2:65" s="1" customFormat="1" ht="22.5" customHeight="1">
      <c r="B66" s="41"/>
      <c r="E66" s="364" t="str">
        <f>E7</f>
        <v>Cyklostezka Nová Ves -Vodárna-I.etapa</v>
      </c>
      <c r="F66" s="365"/>
      <c r="G66" s="365"/>
      <c r="H66" s="365"/>
      <c r="L66" s="41"/>
    </row>
    <row r="67" spans="2:65" s="1" customFormat="1" ht="14.4" customHeight="1">
      <c r="B67" s="41"/>
      <c r="C67" s="63" t="s">
        <v>127</v>
      </c>
      <c r="L67" s="41"/>
    </row>
    <row r="68" spans="2:65" s="1" customFormat="1" ht="23.25" customHeight="1">
      <c r="B68" s="41"/>
      <c r="E68" s="345" t="str">
        <f>E9</f>
        <v>6 - SO102 Prodloužení propustku</v>
      </c>
      <c r="F68" s="366"/>
      <c r="G68" s="366"/>
      <c r="H68" s="366"/>
      <c r="L68" s="41"/>
    </row>
    <row r="69" spans="2:65" s="1" customFormat="1" ht="6.9" customHeight="1">
      <c r="B69" s="41"/>
      <c r="L69" s="41"/>
    </row>
    <row r="70" spans="2:65" s="1" customFormat="1" ht="18" customHeight="1">
      <c r="B70" s="41"/>
      <c r="C70" s="63" t="s">
        <v>22</v>
      </c>
      <c r="F70" s="135" t="str">
        <f>F12</f>
        <v xml:space="preserve"> </v>
      </c>
      <c r="I70" s="136" t="s">
        <v>24</v>
      </c>
      <c r="J70" s="67" t="str">
        <f>IF(J12="","",J12)</f>
        <v>19.06.2017</v>
      </c>
      <c r="L70" s="41"/>
    </row>
    <row r="71" spans="2:65" s="1" customFormat="1" ht="6.9" customHeight="1">
      <c r="B71" s="41"/>
      <c r="L71" s="41"/>
    </row>
    <row r="72" spans="2:65" s="1" customFormat="1" ht="13.2">
      <c r="B72" s="41"/>
      <c r="C72" s="63" t="s">
        <v>26</v>
      </c>
      <c r="F72" s="135" t="str">
        <f>E15</f>
        <v>Statutární město Ostrava</v>
      </c>
      <c r="I72" s="136" t="s">
        <v>31</v>
      </c>
      <c r="J72" s="135" t="str">
        <f>E21</f>
        <v>HaskoningDHV Czech Republic</v>
      </c>
      <c r="L72" s="41"/>
    </row>
    <row r="73" spans="2:65" s="1" customFormat="1" ht="14.4" customHeight="1">
      <c r="B73" s="41"/>
      <c r="C73" s="63" t="s">
        <v>30</v>
      </c>
      <c r="F73" s="135" t="str">
        <f>IF(E18="","",E18)</f>
        <v>Ing.Ondrej Bojko</v>
      </c>
      <c r="L73" s="41"/>
    </row>
    <row r="74" spans="2:65" s="1" customFormat="1" ht="10.35" customHeight="1">
      <c r="B74" s="41"/>
      <c r="L74" s="41"/>
    </row>
    <row r="75" spans="2:65" s="7" customFormat="1" ht="29.25" customHeight="1">
      <c r="B75" s="137"/>
      <c r="C75" s="138" t="s">
        <v>135</v>
      </c>
      <c r="D75" s="139" t="s">
        <v>54</v>
      </c>
      <c r="E75" s="139" t="s">
        <v>50</v>
      </c>
      <c r="F75" s="139" t="s">
        <v>136</v>
      </c>
      <c r="G75" s="139" t="s">
        <v>137</v>
      </c>
      <c r="H75" s="139" t="s">
        <v>138</v>
      </c>
      <c r="I75" s="140" t="s">
        <v>139</v>
      </c>
      <c r="J75" s="139" t="s">
        <v>131</v>
      </c>
      <c r="K75" s="141" t="s">
        <v>140</v>
      </c>
      <c r="L75" s="137"/>
      <c r="M75" s="73" t="s">
        <v>141</v>
      </c>
      <c r="N75" s="74" t="s">
        <v>39</v>
      </c>
      <c r="O75" s="74" t="s">
        <v>142</v>
      </c>
      <c r="P75" s="74" t="s">
        <v>143</v>
      </c>
      <c r="Q75" s="74" t="s">
        <v>144</v>
      </c>
      <c r="R75" s="74" t="s">
        <v>145</v>
      </c>
      <c r="S75" s="74" t="s">
        <v>146</v>
      </c>
      <c r="T75" s="75" t="s">
        <v>147</v>
      </c>
    </row>
    <row r="76" spans="2:65" s="1" customFormat="1" ht="29.25" customHeight="1">
      <c r="B76" s="41"/>
      <c r="C76" s="142" t="s">
        <v>132</v>
      </c>
      <c r="J76" s="143">
        <f>BK76</f>
        <v>0</v>
      </c>
      <c r="L76" s="41"/>
      <c r="M76" s="76"/>
      <c r="N76" s="68"/>
      <c r="O76" s="68"/>
      <c r="P76" s="144">
        <f>P77</f>
        <v>0</v>
      </c>
      <c r="Q76" s="68"/>
      <c r="R76" s="144">
        <f>R77</f>
        <v>0</v>
      </c>
      <c r="S76" s="68"/>
      <c r="T76" s="145">
        <f>T77</f>
        <v>0</v>
      </c>
      <c r="AT76" s="24" t="s">
        <v>68</v>
      </c>
      <c r="AU76" s="24" t="s">
        <v>133</v>
      </c>
      <c r="BK76" s="146">
        <f>BK77</f>
        <v>0</v>
      </c>
    </row>
    <row r="77" spans="2:65" s="1" customFormat="1" ht="22.5" customHeight="1">
      <c r="B77" s="147"/>
      <c r="C77" s="148" t="s">
        <v>77</v>
      </c>
      <c r="D77" s="148" t="s">
        <v>148</v>
      </c>
      <c r="E77" s="149" t="s">
        <v>77</v>
      </c>
      <c r="F77" s="150" t="s">
        <v>1560</v>
      </c>
      <c r="G77" s="151" t="s">
        <v>157</v>
      </c>
      <c r="H77" s="152">
        <v>1</v>
      </c>
      <c r="I77" s="153"/>
      <c r="J77" s="154">
        <f>ROUND(I77*H77,2)</f>
        <v>0</v>
      </c>
      <c r="K77" s="150" t="s">
        <v>5</v>
      </c>
      <c r="L77" s="41"/>
      <c r="M77" s="155" t="s">
        <v>5</v>
      </c>
      <c r="N77" s="221" t="s">
        <v>40</v>
      </c>
      <c r="O77" s="222"/>
      <c r="P77" s="223">
        <f>O77*H77</f>
        <v>0</v>
      </c>
      <c r="Q77" s="223">
        <v>0</v>
      </c>
      <c r="R77" s="223">
        <f>Q77*H77</f>
        <v>0</v>
      </c>
      <c r="S77" s="223">
        <v>0</v>
      </c>
      <c r="T77" s="224">
        <f>S77*H77</f>
        <v>0</v>
      </c>
      <c r="AR77" s="24" t="s">
        <v>86</v>
      </c>
      <c r="AT77" s="24" t="s">
        <v>148</v>
      </c>
      <c r="AU77" s="24" t="s">
        <v>69</v>
      </c>
      <c r="AY77" s="24" t="s">
        <v>152</v>
      </c>
      <c r="BE77" s="159">
        <f>IF(N77="základní",J77,0)</f>
        <v>0</v>
      </c>
      <c r="BF77" s="159">
        <f>IF(N77="snížená",J77,0)</f>
        <v>0</v>
      </c>
      <c r="BG77" s="159">
        <f>IF(N77="zákl. přenesená",J77,0)</f>
        <v>0</v>
      </c>
      <c r="BH77" s="159">
        <f>IF(N77="sníž. přenesená",J77,0)</f>
        <v>0</v>
      </c>
      <c r="BI77" s="159">
        <f>IF(N77="nulová",J77,0)</f>
        <v>0</v>
      </c>
      <c r="BJ77" s="24" t="s">
        <v>77</v>
      </c>
      <c r="BK77" s="159">
        <f>ROUND(I77*H77,2)</f>
        <v>0</v>
      </c>
      <c r="BL77" s="24" t="s">
        <v>86</v>
      </c>
      <c r="BM77" s="24" t="s">
        <v>867</v>
      </c>
    </row>
    <row r="78" spans="2:65" s="1" customFormat="1" ht="6.9" customHeight="1">
      <c r="B78" s="56"/>
      <c r="C78" s="57"/>
      <c r="D78" s="57"/>
      <c r="E78" s="57"/>
      <c r="F78" s="57"/>
      <c r="G78" s="57"/>
      <c r="H78" s="57"/>
      <c r="I78" s="127"/>
      <c r="J78" s="57"/>
      <c r="K78" s="57"/>
      <c r="L78" s="41"/>
    </row>
  </sheetData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9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121</v>
      </c>
      <c r="G1" s="367" t="s">
        <v>122</v>
      </c>
      <c r="H1" s="367"/>
      <c r="I1" s="103"/>
      <c r="J1" s="102" t="s">
        <v>123</v>
      </c>
      <c r="K1" s="101" t="s">
        <v>124</v>
      </c>
      <c r="L1" s="102" t="s">
        <v>125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4" t="s">
        <v>97</v>
      </c>
    </row>
    <row r="3" spans="1:70" ht="6.9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79</v>
      </c>
    </row>
    <row r="4" spans="1:70" ht="36.9" customHeight="1">
      <c r="B4" s="28"/>
      <c r="C4" s="29"/>
      <c r="D4" s="30" t="s">
        <v>126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8" t="str">
        <f>'Rekapitulace stavby'!K6</f>
        <v>Cyklostezka Nová Ves -Vodárna-I.etapa</v>
      </c>
      <c r="F7" s="369"/>
      <c r="G7" s="369"/>
      <c r="H7" s="369"/>
      <c r="I7" s="105"/>
      <c r="J7" s="29"/>
      <c r="K7" s="31"/>
    </row>
    <row r="8" spans="1:70" s="1" customFormat="1" ht="13.2">
      <c r="B8" s="41"/>
      <c r="C8" s="42"/>
      <c r="D8" s="37" t="s">
        <v>127</v>
      </c>
      <c r="E8" s="42"/>
      <c r="F8" s="42"/>
      <c r="G8" s="42"/>
      <c r="H8" s="42"/>
      <c r="I8" s="106"/>
      <c r="J8" s="42"/>
      <c r="K8" s="45"/>
    </row>
    <row r="9" spans="1:70" s="1" customFormat="1" ht="36.9" customHeight="1">
      <c r="B9" s="41"/>
      <c r="C9" s="42"/>
      <c r="D9" s="42"/>
      <c r="E9" s="370" t="s">
        <v>868</v>
      </c>
      <c r="F9" s="371"/>
      <c r="G9" s="371"/>
      <c r="H9" s="371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" customHeight="1">
      <c r="B12" s="41"/>
      <c r="C12" s="42"/>
      <c r="D12" s="37" t="s">
        <v>22</v>
      </c>
      <c r="E12" s="42"/>
      <c r="F12" s="35" t="s">
        <v>23</v>
      </c>
      <c r="G12" s="42"/>
      <c r="H12" s="42"/>
      <c r="I12" s="107" t="s">
        <v>24</v>
      </c>
      <c r="J12" s="108" t="str">
        <f>'Rekapitulace stavby'!AN8</f>
        <v>19.06.2017</v>
      </c>
      <c r="K12" s="45"/>
    </row>
    <row r="13" spans="1:70" s="1" customFormat="1" ht="10.8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28</v>
      </c>
      <c r="F15" s="42"/>
      <c r="G15" s="42"/>
      <c r="H15" s="42"/>
      <c r="I15" s="107" t="s">
        <v>29</v>
      </c>
      <c r="J15" s="35" t="s">
        <v>5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>Ing.Ondrej Bojko</v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" customHeight="1">
      <c r="B20" s="41"/>
      <c r="C20" s="42"/>
      <c r="D20" s="37" t="s">
        <v>31</v>
      </c>
      <c r="E20" s="42"/>
      <c r="F20" s="42"/>
      <c r="G20" s="42"/>
      <c r="H20" s="42"/>
      <c r="I20" s="107" t="s">
        <v>27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32</v>
      </c>
      <c r="F21" s="42"/>
      <c r="G21" s="42"/>
      <c r="H21" s="42"/>
      <c r="I21" s="107" t="s">
        <v>29</v>
      </c>
      <c r="J21" s="35" t="s">
        <v>5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" customHeight="1">
      <c r="B23" s="41"/>
      <c r="C23" s="42"/>
      <c r="D23" s="37" t="s">
        <v>34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4" t="s">
        <v>5</v>
      </c>
      <c r="F24" s="334"/>
      <c r="G24" s="334"/>
      <c r="H24" s="334"/>
      <c r="I24" s="111"/>
      <c r="J24" s="110"/>
      <c r="K24" s="112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35</v>
      </c>
      <c r="E27" s="42"/>
      <c r="F27" s="42"/>
      <c r="G27" s="42"/>
      <c r="H27" s="42"/>
      <c r="I27" s="106"/>
      <c r="J27" s="116">
        <f>ROUND(J76,2)</f>
        <v>0</v>
      </c>
      <c r="K27" s="45"/>
    </row>
    <row r="28" spans="2:11" s="1" customFormat="1" ht="6.9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" customHeight="1">
      <c r="B29" s="41"/>
      <c r="C29" s="42"/>
      <c r="D29" s="42"/>
      <c r="E29" s="42"/>
      <c r="F29" s="46" t="s">
        <v>37</v>
      </c>
      <c r="G29" s="42"/>
      <c r="H29" s="42"/>
      <c r="I29" s="117" t="s">
        <v>36</v>
      </c>
      <c r="J29" s="46" t="s">
        <v>38</v>
      </c>
      <c r="K29" s="45"/>
    </row>
    <row r="30" spans="2:11" s="1" customFormat="1" ht="14.4" customHeight="1">
      <c r="B30" s="41"/>
      <c r="C30" s="42"/>
      <c r="D30" s="49" t="s">
        <v>39</v>
      </c>
      <c r="E30" s="49" t="s">
        <v>40</v>
      </c>
      <c r="F30" s="118">
        <f>ROUND(SUM(BE76:BE77), 2)</f>
        <v>0</v>
      </c>
      <c r="G30" s="42"/>
      <c r="H30" s="42"/>
      <c r="I30" s="119">
        <v>0.21</v>
      </c>
      <c r="J30" s="118">
        <f>ROUND(ROUND((SUM(BE76:BE77)),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41</v>
      </c>
      <c r="F31" s="118">
        <f>ROUND(SUM(BF76:BF77), 2)</f>
        <v>0</v>
      </c>
      <c r="G31" s="42"/>
      <c r="H31" s="42"/>
      <c r="I31" s="119">
        <v>0.15</v>
      </c>
      <c r="J31" s="118">
        <f>ROUND(ROUND((SUM(BF76:BF77)),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42</v>
      </c>
      <c r="F32" s="118">
        <f>ROUND(SUM(BG76:BG77),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43</v>
      </c>
      <c r="F33" s="118">
        <f>ROUND(SUM(BH76:BH77),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18">
        <f>ROUND(SUM(BI76:BI77),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45</v>
      </c>
      <c r="E36" s="71"/>
      <c r="F36" s="71"/>
      <c r="G36" s="122" t="s">
        <v>46</v>
      </c>
      <c r="H36" s="123" t="s">
        <v>47</v>
      </c>
      <c r="I36" s="124"/>
      <c r="J36" s="125">
        <f>SUM(J27:J34)</f>
        <v>0</v>
      </c>
      <c r="K36" s="126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" customHeight="1">
      <c r="B42" s="41"/>
      <c r="C42" s="30" t="s">
        <v>129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8" t="str">
        <f>E7</f>
        <v>Cyklostezka Nová Ves -Vodárna-I.etapa</v>
      </c>
      <c r="F45" s="369"/>
      <c r="G45" s="369"/>
      <c r="H45" s="369"/>
      <c r="I45" s="106"/>
      <c r="J45" s="42"/>
      <c r="K45" s="45"/>
    </row>
    <row r="46" spans="2:11" s="1" customFormat="1" ht="14.4" customHeight="1">
      <c r="B46" s="41"/>
      <c r="C46" s="37" t="s">
        <v>127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70" t="str">
        <f>E9</f>
        <v>7 - SO 201 Opěrná zeď</v>
      </c>
      <c r="F47" s="371"/>
      <c r="G47" s="371"/>
      <c r="H47" s="371"/>
      <c r="I47" s="106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19.06.2017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3.2">
      <c r="B51" s="41"/>
      <c r="C51" s="37" t="s">
        <v>26</v>
      </c>
      <c r="D51" s="42"/>
      <c r="E51" s="42"/>
      <c r="F51" s="35" t="str">
        <f>E15</f>
        <v>Statutární město Ostrava</v>
      </c>
      <c r="G51" s="42"/>
      <c r="H51" s="42"/>
      <c r="I51" s="107" t="s">
        <v>31</v>
      </c>
      <c r="J51" s="35" t="str">
        <f>E21</f>
        <v>HaskoningDHV Czech Republic</v>
      </c>
      <c r="K51" s="45"/>
    </row>
    <row r="52" spans="2:47" s="1" customFormat="1" ht="14.4" customHeight="1">
      <c r="B52" s="41"/>
      <c r="C52" s="37" t="s">
        <v>30</v>
      </c>
      <c r="D52" s="42"/>
      <c r="E52" s="42"/>
      <c r="F52" s="35" t="str">
        <f>IF(E18="","",E18)</f>
        <v>Ing.Ondrej Bojko</v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130</v>
      </c>
      <c r="D54" s="120"/>
      <c r="E54" s="120"/>
      <c r="F54" s="120"/>
      <c r="G54" s="120"/>
      <c r="H54" s="120"/>
      <c r="I54" s="131"/>
      <c r="J54" s="132" t="s">
        <v>131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132</v>
      </c>
      <c r="D56" s="42"/>
      <c r="E56" s="42"/>
      <c r="F56" s="42"/>
      <c r="G56" s="42"/>
      <c r="H56" s="42"/>
      <c r="I56" s="106"/>
      <c r="J56" s="116">
        <f>J76</f>
        <v>0</v>
      </c>
      <c r="K56" s="45"/>
      <c r="AU56" s="24" t="s">
        <v>133</v>
      </c>
    </row>
    <row r="57" spans="2:47" s="1" customFormat="1" ht="21.75" customHeight="1">
      <c r="B57" s="41"/>
      <c r="C57" s="42"/>
      <c r="D57" s="42"/>
      <c r="E57" s="42"/>
      <c r="F57" s="42"/>
      <c r="G57" s="42"/>
      <c r="H57" s="42"/>
      <c r="I57" s="106"/>
      <c r="J57" s="42"/>
      <c r="K57" s="45"/>
    </row>
    <row r="58" spans="2:47" s="1" customFormat="1" ht="6.9" customHeight="1">
      <c r="B58" s="56"/>
      <c r="C58" s="57"/>
      <c r="D58" s="57"/>
      <c r="E58" s="57"/>
      <c r="F58" s="57"/>
      <c r="G58" s="57"/>
      <c r="H58" s="57"/>
      <c r="I58" s="127"/>
      <c r="J58" s="57"/>
      <c r="K58" s="58"/>
    </row>
    <row r="62" spans="2:47" s="1" customFormat="1" ht="6.9" customHeight="1">
      <c r="B62" s="59"/>
      <c r="C62" s="60"/>
      <c r="D62" s="60"/>
      <c r="E62" s="60"/>
      <c r="F62" s="60"/>
      <c r="G62" s="60"/>
      <c r="H62" s="60"/>
      <c r="I62" s="128"/>
      <c r="J62" s="60"/>
      <c r="K62" s="60"/>
      <c r="L62" s="41"/>
    </row>
    <row r="63" spans="2:47" s="1" customFormat="1" ht="36.9" customHeight="1">
      <c r="B63" s="41"/>
      <c r="C63" s="61" t="s">
        <v>134</v>
      </c>
      <c r="L63" s="41"/>
    </row>
    <row r="64" spans="2:47" s="1" customFormat="1" ht="6.9" customHeight="1">
      <c r="B64" s="41"/>
      <c r="L64" s="41"/>
    </row>
    <row r="65" spans="2:65" s="1" customFormat="1" ht="14.4" customHeight="1">
      <c r="B65" s="41"/>
      <c r="C65" s="63" t="s">
        <v>18</v>
      </c>
      <c r="L65" s="41"/>
    </row>
    <row r="66" spans="2:65" s="1" customFormat="1" ht="22.5" customHeight="1">
      <c r="B66" s="41"/>
      <c r="E66" s="364" t="str">
        <f>E7</f>
        <v>Cyklostezka Nová Ves -Vodárna-I.etapa</v>
      </c>
      <c r="F66" s="365"/>
      <c r="G66" s="365"/>
      <c r="H66" s="365"/>
      <c r="L66" s="41"/>
    </row>
    <row r="67" spans="2:65" s="1" customFormat="1" ht="14.4" customHeight="1">
      <c r="B67" s="41"/>
      <c r="C67" s="63" t="s">
        <v>127</v>
      </c>
      <c r="L67" s="41"/>
    </row>
    <row r="68" spans="2:65" s="1" customFormat="1" ht="23.25" customHeight="1">
      <c r="B68" s="41"/>
      <c r="E68" s="345" t="str">
        <f>E9</f>
        <v>7 - SO 201 Opěrná zeď</v>
      </c>
      <c r="F68" s="366"/>
      <c r="G68" s="366"/>
      <c r="H68" s="366"/>
      <c r="L68" s="41"/>
    </row>
    <row r="69" spans="2:65" s="1" customFormat="1" ht="6.9" customHeight="1">
      <c r="B69" s="41"/>
      <c r="L69" s="41"/>
    </row>
    <row r="70" spans="2:65" s="1" customFormat="1" ht="18" customHeight="1">
      <c r="B70" s="41"/>
      <c r="C70" s="63" t="s">
        <v>22</v>
      </c>
      <c r="F70" s="135" t="str">
        <f>F12</f>
        <v xml:space="preserve"> </v>
      </c>
      <c r="I70" s="136" t="s">
        <v>24</v>
      </c>
      <c r="J70" s="67" t="str">
        <f>IF(J12="","",J12)</f>
        <v>19.06.2017</v>
      </c>
      <c r="L70" s="41"/>
    </row>
    <row r="71" spans="2:65" s="1" customFormat="1" ht="6.9" customHeight="1">
      <c r="B71" s="41"/>
      <c r="L71" s="41"/>
    </row>
    <row r="72" spans="2:65" s="1" customFormat="1" ht="13.2">
      <c r="B72" s="41"/>
      <c r="C72" s="63" t="s">
        <v>26</v>
      </c>
      <c r="F72" s="135" t="str">
        <f>E15</f>
        <v>Statutární město Ostrava</v>
      </c>
      <c r="I72" s="136" t="s">
        <v>31</v>
      </c>
      <c r="J72" s="135" t="str">
        <f>E21</f>
        <v>HaskoningDHV Czech Republic</v>
      </c>
      <c r="L72" s="41"/>
    </row>
    <row r="73" spans="2:65" s="1" customFormat="1" ht="14.4" customHeight="1">
      <c r="B73" s="41"/>
      <c r="C73" s="63" t="s">
        <v>30</v>
      </c>
      <c r="F73" s="135" t="str">
        <f>IF(E18="","",E18)</f>
        <v>Ing.Ondrej Bojko</v>
      </c>
      <c r="L73" s="41"/>
    </row>
    <row r="74" spans="2:65" s="1" customFormat="1" ht="10.35" customHeight="1">
      <c r="B74" s="41"/>
      <c r="L74" s="41"/>
    </row>
    <row r="75" spans="2:65" s="7" customFormat="1" ht="29.25" customHeight="1">
      <c r="B75" s="137"/>
      <c r="C75" s="138" t="s">
        <v>135</v>
      </c>
      <c r="D75" s="139" t="s">
        <v>54</v>
      </c>
      <c r="E75" s="139" t="s">
        <v>50</v>
      </c>
      <c r="F75" s="139" t="s">
        <v>136</v>
      </c>
      <c r="G75" s="139" t="s">
        <v>137</v>
      </c>
      <c r="H75" s="139" t="s">
        <v>138</v>
      </c>
      <c r="I75" s="140" t="s">
        <v>139</v>
      </c>
      <c r="J75" s="139" t="s">
        <v>131</v>
      </c>
      <c r="K75" s="141" t="s">
        <v>140</v>
      </c>
      <c r="L75" s="137"/>
      <c r="M75" s="73" t="s">
        <v>141</v>
      </c>
      <c r="N75" s="74" t="s">
        <v>39</v>
      </c>
      <c r="O75" s="74" t="s">
        <v>142</v>
      </c>
      <c r="P75" s="74" t="s">
        <v>143</v>
      </c>
      <c r="Q75" s="74" t="s">
        <v>144</v>
      </c>
      <c r="R75" s="74" t="s">
        <v>145</v>
      </c>
      <c r="S75" s="74" t="s">
        <v>146</v>
      </c>
      <c r="T75" s="75" t="s">
        <v>147</v>
      </c>
    </row>
    <row r="76" spans="2:65" s="1" customFormat="1" ht="29.25" customHeight="1">
      <c r="B76" s="41"/>
      <c r="C76" s="142" t="s">
        <v>132</v>
      </c>
      <c r="J76" s="143">
        <f>BK76</f>
        <v>0</v>
      </c>
      <c r="L76" s="41"/>
      <c r="M76" s="76"/>
      <c r="N76" s="68"/>
      <c r="O76" s="68"/>
      <c r="P76" s="144">
        <f>P77</f>
        <v>0</v>
      </c>
      <c r="Q76" s="68"/>
      <c r="R76" s="144">
        <f>R77</f>
        <v>0</v>
      </c>
      <c r="S76" s="68"/>
      <c r="T76" s="145">
        <f>T77</f>
        <v>0</v>
      </c>
      <c r="AT76" s="24" t="s">
        <v>68</v>
      </c>
      <c r="AU76" s="24" t="s">
        <v>133</v>
      </c>
      <c r="BK76" s="146">
        <f>BK77</f>
        <v>0</v>
      </c>
    </row>
    <row r="77" spans="2:65" s="1" customFormat="1" ht="22.5" customHeight="1">
      <c r="B77" s="147"/>
      <c r="C77" s="148" t="s">
        <v>77</v>
      </c>
      <c r="D77" s="148" t="s">
        <v>148</v>
      </c>
      <c r="E77" s="149" t="s">
        <v>77</v>
      </c>
      <c r="F77" s="150" t="s">
        <v>869</v>
      </c>
      <c r="G77" s="151" t="s">
        <v>157</v>
      </c>
      <c r="H77" s="152">
        <v>1</v>
      </c>
      <c r="I77" s="153"/>
      <c r="J77" s="154">
        <f>ROUND(I77*H77,2)</f>
        <v>0</v>
      </c>
      <c r="K77" s="150" t="s">
        <v>5</v>
      </c>
      <c r="L77" s="41"/>
      <c r="M77" s="155" t="s">
        <v>5</v>
      </c>
      <c r="N77" s="221" t="s">
        <v>40</v>
      </c>
      <c r="O77" s="222"/>
      <c r="P77" s="223">
        <f>O77*H77</f>
        <v>0</v>
      </c>
      <c r="Q77" s="223">
        <v>0</v>
      </c>
      <c r="R77" s="223">
        <f>Q77*H77</f>
        <v>0</v>
      </c>
      <c r="S77" s="223">
        <v>0</v>
      </c>
      <c r="T77" s="224">
        <f>S77*H77</f>
        <v>0</v>
      </c>
      <c r="AR77" s="24" t="s">
        <v>86</v>
      </c>
      <c r="AT77" s="24" t="s">
        <v>148</v>
      </c>
      <c r="AU77" s="24" t="s">
        <v>69</v>
      </c>
      <c r="AY77" s="24" t="s">
        <v>152</v>
      </c>
      <c r="BE77" s="159">
        <f>IF(N77="základní",J77,0)</f>
        <v>0</v>
      </c>
      <c r="BF77" s="159">
        <f>IF(N77="snížená",J77,0)</f>
        <v>0</v>
      </c>
      <c r="BG77" s="159">
        <f>IF(N77="zákl. přenesená",J77,0)</f>
        <v>0</v>
      </c>
      <c r="BH77" s="159">
        <f>IF(N77="sníž. přenesená",J77,0)</f>
        <v>0</v>
      </c>
      <c r="BI77" s="159">
        <f>IF(N77="nulová",J77,0)</f>
        <v>0</v>
      </c>
      <c r="BJ77" s="24" t="s">
        <v>77</v>
      </c>
      <c r="BK77" s="159">
        <f>ROUND(I77*H77,2)</f>
        <v>0</v>
      </c>
      <c r="BL77" s="24" t="s">
        <v>86</v>
      </c>
      <c r="BM77" s="24" t="s">
        <v>870</v>
      </c>
    </row>
    <row r="78" spans="2:65" s="1" customFormat="1" ht="6.9" customHeight="1">
      <c r="B78" s="56"/>
      <c r="C78" s="57"/>
      <c r="D78" s="57"/>
      <c r="E78" s="57"/>
      <c r="F78" s="57"/>
      <c r="G78" s="57"/>
      <c r="H78" s="57"/>
      <c r="I78" s="127"/>
      <c r="J78" s="57"/>
      <c r="K78" s="57"/>
      <c r="L78" s="41"/>
    </row>
  </sheetData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01 - SO 000 Všeobecné a p...</vt:lpstr>
      <vt:lpstr>1 - SO 001 Příprava stave...</vt:lpstr>
      <vt:lpstr>2 - SO 001 Příprava stave...</vt:lpstr>
      <vt:lpstr>3 - SO 101a Místní komuni...</vt:lpstr>
      <vt:lpstr>4 - SO 101b Místní komuni...</vt:lpstr>
      <vt:lpstr>5 - SO 101a Místní komuni...</vt:lpstr>
      <vt:lpstr>6 - SO102 Prodloužení pro...</vt:lpstr>
      <vt:lpstr>7 - SO 201 Opěrná zeď</vt:lpstr>
      <vt:lpstr>8 - SO 401 Veřejné osvětlení</vt:lpstr>
      <vt:lpstr>8a - SO 402 Přeložka NN(p...</vt:lpstr>
      <vt:lpstr>8b - SO 404 Ochrana sdělo...</vt:lpstr>
      <vt:lpstr>9 - SO 403 Přeložka kabel...</vt:lpstr>
      <vt:lpstr>10 - SO 405 Ochrana sdělo...</vt:lpstr>
      <vt:lpstr>10a - SO 406 Světelné sig...</vt:lpstr>
      <vt:lpstr>10b - SO 801a  Vegetační ...</vt:lpstr>
      <vt:lpstr>10c - SO 801b Vegetační ú...</vt:lpstr>
      <vt:lpstr>Pokyny pro vyplnění</vt:lpstr>
      <vt:lpstr>'01 - SO 000 Všeobecné a p...'!Názvy_tisku</vt:lpstr>
      <vt:lpstr>'1 - SO 001 Příprava stave...'!Názvy_tisku</vt:lpstr>
      <vt:lpstr>'10 - SO 405 Ochrana sdělo...'!Názvy_tisku</vt:lpstr>
      <vt:lpstr>'10a - SO 406 Světelné sig...'!Názvy_tisku</vt:lpstr>
      <vt:lpstr>'10b - SO 801a  Vegetační ...'!Názvy_tisku</vt:lpstr>
      <vt:lpstr>'10c - SO 801b Vegetační ú...'!Názvy_tisku</vt:lpstr>
      <vt:lpstr>'2 - SO 001 Příprava stave...'!Názvy_tisku</vt:lpstr>
      <vt:lpstr>'3 - SO 101a Místní komuni...'!Názvy_tisku</vt:lpstr>
      <vt:lpstr>'4 - SO 101b Místní komuni...'!Názvy_tisku</vt:lpstr>
      <vt:lpstr>'5 - SO 101a Místní komuni...'!Názvy_tisku</vt:lpstr>
      <vt:lpstr>'6 - SO102 Prodloužení pro...'!Názvy_tisku</vt:lpstr>
      <vt:lpstr>'7 - SO 201 Opěrná zeď'!Názvy_tisku</vt:lpstr>
      <vt:lpstr>'8 - SO 401 Veřejné osvětlení'!Názvy_tisku</vt:lpstr>
      <vt:lpstr>'8a - SO 402 Přeložka NN(p...'!Názvy_tisku</vt:lpstr>
      <vt:lpstr>'8b - SO 404 Ochrana sdělo...'!Názvy_tisku</vt:lpstr>
      <vt:lpstr>'9 - SO 403 Přeložka kabel...'!Názvy_tisku</vt:lpstr>
      <vt:lpstr>'Rekapitulace stavby'!Názvy_tisku</vt:lpstr>
      <vt:lpstr>'01 - SO 000 Všeobecné a p...'!Oblast_tisku</vt:lpstr>
      <vt:lpstr>'1 - SO 001 Příprava stave...'!Oblast_tisku</vt:lpstr>
      <vt:lpstr>'10 - SO 405 Ochrana sdělo...'!Oblast_tisku</vt:lpstr>
      <vt:lpstr>'10a - SO 406 Světelné sig...'!Oblast_tisku</vt:lpstr>
      <vt:lpstr>'10b - SO 801a  Vegetační ...'!Oblast_tisku</vt:lpstr>
      <vt:lpstr>'10c - SO 801b Vegetační ú...'!Oblast_tisku</vt:lpstr>
      <vt:lpstr>'2 - SO 001 Příprava stave...'!Oblast_tisku</vt:lpstr>
      <vt:lpstr>'3 - SO 101a Místní komuni...'!Oblast_tisku</vt:lpstr>
      <vt:lpstr>'4 - SO 101b Místní komuni...'!Oblast_tisku</vt:lpstr>
      <vt:lpstr>'5 - SO 101a Místní komuni...'!Oblast_tisku</vt:lpstr>
      <vt:lpstr>'6 - SO102 Prodloužení pro...'!Oblast_tisku</vt:lpstr>
      <vt:lpstr>'7 - SO 201 Opěrná zeď'!Oblast_tisku</vt:lpstr>
      <vt:lpstr>'8 - SO 401 Veřejné osvětlení'!Oblast_tisku</vt:lpstr>
      <vt:lpstr>'8a - SO 402 Přeložka NN(p...'!Oblast_tisku</vt:lpstr>
      <vt:lpstr>'8b - SO 404 Ochrana sdělo...'!Oblast_tisku</vt:lpstr>
      <vt:lpstr>'9 - SO 403 Přeložka kabel...'!Oblast_tisku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2017-10-26T09:36:48Z</dcterms:created>
  <dcterms:modified xsi:type="dcterms:W3CDTF">2017-10-30T07:49:14Z</dcterms:modified>
</cp:coreProperties>
</file>