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27495" windowHeight="10680" firstSheet="8" activeTab="8"/>
  </bookViews>
  <sheets>
    <sheet name="Rekapitulace stavby" sheetId="1" r:id="rId1"/>
    <sheet name="000 - vedlejší rozpočtové..." sheetId="2" r:id="rId2"/>
    <sheet name="001 - SO 001 – Příprava ú..." sheetId="3" r:id="rId3"/>
    <sheet name="002 - SO 101 – Hřiště " sheetId="4" r:id="rId4"/>
    <sheet name="003 - SO 301 – Odvodnění " sheetId="5" r:id="rId5"/>
    <sheet name="004 - SO 401 – Veřejné os..." sheetId="6" r:id="rId6"/>
    <sheet name="005 - SO 402 – Uložení st..." sheetId="7" r:id="rId7"/>
    <sheet name="006 - SO 601 – Přípojka e..." sheetId="8" r:id="rId8"/>
    <sheet name="007 - SO 702 – Další vyba..." sheetId="9" r:id="rId9"/>
    <sheet name="008 - SO 801 – Úprava území " sheetId="10" r:id="rId10"/>
    <sheet name="009 - PS 101 Světelně sig..." sheetId="11" r:id="rId11"/>
    <sheet name="010 - PS 102 Kamerový doh..." sheetId="12" r:id="rId12"/>
    <sheet name="Pokyny pro vyplnění" sheetId="13" r:id="rId13"/>
  </sheets>
  <definedNames>
    <definedName name="_xlnm._FilterDatabase" localSheetId="1" hidden="1">'000 - vedlejší rozpočtové...'!$C$77:$K$116</definedName>
    <definedName name="_xlnm._FilterDatabase" localSheetId="2" hidden="1">'001 - SO 001 – Příprava ú...'!$C$84:$K$189</definedName>
    <definedName name="_xlnm._FilterDatabase" localSheetId="3" hidden="1">'002 - SO 101 – Hřiště '!$C$80:$K$304</definedName>
    <definedName name="_xlnm._FilterDatabase" localSheetId="4" hidden="1">'003 - SO 301 – Odvodnění '!$C$82:$K$191</definedName>
    <definedName name="_xlnm._FilterDatabase" localSheetId="5" hidden="1">'004 - SO 401 – Veřejné os...'!$C$84:$K$207</definedName>
    <definedName name="_xlnm._FilterDatabase" localSheetId="6" hidden="1">'005 - SO 402 – Uložení st...'!$C$82:$K$127</definedName>
    <definedName name="_xlnm._FilterDatabase" localSheetId="7" hidden="1">'006 - SO 601 – Přípojka e...'!$C$83:$K$198</definedName>
    <definedName name="_xlnm._FilterDatabase" localSheetId="8" hidden="1">'007 - SO 702 – Další vyba...'!$C$81:$K$234</definedName>
    <definedName name="_xlnm._FilterDatabase" localSheetId="9" hidden="1">'008 - SO 801 – Úprava území '!$C$78:$K$193</definedName>
    <definedName name="_xlnm._FilterDatabase" localSheetId="10" hidden="1">'009 - PS 101 Světelně sig...'!$C$83:$K$146</definedName>
    <definedName name="_xlnm._FilterDatabase" localSheetId="11" hidden="1">'010 - PS 102 Kamerový doh...'!$C$84:$K$179</definedName>
    <definedName name="_xlnm.Print_Titles" localSheetId="1">'000 - vedlejší rozpočtové...'!$77:$77</definedName>
    <definedName name="_xlnm.Print_Titles" localSheetId="2">'001 - SO 001 – Příprava ú...'!$84:$84</definedName>
    <definedName name="_xlnm.Print_Titles" localSheetId="3">'002 - SO 101 – Hřiště '!$80:$80</definedName>
    <definedName name="_xlnm.Print_Titles" localSheetId="4">'003 - SO 301 – Odvodnění '!$82:$82</definedName>
    <definedName name="_xlnm.Print_Titles" localSheetId="5">'004 - SO 401 – Veřejné os...'!$84:$84</definedName>
    <definedName name="_xlnm.Print_Titles" localSheetId="6">'005 - SO 402 – Uložení st...'!$82:$82</definedName>
    <definedName name="_xlnm.Print_Titles" localSheetId="7">'006 - SO 601 – Přípojka e...'!$83:$83</definedName>
    <definedName name="_xlnm.Print_Titles" localSheetId="8">'007 - SO 702 – Další vyba...'!$81:$81</definedName>
    <definedName name="_xlnm.Print_Titles" localSheetId="9">'008 - SO 801 – Úprava území '!$78:$78</definedName>
    <definedName name="_xlnm.Print_Titles" localSheetId="10">'009 - PS 101 Světelně sig...'!$83:$83</definedName>
    <definedName name="_xlnm.Print_Titles" localSheetId="11">'010 - PS 102 Kamerový doh...'!$84:$84</definedName>
    <definedName name="_xlnm.Print_Titles" localSheetId="0">'Rekapitulace stavby'!$49:$49</definedName>
    <definedName name="_xlnm.Print_Area" localSheetId="1">'000 - vedlejší rozpočtové...'!$C$4:$J$36,'000 - vedlejší rozpočtové...'!$C$42:$J$59,'000 - vedlejší rozpočtové...'!$C$65:$K$116</definedName>
    <definedName name="_xlnm.Print_Area" localSheetId="2">'001 - SO 001 – Příprava ú...'!$C$4:$J$36,'001 - SO 001 – Příprava ú...'!$C$42:$J$66,'001 - SO 001 – Příprava ú...'!$C$72:$K$189</definedName>
    <definedName name="_xlnm.Print_Area" localSheetId="3">'002 - SO 101 – Hřiště '!$C$4:$J$36,'002 - SO 101 – Hřiště '!$C$42:$J$62,'002 - SO 101 – Hřiště '!$C$68:$K$304</definedName>
    <definedName name="_xlnm.Print_Area" localSheetId="4">'003 - SO 301 – Odvodnění '!$C$4:$J$36,'003 - SO 301 – Odvodnění '!$C$42:$J$64,'003 - SO 301 – Odvodnění '!$C$70:$K$191</definedName>
    <definedName name="_xlnm.Print_Area" localSheetId="5">'004 - SO 401 – Veřejné os...'!$C$4:$J$36,'004 - SO 401 – Veřejné os...'!$C$42:$J$66,'004 - SO 401 – Veřejné os...'!$C$72:$K$207</definedName>
    <definedName name="_xlnm.Print_Area" localSheetId="6">'005 - SO 402 – Uložení st...'!$C$4:$J$36,'005 - SO 402 – Uložení st...'!$C$42:$J$64,'005 - SO 402 – Uložení st...'!$C$70:$K$127</definedName>
    <definedName name="_xlnm.Print_Area" localSheetId="7">'006 - SO 601 – Přípojka e...'!$C$4:$J$36,'006 - SO 601 – Přípojka e...'!$C$42:$J$65,'006 - SO 601 – Přípojka e...'!$C$71:$K$198</definedName>
    <definedName name="_xlnm.Print_Area" localSheetId="8">'007 - SO 702 – Další vyba...'!$C$4:$J$36,'007 - SO 702 – Další vyba...'!$C$42:$J$63,'007 - SO 702 – Další vyba...'!$C$69:$K$234</definedName>
    <definedName name="_xlnm.Print_Area" localSheetId="9">'008 - SO 801 – Úprava území '!$C$4:$J$36,'008 - SO 801 – Úprava území '!$C$42:$J$60,'008 - SO 801 – Úprava území '!$C$66:$K$193</definedName>
    <definedName name="_xlnm.Print_Area" localSheetId="10">'009 - PS 101 Světelně sig...'!$C$4:$J$36,'009 - PS 101 Světelně sig...'!$C$42:$J$65,'009 - PS 101 Světelně sig...'!$C$71:$K$146</definedName>
    <definedName name="_xlnm.Print_Area" localSheetId="11">'010 - PS 102 Kamerový doh...'!$C$4:$J$36,'010 - PS 102 Kamerový doh...'!$C$42:$J$66,'010 - PS 102 Kamerový doh...'!$C$72:$K$179</definedName>
    <definedName name="_xlnm.Print_Area" localSheetId="1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</definedNames>
  <calcPr calcId="144525"/>
</workbook>
</file>

<file path=xl/calcChain.xml><?xml version="1.0" encoding="utf-8"?>
<calcChain xmlns="http://schemas.openxmlformats.org/spreadsheetml/2006/main">
  <c r="AY62" i="1" l="1"/>
  <c r="AX62" i="1"/>
  <c r="BI178" i="12"/>
  <c r="BH178" i="12"/>
  <c r="BG178" i="12"/>
  <c r="BF178" i="12"/>
  <c r="T178" i="12"/>
  <c r="R178" i="12"/>
  <c r="P178" i="12"/>
  <c r="BK178" i="12"/>
  <c r="J178" i="12"/>
  <c r="BE178" i="12"/>
  <c r="BI176" i="12"/>
  <c r="BH176" i="12"/>
  <c r="BG176" i="12"/>
  <c r="BF176" i="12"/>
  <c r="T176" i="12"/>
  <c r="R176" i="12"/>
  <c r="P176" i="12"/>
  <c r="BK176" i="12"/>
  <c r="J176" i="12"/>
  <c r="BE176" i="12"/>
  <c r="BI174" i="12"/>
  <c r="BH174" i="12"/>
  <c r="BG174" i="12"/>
  <c r="BF174" i="12"/>
  <c r="T174" i="12"/>
  <c r="R174" i="12"/>
  <c r="P174" i="12"/>
  <c r="BK174" i="12"/>
  <c r="J174" i="12"/>
  <c r="BE174" i="12"/>
  <c r="BI172" i="12"/>
  <c r="BH172" i="12"/>
  <c r="BG172" i="12"/>
  <c r="BF172" i="12"/>
  <c r="T172" i="12"/>
  <c r="R172" i="12"/>
  <c r="P172" i="12"/>
  <c r="BK172" i="12"/>
  <c r="J172" i="12"/>
  <c r="BE172" i="12" s="1"/>
  <c r="BI170" i="12"/>
  <c r="BH170" i="12"/>
  <c r="BG170" i="12"/>
  <c r="BF170" i="12"/>
  <c r="T170" i="12"/>
  <c r="R170" i="12"/>
  <c r="P170" i="12"/>
  <c r="BK170" i="12"/>
  <c r="J170" i="12"/>
  <c r="BE170" i="12"/>
  <c r="BI167" i="12"/>
  <c r="BH167" i="12"/>
  <c r="BG167" i="12"/>
  <c r="BF167" i="12"/>
  <c r="T167" i="12"/>
  <c r="R167" i="12"/>
  <c r="P167" i="12"/>
  <c r="BK167" i="12"/>
  <c r="J167" i="12"/>
  <c r="BE167" i="12"/>
  <c r="BI164" i="12"/>
  <c r="BH164" i="12"/>
  <c r="BG164" i="12"/>
  <c r="BF164" i="12"/>
  <c r="T164" i="12"/>
  <c r="R164" i="12"/>
  <c r="P164" i="12"/>
  <c r="BK164" i="12"/>
  <c r="J164" i="12"/>
  <c r="BE164" i="12"/>
  <c r="BI161" i="12"/>
  <c r="BH161" i="12"/>
  <c r="BG161" i="12"/>
  <c r="BF161" i="12"/>
  <c r="T161" i="12"/>
  <c r="R161" i="12"/>
  <c r="P161" i="12"/>
  <c r="BK161" i="12"/>
  <c r="J161" i="12"/>
  <c r="BE161" i="12" s="1"/>
  <c r="BI159" i="12"/>
  <c r="BH159" i="12"/>
  <c r="BG159" i="12"/>
  <c r="BF159" i="12"/>
  <c r="T159" i="12"/>
  <c r="R159" i="12"/>
  <c r="P159" i="12"/>
  <c r="BK159" i="12"/>
  <c r="J159" i="12"/>
  <c r="BE159" i="12"/>
  <c r="BI158" i="12"/>
  <c r="BH158" i="12"/>
  <c r="BG158" i="12"/>
  <c r="BF158" i="12"/>
  <c r="T158" i="12"/>
  <c r="R158" i="12"/>
  <c r="P158" i="12"/>
  <c r="BK158" i="12"/>
  <c r="J158" i="12"/>
  <c r="BE158" i="12"/>
  <c r="BI155" i="12"/>
  <c r="BH155" i="12"/>
  <c r="BG155" i="12"/>
  <c r="BF155" i="12"/>
  <c r="T155" i="12"/>
  <c r="R155" i="12"/>
  <c r="P155" i="12"/>
  <c r="BK155" i="12"/>
  <c r="J155" i="12"/>
  <c r="BE155" i="12"/>
  <c r="BI152" i="12"/>
  <c r="BH152" i="12"/>
  <c r="BG152" i="12"/>
  <c r="BF152" i="12"/>
  <c r="T152" i="12"/>
  <c r="R152" i="12"/>
  <c r="P152" i="12"/>
  <c r="BK152" i="12"/>
  <c r="J152" i="12"/>
  <c r="BE152" i="12" s="1"/>
  <c r="BI149" i="12"/>
  <c r="BH149" i="12"/>
  <c r="BG149" i="12"/>
  <c r="BF149" i="12"/>
  <c r="T149" i="12"/>
  <c r="R149" i="12"/>
  <c r="P149" i="12"/>
  <c r="P146" i="12" s="1"/>
  <c r="BK149" i="12"/>
  <c r="J149" i="12"/>
  <c r="BE149" i="12"/>
  <c r="BI147" i="12"/>
  <c r="BH147" i="12"/>
  <c r="BG147" i="12"/>
  <c r="BF147" i="12"/>
  <c r="T147" i="12"/>
  <c r="T146" i="12" s="1"/>
  <c r="R147" i="12"/>
  <c r="R146" i="12"/>
  <c r="P147" i="12"/>
  <c r="BK147" i="12"/>
  <c r="BK146" i="12"/>
  <c r="J146" i="12" s="1"/>
  <c r="J65" i="12" s="1"/>
  <c r="J147" i="12"/>
  <c r="BE147" i="12" s="1"/>
  <c r="BI145" i="12"/>
  <c r="BH145" i="12"/>
  <c r="BG145" i="12"/>
  <c r="BF145" i="12"/>
  <c r="T145" i="12"/>
  <c r="R145" i="12"/>
  <c r="P145" i="12"/>
  <c r="BK145" i="12"/>
  <c r="J145" i="12"/>
  <c r="BE145" i="12"/>
  <c r="BI144" i="12"/>
  <c r="BH144" i="12"/>
  <c r="BG144" i="12"/>
  <c r="BF144" i="12"/>
  <c r="T144" i="12"/>
  <c r="R144" i="12"/>
  <c r="P144" i="12"/>
  <c r="BK144" i="12"/>
  <c r="J144" i="12"/>
  <c r="BE144" i="12"/>
  <c r="BI143" i="12"/>
  <c r="BH143" i="12"/>
  <c r="BG143" i="12"/>
  <c r="BF143" i="12"/>
  <c r="T143" i="12"/>
  <c r="R143" i="12"/>
  <c r="P143" i="12"/>
  <c r="BK143" i="12"/>
  <c r="J143" i="12"/>
  <c r="BE143" i="12"/>
  <c r="BI142" i="12"/>
  <c r="BH142" i="12"/>
  <c r="BG142" i="12"/>
  <c r="BF142" i="12"/>
  <c r="T142" i="12"/>
  <c r="R142" i="12"/>
  <c r="P142" i="12"/>
  <c r="BK142" i="12"/>
  <c r="J142" i="12"/>
  <c r="BE142" i="12"/>
  <c r="BI141" i="12"/>
  <c r="BH141" i="12"/>
  <c r="BG141" i="12"/>
  <c r="BF141" i="12"/>
  <c r="T141" i="12"/>
  <c r="R141" i="12"/>
  <c r="P141" i="12"/>
  <c r="BK141" i="12"/>
  <c r="J141" i="12"/>
  <c r="BE141" i="12"/>
  <c r="BI140" i="12"/>
  <c r="BH140" i="12"/>
  <c r="BG140" i="12"/>
  <c r="BF140" i="12"/>
  <c r="T140" i="12"/>
  <c r="R140" i="12"/>
  <c r="P140" i="12"/>
  <c r="BK140" i="12"/>
  <c r="J140" i="12"/>
  <c r="BE140" i="12"/>
  <c r="BI137" i="12"/>
  <c r="BH137" i="12"/>
  <c r="BG137" i="12"/>
  <c r="BF137" i="12"/>
  <c r="T137" i="12"/>
  <c r="R137" i="12"/>
  <c r="P137" i="12"/>
  <c r="BK137" i="12"/>
  <c r="J137" i="12"/>
  <c r="BE137" i="12"/>
  <c r="BI136" i="12"/>
  <c r="BH136" i="12"/>
  <c r="BG136" i="12"/>
  <c r="BF136" i="12"/>
  <c r="T136" i="12"/>
  <c r="R136" i="12"/>
  <c r="P136" i="12"/>
  <c r="BK136" i="12"/>
  <c r="J136" i="12"/>
  <c r="BE136" i="12"/>
  <c r="BI135" i="12"/>
  <c r="BH135" i="12"/>
  <c r="BG135" i="12"/>
  <c r="BF135" i="12"/>
  <c r="T135" i="12"/>
  <c r="R135" i="12"/>
  <c r="P135" i="12"/>
  <c r="BK135" i="12"/>
  <c r="J135" i="12"/>
  <c r="BE135" i="12"/>
  <c r="BI134" i="12"/>
  <c r="BH134" i="12"/>
  <c r="BG134" i="12"/>
  <c r="BF134" i="12"/>
  <c r="T134" i="12"/>
  <c r="T129" i="12" s="1"/>
  <c r="R134" i="12"/>
  <c r="P134" i="12"/>
  <c r="BK134" i="12"/>
  <c r="BK129" i="12" s="1"/>
  <c r="J129" i="12" s="1"/>
  <c r="J64" i="12" s="1"/>
  <c r="J134" i="12"/>
  <c r="BE134" i="12"/>
  <c r="BI133" i="12"/>
  <c r="BH133" i="12"/>
  <c r="BG133" i="12"/>
  <c r="BF133" i="12"/>
  <c r="T133" i="12"/>
  <c r="R133" i="12"/>
  <c r="P133" i="12"/>
  <c r="BK133" i="12"/>
  <c r="J133" i="12"/>
  <c r="BE133" i="12"/>
  <c r="BI131" i="12"/>
  <c r="BH131" i="12"/>
  <c r="BG131" i="12"/>
  <c r="BF131" i="12"/>
  <c r="T131" i="12"/>
  <c r="R131" i="12"/>
  <c r="P131" i="12"/>
  <c r="BK131" i="12"/>
  <c r="J131" i="12"/>
  <c r="BE131" i="12"/>
  <c r="BI130" i="12"/>
  <c r="BH130" i="12"/>
  <c r="BG130" i="12"/>
  <c r="BF130" i="12"/>
  <c r="T130" i="12"/>
  <c r="R130" i="12"/>
  <c r="R129" i="12"/>
  <c r="P130" i="12"/>
  <c r="P129" i="12"/>
  <c r="BK130" i="12"/>
  <c r="J130" i="12"/>
  <c r="BE130" i="12"/>
  <c r="BI127" i="12"/>
  <c r="BH127" i="12"/>
  <c r="BG127" i="12"/>
  <c r="BF127" i="12"/>
  <c r="T127" i="12"/>
  <c r="R127" i="12"/>
  <c r="P127" i="12"/>
  <c r="BK127" i="12"/>
  <c r="J127" i="12"/>
  <c r="BE127" i="12"/>
  <c r="BI126" i="12"/>
  <c r="BH126" i="12"/>
  <c r="BG126" i="12"/>
  <c r="BF126" i="12"/>
  <c r="T126" i="12"/>
  <c r="R126" i="12"/>
  <c r="P126" i="12"/>
  <c r="BK126" i="12"/>
  <c r="J126" i="12"/>
  <c r="BE126" i="12"/>
  <c r="BI125" i="12"/>
  <c r="BH125" i="12"/>
  <c r="BG125" i="12"/>
  <c r="BF125" i="12"/>
  <c r="T125" i="12"/>
  <c r="R125" i="12"/>
  <c r="P125" i="12"/>
  <c r="BK125" i="12"/>
  <c r="J125" i="12"/>
  <c r="BE125" i="12"/>
  <c r="BI123" i="12"/>
  <c r="BH123" i="12"/>
  <c r="BG123" i="12"/>
  <c r="BF123" i="12"/>
  <c r="T123" i="12"/>
  <c r="R123" i="12"/>
  <c r="P123" i="12"/>
  <c r="BK123" i="12"/>
  <c r="J123" i="12"/>
  <c r="BE123" i="12"/>
  <c r="BI122" i="12"/>
  <c r="BH122" i="12"/>
  <c r="BG122" i="12"/>
  <c r="BF122" i="12"/>
  <c r="T122" i="12"/>
  <c r="R122" i="12"/>
  <c r="P122" i="12"/>
  <c r="BK122" i="12"/>
  <c r="J122" i="12"/>
  <c r="BE122" i="12"/>
  <c r="BI119" i="12"/>
  <c r="BH119" i="12"/>
  <c r="BG119" i="12"/>
  <c r="BF119" i="12"/>
  <c r="T119" i="12"/>
  <c r="R119" i="12"/>
  <c r="P119" i="12"/>
  <c r="BK119" i="12"/>
  <c r="J119" i="12"/>
  <c r="BE119" i="12"/>
  <c r="BI117" i="12"/>
  <c r="BH117" i="12"/>
  <c r="BG117" i="12"/>
  <c r="BF117" i="12"/>
  <c r="T117" i="12"/>
  <c r="R117" i="12"/>
  <c r="R114" i="12" s="1"/>
  <c r="R113" i="12" s="1"/>
  <c r="P117" i="12"/>
  <c r="BK117" i="12"/>
  <c r="J117" i="12"/>
  <c r="BE117" i="12"/>
  <c r="BI115" i="12"/>
  <c r="BH115" i="12"/>
  <c r="BG115" i="12"/>
  <c r="BF115" i="12"/>
  <c r="T115" i="12"/>
  <c r="T114" i="12"/>
  <c r="R115" i="12"/>
  <c r="P115" i="12"/>
  <c r="P114" i="12"/>
  <c r="P113" i="12" s="1"/>
  <c r="BK115" i="12"/>
  <c r="BK114" i="12" s="1"/>
  <c r="J115" i="12"/>
  <c r="BE115" i="12"/>
  <c r="BI112" i="12"/>
  <c r="BH112" i="12"/>
  <c r="BG112" i="12"/>
  <c r="BF112" i="12"/>
  <c r="T112" i="12"/>
  <c r="R112" i="12"/>
  <c r="P112" i="12"/>
  <c r="BK112" i="12"/>
  <c r="J112" i="12"/>
  <c r="BE112" i="12"/>
  <c r="BI111" i="12"/>
  <c r="BH111" i="12"/>
  <c r="BG111" i="12"/>
  <c r="BF111" i="12"/>
  <c r="T111" i="12"/>
  <c r="R111" i="12"/>
  <c r="P111" i="12"/>
  <c r="BK111" i="12"/>
  <c r="J111" i="12"/>
  <c r="BE111" i="12"/>
  <c r="BI108" i="12"/>
  <c r="BH108" i="12"/>
  <c r="BG108" i="12"/>
  <c r="BF108" i="12"/>
  <c r="T108" i="12"/>
  <c r="R108" i="12"/>
  <c r="P108" i="12"/>
  <c r="BK108" i="12"/>
  <c r="J108" i="12"/>
  <c r="BE108" i="12"/>
  <c r="BI103" i="12"/>
  <c r="BH103" i="12"/>
  <c r="BG103" i="12"/>
  <c r="BF103" i="12"/>
  <c r="T103" i="12"/>
  <c r="R103" i="12"/>
  <c r="P103" i="12"/>
  <c r="BK103" i="12"/>
  <c r="J103" i="12"/>
  <c r="BE103" i="12"/>
  <c r="BI102" i="12"/>
  <c r="BH102" i="12"/>
  <c r="BG102" i="12"/>
  <c r="BF102" i="12"/>
  <c r="T102" i="12"/>
  <c r="R102" i="12"/>
  <c r="R99" i="12" s="1"/>
  <c r="R98" i="12" s="1"/>
  <c r="P102" i="12"/>
  <c r="BK102" i="12"/>
  <c r="J102" i="12"/>
  <c r="BE102" i="12"/>
  <c r="BI100" i="12"/>
  <c r="BH100" i="12"/>
  <c r="BG100" i="12"/>
  <c r="BF100" i="12"/>
  <c r="T100" i="12"/>
  <c r="T99" i="12"/>
  <c r="T98" i="12" s="1"/>
  <c r="R100" i="12"/>
  <c r="P100" i="12"/>
  <c r="P99" i="12"/>
  <c r="P98" i="12" s="1"/>
  <c r="BK100" i="12"/>
  <c r="BK99" i="12" s="1"/>
  <c r="J100" i="12"/>
  <c r="BE100" i="12"/>
  <c r="BI95" i="12"/>
  <c r="BH95" i="12"/>
  <c r="BG95" i="12"/>
  <c r="BF95" i="12"/>
  <c r="T95" i="12"/>
  <c r="T94" i="12"/>
  <c r="R95" i="12"/>
  <c r="R94" i="12"/>
  <c r="P95" i="12"/>
  <c r="P94" i="12"/>
  <c r="BK95" i="12"/>
  <c r="BK94" i="12"/>
  <c r="J94" i="12" s="1"/>
  <c r="J59" i="12" s="1"/>
  <c r="J95" i="12"/>
  <c r="BE95" i="12" s="1"/>
  <c r="BI92" i="12"/>
  <c r="BH92" i="12"/>
  <c r="BG92" i="12"/>
  <c r="BF92" i="12"/>
  <c r="T92" i="12"/>
  <c r="R92" i="12"/>
  <c r="R87" i="12" s="1"/>
  <c r="R86" i="12" s="1"/>
  <c r="P92" i="12"/>
  <c r="BK92" i="12"/>
  <c r="J92" i="12"/>
  <c r="BE92" i="12"/>
  <c r="BI90" i="12"/>
  <c r="BH90" i="12"/>
  <c r="BG90" i="12"/>
  <c r="BF90" i="12"/>
  <c r="T90" i="12"/>
  <c r="R90" i="12"/>
  <c r="P90" i="12"/>
  <c r="BK90" i="12"/>
  <c r="J90" i="12"/>
  <c r="BE90" i="12"/>
  <c r="BI88" i="12"/>
  <c r="F34" i="12"/>
  <c r="BD62" i="1" s="1"/>
  <c r="BH88" i="12"/>
  <c r="F33" i="12" s="1"/>
  <c r="BC62" i="1" s="1"/>
  <c r="BG88" i="12"/>
  <c r="F32" i="12"/>
  <c r="BB62" i="1" s="1"/>
  <c r="BF88" i="12"/>
  <c r="F31" i="12" s="1"/>
  <c r="BA62" i="1" s="1"/>
  <c r="T88" i="12"/>
  <c r="T87" i="12"/>
  <c r="T86" i="12" s="1"/>
  <c r="R88" i="12"/>
  <c r="P88" i="12"/>
  <c r="P87" i="12"/>
  <c r="P86" i="12" s="1"/>
  <c r="BK88" i="12"/>
  <c r="BK87" i="12" s="1"/>
  <c r="J88" i="12"/>
  <c r="BE88" i="12"/>
  <c r="J81" i="12"/>
  <c r="F81" i="12"/>
  <c r="F79" i="12"/>
  <c r="E77" i="12"/>
  <c r="J51" i="12"/>
  <c r="F51" i="12"/>
  <c r="F49" i="12"/>
  <c r="E47" i="12"/>
  <c r="J18" i="12"/>
  <c r="E18" i="12"/>
  <c r="F82" i="12" s="1"/>
  <c r="J17" i="12"/>
  <c r="J12" i="12"/>
  <c r="J79" i="12" s="1"/>
  <c r="E7" i="12"/>
  <c r="E75" i="12"/>
  <c r="E45" i="12"/>
  <c r="AY61" i="1"/>
  <c r="AX61" i="1"/>
  <c r="BI145" i="11"/>
  <c r="BH145" i="11"/>
  <c r="BG145" i="11"/>
  <c r="BF145" i="11"/>
  <c r="T145" i="11"/>
  <c r="R145" i="11"/>
  <c r="P145" i="11"/>
  <c r="BK145" i="11"/>
  <c r="J145" i="11"/>
  <c r="BE145" i="11" s="1"/>
  <c r="BI143" i="11"/>
  <c r="BH143" i="11"/>
  <c r="BG143" i="11"/>
  <c r="BF143" i="11"/>
  <c r="T143" i="11"/>
  <c r="R143" i="11"/>
  <c r="P143" i="11"/>
  <c r="BK143" i="11"/>
  <c r="J143" i="11"/>
  <c r="BE143" i="11"/>
  <c r="BI141" i="11"/>
  <c r="BH141" i="11"/>
  <c r="BG141" i="11"/>
  <c r="BF141" i="11"/>
  <c r="T141" i="11"/>
  <c r="R141" i="11"/>
  <c r="P141" i="11"/>
  <c r="BK141" i="11"/>
  <c r="J141" i="11"/>
  <c r="BE141" i="11" s="1"/>
  <c r="BI139" i="11"/>
  <c r="BH139" i="11"/>
  <c r="BG139" i="11"/>
  <c r="BF139" i="11"/>
  <c r="T139" i="11"/>
  <c r="R139" i="11"/>
  <c r="P139" i="11"/>
  <c r="BK139" i="11"/>
  <c r="J139" i="11"/>
  <c r="BE139" i="11" s="1"/>
  <c r="BI137" i="11"/>
  <c r="BH137" i="11"/>
  <c r="BG137" i="11"/>
  <c r="BF137" i="11"/>
  <c r="T137" i="11"/>
  <c r="R137" i="11"/>
  <c r="P137" i="11"/>
  <c r="BK137" i="11"/>
  <c r="J137" i="11"/>
  <c r="BE137" i="11" s="1"/>
  <c r="BI135" i="11"/>
  <c r="BH135" i="11"/>
  <c r="BG135" i="11"/>
  <c r="BF135" i="11"/>
  <c r="T135" i="11"/>
  <c r="R135" i="11"/>
  <c r="P135" i="11"/>
  <c r="BK135" i="11"/>
  <c r="J135" i="11"/>
  <c r="BE135" i="11"/>
  <c r="BI133" i="11"/>
  <c r="BH133" i="11"/>
  <c r="BG133" i="11"/>
  <c r="BF133" i="11"/>
  <c r="T133" i="11"/>
  <c r="R133" i="11"/>
  <c r="P133" i="11"/>
  <c r="BK133" i="11"/>
  <c r="J133" i="11"/>
  <c r="BE133" i="11" s="1"/>
  <c r="BI131" i="11"/>
  <c r="BH131" i="11"/>
  <c r="BG131" i="11"/>
  <c r="BF131" i="11"/>
  <c r="T131" i="11"/>
  <c r="R131" i="11"/>
  <c r="P131" i="11"/>
  <c r="BK131" i="11"/>
  <c r="J131" i="11"/>
  <c r="BE131" i="11" s="1"/>
  <c r="BI128" i="11"/>
  <c r="BH128" i="11"/>
  <c r="BG128" i="11"/>
  <c r="BF128" i="11"/>
  <c r="T128" i="11"/>
  <c r="R128" i="11"/>
  <c r="P128" i="11"/>
  <c r="BK128" i="11"/>
  <c r="J128" i="11"/>
  <c r="BE128" i="11" s="1"/>
  <c r="BI126" i="11"/>
  <c r="BH126" i="11"/>
  <c r="BG126" i="11"/>
  <c r="BF126" i="11"/>
  <c r="T126" i="11"/>
  <c r="R126" i="11"/>
  <c r="P126" i="11"/>
  <c r="BK126" i="11"/>
  <c r="J126" i="11"/>
  <c r="BE126" i="11"/>
  <c r="BI125" i="11"/>
  <c r="BH125" i="11"/>
  <c r="BG125" i="11"/>
  <c r="BF125" i="11"/>
  <c r="T125" i="11"/>
  <c r="R125" i="11"/>
  <c r="P125" i="11"/>
  <c r="BK125" i="11"/>
  <c r="J125" i="11"/>
  <c r="BE125" i="11" s="1"/>
  <c r="BI123" i="11"/>
  <c r="BH123" i="11"/>
  <c r="BG123" i="11"/>
  <c r="BF123" i="11"/>
  <c r="T123" i="11"/>
  <c r="R123" i="11"/>
  <c r="P123" i="11"/>
  <c r="BK123" i="11"/>
  <c r="J123" i="11"/>
  <c r="BE123" i="11" s="1"/>
  <c r="BI120" i="11"/>
  <c r="BH120" i="11"/>
  <c r="BG120" i="11"/>
  <c r="BF120" i="11"/>
  <c r="T120" i="11"/>
  <c r="R120" i="11"/>
  <c r="P120" i="11"/>
  <c r="BK120" i="11"/>
  <c r="J120" i="11"/>
  <c r="BE120" i="11" s="1"/>
  <c r="BI117" i="11"/>
  <c r="BH117" i="11"/>
  <c r="BG117" i="11"/>
  <c r="BF117" i="11"/>
  <c r="T117" i="11"/>
  <c r="R117" i="11"/>
  <c r="R114" i="11" s="1"/>
  <c r="P117" i="11"/>
  <c r="BK117" i="11"/>
  <c r="J117" i="11"/>
  <c r="BE117" i="11"/>
  <c r="BI115" i="11"/>
  <c r="BH115" i="11"/>
  <c r="BG115" i="11"/>
  <c r="BF115" i="11"/>
  <c r="T115" i="11"/>
  <c r="T114" i="11" s="1"/>
  <c r="R115" i="11"/>
  <c r="P115" i="11"/>
  <c r="P114" i="11" s="1"/>
  <c r="BK115" i="11"/>
  <c r="BK114" i="11" s="1"/>
  <c r="J114" i="11" s="1"/>
  <c r="J64" i="11" s="1"/>
  <c r="J115" i="11"/>
  <c r="BE115" i="11" s="1"/>
  <c r="BI105" i="11"/>
  <c r="BH105" i="11"/>
  <c r="BG105" i="11"/>
  <c r="BF105" i="11"/>
  <c r="T105" i="11"/>
  <c r="R105" i="11"/>
  <c r="P105" i="11"/>
  <c r="BK105" i="11"/>
  <c r="J105" i="11"/>
  <c r="BE105" i="11" s="1"/>
  <c r="BI103" i="11"/>
  <c r="BH103" i="11"/>
  <c r="BG103" i="11"/>
  <c r="BF103" i="11"/>
  <c r="T103" i="11"/>
  <c r="R103" i="11"/>
  <c r="P103" i="11"/>
  <c r="P100" i="11" s="1"/>
  <c r="P99" i="11" s="1"/>
  <c r="BK103" i="11"/>
  <c r="J103" i="11"/>
  <c r="BE103" i="11" s="1"/>
  <c r="BI101" i="11"/>
  <c r="BH101" i="11"/>
  <c r="BG101" i="11"/>
  <c r="BF101" i="11"/>
  <c r="T101" i="11"/>
  <c r="T100" i="11" s="1"/>
  <c r="R101" i="11"/>
  <c r="R100" i="11"/>
  <c r="P101" i="11"/>
  <c r="BK101" i="11"/>
  <c r="BK100" i="11" s="1"/>
  <c r="J101" i="11"/>
  <c r="BE101" i="11"/>
  <c r="BI98" i="11"/>
  <c r="BH98" i="11"/>
  <c r="BG98" i="11"/>
  <c r="BF98" i="11"/>
  <c r="T98" i="11"/>
  <c r="T97" i="11"/>
  <c r="T96" i="11"/>
  <c r="R98" i="11"/>
  <c r="R97" i="11" s="1"/>
  <c r="R96" i="11" s="1"/>
  <c r="P98" i="11"/>
  <c r="P97" i="11" s="1"/>
  <c r="P96" i="11" s="1"/>
  <c r="BK98" i="11"/>
  <c r="BK97" i="11"/>
  <c r="J97" i="11" s="1"/>
  <c r="J61" i="11" s="1"/>
  <c r="J98" i="11"/>
  <c r="BE98" i="11" s="1"/>
  <c r="BI94" i="11"/>
  <c r="BH94" i="11"/>
  <c r="BG94" i="11"/>
  <c r="BF94" i="11"/>
  <c r="T94" i="11"/>
  <c r="T93" i="11" s="1"/>
  <c r="R94" i="11"/>
  <c r="R93" i="11"/>
  <c r="P94" i="11"/>
  <c r="P93" i="11" s="1"/>
  <c r="BK94" i="11"/>
  <c r="BK93" i="11" s="1"/>
  <c r="J93" i="11" s="1"/>
  <c r="J59" i="11" s="1"/>
  <c r="J94" i="11"/>
  <c r="BE94" i="11" s="1"/>
  <c r="BI91" i="11"/>
  <c r="BH91" i="11"/>
  <c r="BG91" i="11"/>
  <c r="BF91" i="11"/>
  <c r="T91" i="11"/>
  <c r="R91" i="11"/>
  <c r="P91" i="11"/>
  <c r="BK91" i="11"/>
  <c r="J91" i="11"/>
  <c r="BE91" i="11" s="1"/>
  <c r="BI89" i="11"/>
  <c r="BH89" i="11"/>
  <c r="BG89" i="11"/>
  <c r="BF89" i="11"/>
  <c r="T89" i="11"/>
  <c r="R89" i="11"/>
  <c r="P89" i="11"/>
  <c r="BK89" i="11"/>
  <c r="J89" i="11"/>
  <c r="BE89" i="11" s="1"/>
  <c r="BI87" i="11"/>
  <c r="F34" i="11" s="1"/>
  <c r="BD61" i="1" s="1"/>
  <c r="BH87" i="11"/>
  <c r="F33" i="11"/>
  <c r="BC61" i="1" s="1"/>
  <c r="BG87" i="11"/>
  <c r="F32" i="11" s="1"/>
  <c r="BB61" i="1" s="1"/>
  <c r="BF87" i="11"/>
  <c r="J31" i="11" s="1"/>
  <c r="AW61" i="1" s="1"/>
  <c r="F31" i="11"/>
  <c r="BA61" i="1" s="1"/>
  <c r="T87" i="11"/>
  <c r="T86" i="11" s="1"/>
  <c r="T85" i="11" s="1"/>
  <c r="R87" i="11"/>
  <c r="R86" i="11"/>
  <c r="R85" i="11"/>
  <c r="P87" i="11"/>
  <c r="P86" i="11" s="1"/>
  <c r="P85" i="11" s="1"/>
  <c r="P84" i="11" s="1"/>
  <c r="AU61" i="1" s="1"/>
  <c r="BK87" i="11"/>
  <c r="BK86" i="11"/>
  <c r="J86" i="11" s="1"/>
  <c r="J58" i="11" s="1"/>
  <c r="J87" i="11"/>
  <c r="BE87" i="11"/>
  <c r="F30" i="11" s="1"/>
  <c r="AZ61" i="1" s="1"/>
  <c r="J80" i="11"/>
  <c r="F80" i="11"/>
  <c r="F78" i="11"/>
  <c r="E76" i="11"/>
  <c r="J51" i="11"/>
  <c r="F51" i="11"/>
  <c r="F49" i="11"/>
  <c r="E47" i="11"/>
  <c r="J18" i="11"/>
  <c r="E18" i="11"/>
  <c r="F52" i="11" s="1"/>
  <c r="F81" i="11"/>
  <c r="J17" i="11"/>
  <c r="J12" i="11"/>
  <c r="J78" i="11"/>
  <c r="J49" i="11"/>
  <c r="E7" i="11"/>
  <c r="E74" i="11" s="1"/>
  <c r="E45" i="11"/>
  <c r="AY60" i="1"/>
  <c r="AX60" i="1"/>
  <c r="BI193" i="10"/>
  <c r="BH193" i="10"/>
  <c r="BG193" i="10"/>
  <c r="BF193" i="10"/>
  <c r="T193" i="10"/>
  <c r="T192" i="10"/>
  <c r="R193" i="10"/>
  <c r="R192" i="10"/>
  <c r="P193" i="10"/>
  <c r="P192" i="10"/>
  <c r="BK193" i="10"/>
  <c r="BK192" i="10"/>
  <c r="J192" i="10" s="1"/>
  <c r="J59" i="10" s="1"/>
  <c r="J193" i="10"/>
  <c r="BE193" i="10" s="1"/>
  <c r="BI191" i="10"/>
  <c r="BH191" i="10"/>
  <c r="BG191" i="10"/>
  <c r="BF191" i="10"/>
  <c r="T191" i="10"/>
  <c r="R191" i="10"/>
  <c r="P191" i="10"/>
  <c r="BK191" i="10"/>
  <c r="J191" i="10"/>
  <c r="BE191" i="10"/>
  <c r="BI190" i="10"/>
  <c r="BH190" i="10"/>
  <c r="BG190" i="10"/>
  <c r="BF190" i="10"/>
  <c r="T190" i="10"/>
  <c r="R190" i="10"/>
  <c r="P190" i="10"/>
  <c r="BK190" i="10"/>
  <c r="J190" i="10"/>
  <c r="BE190" i="10"/>
  <c r="BI189" i="10"/>
  <c r="BH189" i="10"/>
  <c r="BG189" i="10"/>
  <c r="BF189" i="10"/>
  <c r="T189" i="10"/>
  <c r="R189" i="10"/>
  <c r="P189" i="10"/>
  <c r="BK189" i="10"/>
  <c r="J189" i="10"/>
  <c r="BE189" i="10"/>
  <c r="BI188" i="10"/>
  <c r="BH188" i="10"/>
  <c r="BG188" i="10"/>
  <c r="BF188" i="10"/>
  <c r="T188" i="10"/>
  <c r="R188" i="10"/>
  <c r="P188" i="10"/>
  <c r="BK188" i="10"/>
  <c r="J188" i="10"/>
  <c r="BE188" i="10"/>
  <c r="BI187" i="10"/>
  <c r="BH187" i="10"/>
  <c r="BG187" i="10"/>
  <c r="BF187" i="10"/>
  <c r="T187" i="10"/>
  <c r="R187" i="10"/>
  <c r="P187" i="10"/>
  <c r="BK187" i="10"/>
  <c r="J187" i="10"/>
  <c r="BE187" i="10"/>
  <c r="BI186" i="10"/>
  <c r="BH186" i="10"/>
  <c r="BG186" i="10"/>
  <c r="BF186" i="10"/>
  <c r="T186" i="10"/>
  <c r="R186" i="10"/>
  <c r="P186" i="10"/>
  <c r="BK186" i="10"/>
  <c r="J186" i="10"/>
  <c r="BE186" i="10"/>
  <c r="BI185" i="10"/>
  <c r="BH185" i="10"/>
  <c r="BG185" i="10"/>
  <c r="BF185" i="10"/>
  <c r="T185" i="10"/>
  <c r="R185" i="10"/>
  <c r="P185" i="10"/>
  <c r="BK185" i="10"/>
  <c r="J185" i="10"/>
  <c r="BE185" i="10"/>
  <c r="BI184" i="10"/>
  <c r="BH184" i="10"/>
  <c r="BG184" i="10"/>
  <c r="BF184" i="10"/>
  <c r="T184" i="10"/>
  <c r="R184" i="10"/>
  <c r="P184" i="10"/>
  <c r="BK184" i="10"/>
  <c r="J184" i="10"/>
  <c r="BE184" i="10"/>
  <c r="BI183" i="10"/>
  <c r="BH183" i="10"/>
  <c r="BG183" i="10"/>
  <c r="BF183" i="10"/>
  <c r="T183" i="10"/>
  <c r="R183" i="10"/>
  <c r="P183" i="10"/>
  <c r="BK183" i="10"/>
  <c r="J183" i="10"/>
  <c r="BE183" i="10"/>
  <c r="BI182" i="10"/>
  <c r="BH182" i="10"/>
  <c r="BG182" i="10"/>
  <c r="BF182" i="10"/>
  <c r="T182" i="10"/>
  <c r="R182" i="10"/>
  <c r="P182" i="10"/>
  <c r="BK182" i="10"/>
  <c r="J182" i="10"/>
  <c r="BE182" i="10"/>
  <c r="BI181" i="10"/>
  <c r="BH181" i="10"/>
  <c r="BG181" i="10"/>
  <c r="BF181" i="10"/>
  <c r="T181" i="10"/>
  <c r="R181" i="10"/>
  <c r="P181" i="10"/>
  <c r="BK181" i="10"/>
  <c r="J181" i="10"/>
  <c r="BE181" i="10"/>
  <c r="BI180" i="10"/>
  <c r="BH180" i="10"/>
  <c r="BG180" i="10"/>
  <c r="BF180" i="10"/>
  <c r="T180" i="10"/>
  <c r="R180" i="10"/>
  <c r="P180" i="10"/>
  <c r="BK180" i="10"/>
  <c r="J180" i="10"/>
  <c r="BE180" i="10"/>
  <c r="BI177" i="10"/>
  <c r="BH177" i="10"/>
  <c r="BG177" i="10"/>
  <c r="BF177" i="10"/>
  <c r="T177" i="10"/>
  <c r="R177" i="10"/>
  <c r="P177" i="10"/>
  <c r="BK177" i="10"/>
  <c r="J177" i="10"/>
  <c r="BE177" i="10"/>
  <c r="BI173" i="10"/>
  <c r="BH173" i="10"/>
  <c r="BG173" i="10"/>
  <c r="BF173" i="10"/>
  <c r="T173" i="10"/>
  <c r="R173" i="10"/>
  <c r="P173" i="10"/>
  <c r="BK173" i="10"/>
  <c r="J173" i="10"/>
  <c r="BE173" i="10"/>
  <c r="BI172" i="10"/>
  <c r="BH172" i="10"/>
  <c r="BG172" i="10"/>
  <c r="BF172" i="10"/>
  <c r="T172" i="10"/>
  <c r="R172" i="10"/>
  <c r="P172" i="10"/>
  <c r="BK172" i="10"/>
  <c r="J172" i="10"/>
  <c r="BE172" i="10"/>
  <c r="BI171" i="10"/>
  <c r="BH171" i="10"/>
  <c r="BG171" i="10"/>
  <c r="BF171" i="10"/>
  <c r="T171" i="10"/>
  <c r="R171" i="10"/>
  <c r="P171" i="10"/>
  <c r="BK171" i="10"/>
  <c r="J171" i="10"/>
  <c r="BE171" i="10"/>
  <c r="BI170" i="10"/>
  <c r="BH170" i="10"/>
  <c r="BG170" i="10"/>
  <c r="BF170" i="10"/>
  <c r="T170" i="10"/>
  <c r="R170" i="10"/>
  <c r="P170" i="10"/>
  <c r="BK170" i="10"/>
  <c r="J170" i="10"/>
  <c r="BE170" i="10"/>
  <c r="BI169" i="10"/>
  <c r="BH169" i="10"/>
  <c r="BG169" i="10"/>
  <c r="BF169" i="10"/>
  <c r="T169" i="10"/>
  <c r="R169" i="10"/>
  <c r="P169" i="10"/>
  <c r="BK169" i="10"/>
  <c r="J169" i="10"/>
  <c r="BE169" i="10"/>
  <c r="BI168" i="10"/>
  <c r="BH168" i="10"/>
  <c r="BG168" i="10"/>
  <c r="BF168" i="10"/>
  <c r="T168" i="10"/>
  <c r="R168" i="10"/>
  <c r="P168" i="10"/>
  <c r="BK168" i="10"/>
  <c r="J168" i="10"/>
  <c r="BE168" i="10"/>
  <c r="BI166" i="10"/>
  <c r="BH166" i="10"/>
  <c r="BG166" i="10"/>
  <c r="BF166" i="10"/>
  <c r="T166" i="10"/>
  <c r="R166" i="10"/>
  <c r="P166" i="10"/>
  <c r="BK166" i="10"/>
  <c r="J166" i="10"/>
  <c r="BE166" i="10"/>
  <c r="BI164" i="10"/>
  <c r="BH164" i="10"/>
  <c r="BG164" i="10"/>
  <c r="BF164" i="10"/>
  <c r="T164" i="10"/>
  <c r="R164" i="10"/>
  <c r="P164" i="10"/>
  <c r="BK164" i="10"/>
  <c r="J164" i="10"/>
  <c r="BE164" i="10"/>
  <c r="BI161" i="10"/>
  <c r="BH161" i="10"/>
  <c r="BG161" i="10"/>
  <c r="BF161" i="10"/>
  <c r="T161" i="10"/>
  <c r="R161" i="10"/>
  <c r="P161" i="10"/>
  <c r="BK161" i="10"/>
  <c r="J161" i="10"/>
  <c r="BE161" i="10"/>
  <c r="BI159" i="10"/>
  <c r="BH159" i="10"/>
  <c r="BG159" i="10"/>
  <c r="BF159" i="10"/>
  <c r="T159" i="10"/>
  <c r="R159" i="10"/>
  <c r="P159" i="10"/>
  <c r="BK159" i="10"/>
  <c r="J159" i="10"/>
  <c r="BE159" i="10"/>
  <c r="BI157" i="10"/>
  <c r="BH157" i="10"/>
  <c r="BG157" i="10"/>
  <c r="BF157" i="10"/>
  <c r="T157" i="10"/>
  <c r="R157" i="10"/>
  <c r="P157" i="10"/>
  <c r="BK157" i="10"/>
  <c r="J157" i="10"/>
  <c r="BE157" i="10"/>
  <c r="BI155" i="10"/>
  <c r="BH155" i="10"/>
  <c r="BG155" i="10"/>
  <c r="BF155" i="10"/>
  <c r="T155" i="10"/>
  <c r="R155" i="10"/>
  <c r="P155" i="10"/>
  <c r="BK155" i="10"/>
  <c r="J155" i="10"/>
  <c r="BE155" i="10"/>
  <c r="BI150" i="10"/>
  <c r="BH150" i="10"/>
  <c r="BG150" i="10"/>
  <c r="BF150" i="10"/>
  <c r="T150" i="10"/>
  <c r="R150" i="10"/>
  <c r="P150" i="10"/>
  <c r="BK150" i="10"/>
  <c r="J150" i="10"/>
  <c r="BE150" i="10"/>
  <c r="BI144" i="10"/>
  <c r="BH144" i="10"/>
  <c r="BG144" i="10"/>
  <c r="BF144" i="10"/>
  <c r="T144" i="10"/>
  <c r="R144" i="10"/>
  <c r="P144" i="10"/>
  <c r="BK144" i="10"/>
  <c r="J144" i="10"/>
  <c r="BE144" i="10"/>
  <c r="BI141" i="10"/>
  <c r="BH141" i="10"/>
  <c r="BG141" i="10"/>
  <c r="BF141" i="10"/>
  <c r="T141" i="10"/>
  <c r="R141" i="10"/>
  <c r="P141" i="10"/>
  <c r="BK141" i="10"/>
  <c r="J141" i="10"/>
  <c r="BE141" i="10"/>
  <c r="BI137" i="10"/>
  <c r="BH137" i="10"/>
  <c r="BG137" i="10"/>
  <c r="BF137" i="10"/>
  <c r="T137" i="10"/>
  <c r="R137" i="10"/>
  <c r="P137" i="10"/>
  <c r="BK137" i="10"/>
  <c r="J137" i="10"/>
  <c r="BE137" i="10"/>
  <c r="BI134" i="10"/>
  <c r="BH134" i="10"/>
  <c r="BG134" i="10"/>
  <c r="BF134" i="10"/>
  <c r="T134" i="10"/>
  <c r="R134" i="10"/>
  <c r="P134" i="10"/>
  <c r="BK134" i="10"/>
  <c r="J134" i="10"/>
  <c r="BE134" i="10"/>
  <c r="BI131" i="10"/>
  <c r="BH131" i="10"/>
  <c r="BG131" i="10"/>
  <c r="BF131" i="10"/>
  <c r="T131" i="10"/>
  <c r="R131" i="10"/>
  <c r="P131" i="10"/>
  <c r="BK131" i="10"/>
  <c r="J131" i="10"/>
  <c r="BE131" i="10"/>
  <c r="BI129" i="10"/>
  <c r="BH129" i="10"/>
  <c r="BG129" i="10"/>
  <c r="BF129" i="10"/>
  <c r="T129" i="10"/>
  <c r="R129" i="10"/>
  <c r="P129" i="10"/>
  <c r="BK129" i="10"/>
  <c r="J129" i="10"/>
  <c r="BE129" i="10"/>
  <c r="BI126" i="10"/>
  <c r="BH126" i="10"/>
  <c r="BG126" i="10"/>
  <c r="BF126" i="10"/>
  <c r="T126" i="10"/>
  <c r="R126" i="10"/>
  <c r="P126" i="10"/>
  <c r="BK126" i="10"/>
  <c r="J126" i="10"/>
  <c r="BE126" i="10"/>
  <c r="BI125" i="10"/>
  <c r="BH125" i="10"/>
  <c r="BG125" i="10"/>
  <c r="BF125" i="10"/>
  <c r="T125" i="10"/>
  <c r="R125" i="10"/>
  <c r="P125" i="10"/>
  <c r="BK125" i="10"/>
  <c r="J125" i="10"/>
  <c r="BE125" i="10"/>
  <c r="BI124" i="10"/>
  <c r="BH124" i="10"/>
  <c r="BG124" i="10"/>
  <c r="BF124" i="10"/>
  <c r="T124" i="10"/>
  <c r="R124" i="10"/>
  <c r="P124" i="10"/>
  <c r="BK124" i="10"/>
  <c r="J124" i="10"/>
  <c r="BE124" i="10"/>
  <c r="BI123" i="10"/>
  <c r="BH123" i="10"/>
  <c r="BG123" i="10"/>
  <c r="BF123" i="10"/>
  <c r="T123" i="10"/>
  <c r="R123" i="10"/>
  <c r="P123" i="10"/>
  <c r="BK123" i="10"/>
  <c r="J123" i="10"/>
  <c r="BE123" i="10"/>
  <c r="BI122" i="10"/>
  <c r="BH122" i="10"/>
  <c r="BG122" i="10"/>
  <c r="BF122" i="10"/>
  <c r="T122" i="10"/>
  <c r="R122" i="10"/>
  <c r="P122" i="10"/>
  <c r="BK122" i="10"/>
  <c r="J122" i="10"/>
  <c r="BE122" i="10"/>
  <c r="BI120" i="10"/>
  <c r="BH120" i="10"/>
  <c r="BG120" i="10"/>
  <c r="BF120" i="10"/>
  <c r="T120" i="10"/>
  <c r="R120" i="10"/>
  <c r="P120" i="10"/>
  <c r="BK120" i="10"/>
  <c r="J120" i="10"/>
  <c r="BE120" i="10"/>
  <c r="BI118" i="10"/>
  <c r="BH118" i="10"/>
  <c r="BG118" i="10"/>
  <c r="BF118" i="10"/>
  <c r="T118" i="10"/>
  <c r="R118" i="10"/>
  <c r="P118" i="10"/>
  <c r="BK118" i="10"/>
  <c r="J118" i="10"/>
  <c r="BE118" i="10"/>
  <c r="BI116" i="10"/>
  <c r="BH116" i="10"/>
  <c r="BG116" i="10"/>
  <c r="BF116" i="10"/>
  <c r="T116" i="10"/>
  <c r="R116" i="10"/>
  <c r="P116" i="10"/>
  <c r="BK116" i="10"/>
  <c r="J116" i="10"/>
  <c r="BE116" i="10"/>
  <c r="BI114" i="10"/>
  <c r="BH114" i="10"/>
  <c r="BG114" i="10"/>
  <c r="BF114" i="10"/>
  <c r="T114" i="10"/>
  <c r="R114" i="10"/>
  <c r="P114" i="10"/>
  <c r="BK114" i="10"/>
  <c r="J114" i="10"/>
  <c r="BE114" i="10"/>
  <c r="BI113" i="10"/>
  <c r="BH113" i="10"/>
  <c r="BG113" i="10"/>
  <c r="BF113" i="10"/>
  <c r="T113" i="10"/>
  <c r="R113" i="10"/>
  <c r="P113" i="10"/>
  <c r="BK113" i="10"/>
  <c r="J113" i="10"/>
  <c r="BE113" i="10"/>
  <c r="BI110" i="10"/>
  <c r="BH110" i="10"/>
  <c r="BG110" i="10"/>
  <c r="BF110" i="10"/>
  <c r="T110" i="10"/>
  <c r="R110" i="10"/>
  <c r="P110" i="10"/>
  <c r="BK110" i="10"/>
  <c r="J110" i="10"/>
  <c r="BE110" i="10"/>
  <c r="BI108" i="10"/>
  <c r="BH108" i="10"/>
  <c r="BG108" i="10"/>
  <c r="BF108" i="10"/>
  <c r="T108" i="10"/>
  <c r="R108" i="10"/>
  <c r="P108" i="10"/>
  <c r="BK108" i="10"/>
  <c r="J108" i="10"/>
  <c r="BE108" i="10"/>
  <c r="BI106" i="10"/>
  <c r="BH106" i="10"/>
  <c r="BG106" i="10"/>
  <c r="BF106" i="10"/>
  <c r="T106" i="10"/>
  <c r="R106" i="10"/>
  <c r="P106" i="10"/>
  <c r="BK106" i="10"/>
  <c r="J106" i="10"/>
  <c r="BE106" i="10"/>
  <c r="BI103" i="10"/>
  <c r="BH103" i="10"/>
  <c r="BG103" i="10"/>
  <c r="BF103" i="10"/>
  <c r="T103" i="10"/>
  <c r="R103" i="10"/>
  <c r="P103" i="10"/>
  <c r="BK103" i="10"/>
  <c r="J103" i="10"/>
  <c r="BE103" i="10"/>
  <c r="BI101" i="10"/>
  <c r="BH101" i="10"/>
  <c r="BG101" i="10"/>
  <c r="BF101" i="10"/>
  <c r="T101" i="10"/>
  <c r="R101" i="10"/>
  <c r="P101" i="10"/>
  <c r="BK101" i="10"/>
  <c r="J101" i="10"/>
  <c r="BE101" i="10"/>
  <c r="BI99" i="10"/>
  <c r="BH99" i="10"/>
  <c r="BG99" i="10"/>
  <c r="BF99" i="10"/>
  <c r="T99" i="10"/>
  <c r="R99" i="10"/>
  <c r="P99" i="10"/>
  <c r="BK99" i="10"/>
  <c r="J99" i="10"/>
  <c r="BE99" i="10"/>
  <c r="BI95" i="10"/>
  <c r="BH95" i="10"/>
  <c r="BG95" i="10"/>
  <c r="BF95" i="10"/>
  <c r="T95" i="10"/>
  <c r="R95" i="10"/>
  <c r="P95" i="10"/>
  <c r="BK95" i="10"/>
  <c r="J95" i="10"/>
  <c r="BE95" i="10"/>
  <c r="BI93" i="10"/>
  <c r="BH93" i="10"/>
  <c r="BG93" i="10"/>
  <c r="BF93" i="10"/>
  <c r="T93" i="10"/>
  <c r="R93" i="10"/>
  <c r="P93" i="10"/>
  <c r="BK93" i="10"/>
  <c r="J93" i="10"/>
  <c r="BE93" i="10"/>
  <c r="BI91" i="10"/>
  <c r="BH91" i="10"/>
  <c r="BG91" i="10"/>
  <c r="BF91" i="10"/>
  <c r="T91" i="10"/>
  <c r="R91" i="10"/>
  <c r="P91" i="10"/>
  <c r="BK91" i="10"/>
  <c r="J91" i="10"/>
  <c r="BE91" i="10"/>
  <c r="BI88" i="10"/>
  <c r="BH88" i="10"/>
  <c r="BG88" i="10"/>
  <c r="BF88" i="10"/>
  <c r="T88" i="10"/>
  <c r="R88" i="10"/>
  <c r="P88" i="10"/>
  <c r="BK88" i="10"/>
  <c r="J88" i="10"/>
  <c r="BE88" i="10"/>
  <c r="BI82" i="10"/>
  <c r="F34" i="10"/>
  <c r="BD60" i="1" s="1"/>
  <c r="BH82" i="10"/>
  <c r="BG82" i="10"/>
  <c r="F32" i="10"/>
  <c r="BB60" i="1" s="1"/>
  <c r="BF82" i="10"/>
  <c r="T82" i="10"/>
  <c r="T81" i="10"/>
  <c r="T80" i="10" s="1"/>
  <c r="T79" i="10" s="1"/>
  <c r="R82" i="10"/>
  <c r="P82" i="10"/>
  <c r="P81" i="10"/>
  <c r="P80" i="10" s="1"/>
  <c r="P79" i="10" s="1"/>
  <c r="AU60" i="1" s="1"/>
  <c r="BK82" i="10"/>
  <c r="J82" i="10"/>
  <c r="BE82" i="10" s="1"/>
  <c r="J75" i="10"/>
  <c r="F75" i="10"/>
  <c r="F73" i="10"/>
  <c r="E71" i="10"/>
  <c r="J51" i="10"/>
  <c r="F51" i="10"/>
  <c r="F49" i="10"/>
  <c r="E47" i="10"/>
  <c r="J18" i="10"/>
  <c r="E18" i="10"/>
  <c r="F76" i="10" s="1"/>
  <c r="F52" i="10"/>
  <c r="J17" i="10"/>
  <c r="J12" i="10"/>
  <c r="J73" i="10" s="1"/>
  <c r="J49" i="10"/>
  <c r="E7" i="10"/>
  <c r="E45" i="10" s="1"/>
  <c r="E69" i="10"/>
  <c r="AY59" i="1"/>
  <c r="AX59" i="1"/>
  <c r="BI234" i="9"/>
  <c r="BH234" i="9"/>
  <c r="BG234" i="9"/>
  <c r="BF234" i="9"/>
  <c r="T234" i="9"/>
  <c r="T233" i="9" s="1"/>
  <c r="R234" i="9"/>
  <c r="R233" i="9" s="1"/>
  <c r="P234" i="9"/>
  <c r="P233" i="9" s="1"/>
  <c r="BK234" i="9"/>
  <c r="BK233" i="9" s="1"/>
  <c r="J233" i="9" s="1"/>
  <c r="J62" i="9" s="1"/>
  <c r="J234" i="9"/>
  <c r="BE234" i="9"/>
  <c r="BI232" i="9"/>
  <c r="BH232" i="9"/>
  <c r="BG232" i="9"/>
  <c r="BF232" i="9"/>
  <c r="T232" i="9"/>
  <c r="R232" i="9"/>
  <c r="P232" i="9"/>
  <c r="BK232" i="9"/>
  <c r="J232" i="9"/>
  <c r="BE232" i="9" s="1"/>
  <c r="BI229" i="9"/>
  <c r="BH229" i="9"/>
  <c r="BG229" i="9"/>
  <c r="BF229" i="9"/>
  <c r="T229" i="9"/>
  <c r="R229" i="9"/>
  <c r="P229" i="9"/>
  <c r="BK229" i="9"/>
  <c r="J229" i="9"/>
  <c r="BE229" i="9" s="1"/>
  <c r="BI227" i="9"/>
  <c r="BH227" i="9"/>
  <c r="BG227" i="9"/>
  <c r="BF227" i="9"/>
  <c r="T227" i="9"/>
  <c r="R227" i="9"/>
  <c r="P227" i="9"/>
  <c r="BK227" i="9"/>
  <c r="J227" i="9"/>
  <c r="BE227" i="9" s="1"/>
  <c r="BI224" i="9"/>
  <c r="BH224" i="9"/>
  <c r="BG224" i="9"/>
  <c r="BF224" i="9"/>
  <c r="T224" i="9"/>
  <c r="R224" i="9"/>
  <c r="P224" i="9"/>
  <c r="BK224" i="9"/>
  <c r="J224" i="9"/>
  <c r="BE224" i="9" s="1"/>
  <c r="BI222" i="9"/>
  <c r="BH222" i="9"/>
  <c r="BG222" i="9"/>
  <c r="BF222" i="9"/>
  <c r="T222" i="9"/>
  <c r="R222" i="9"/>
  <c r="P222" i="9"/>
  <c r="BK222" i="9"/>
  <c r="J222" i="9"/>
  <c r="BE222" i="9" s="1"/>
  <c r="BI219" i="9"/>
  <c r="BH219" i="9"/>
  <c r="BG219" i="9"/>
  <c r="BF219" i="9"/>
  <c r="T219" i="9"/>
  <c r="R219" i="9"/>
  <c r="P219" i="9"/>
  <c r="BK219" i="9"/>
  <c r="J219" i="9"/>
  <c r="BE219" i="9" s="1"/>
  <c r="BI216" i="9"/>
  <c r="BH216" i="9"/>
  <c r="BG216" i="9"/>
  <c r="BF216" i="9"/>
  <c r="T216" i="9"/>
  <c r="R216" i="9"/>
  <c r="P216" i="9"/>
  <c r="BK216" i="9"/>
  <c r="J216" i="9"/>
  <c r="BE216" i="9" s="1"/>
  <c r="BI214" i="9"/>
  <c r="BH214" i="9"/>
  <c r="BG214" i="9"/>
  <c r="BF214" i="9"/>
  <c r="T214" i="9"/>
  <c r="R214" i="9"/>
  <c r="P214" i="9"/>
  <c r="BK214" i="9"/>
  <c r="J214" i="9"/>
  <c r="BE214" i="9" s="1"/>
  <c r="BI210" i="9"/>
  <c r="BH210" i="9"/>
  <c r="BG210" i="9"/>
  <c r="BF210" i="9"/>
  <c r="T210" i="9"/>
  <c r="R210" i="9"/>
  <c r="R209" i="9" s="1"/>
  <c r="P210" i="9"/>
  <c r="BK210" i="9"/>
  <c r="BK209" i="9" s="1"/>
  <c r="J209" i="9" s="1"/>
  <c r="J61" i="9" s="1"/>
  <c r="J210" i="9"/>
  <c r="BE210" i="9"/>
  <c r="BI207" i="9"/>
  <c r="BH207" i="9"/>
  <c r="BG207" i="9"/>
  <c r="BF207" i="9"/>
  <c r="T207" i="9"/>
  <c r="R207" i="9"/>
  <c r="P207" i="9"/>
  <c r="BK207" i="9"/>
  <c r="J207" i="9"/>
  <c r="BE207" i="9" s="1"/>
  <c r="BI204" i="9"/>
  <c r="BH204" i="9"/>
  <c r="BG204" i="9"/>
  <c r="BF204" i="9"/>
  <c r="T204" i="9"/>
  <c r="R204" i="9"/>
  <c r="P204" i="9"/>
  <c r="BK204" i="9"/>
  <c r="J204" i="9"/>
  <c r="BE204" i="9" s="1"/>
  <c r="BI202" i="9"/>
  <c r="BH202" i="9"/>
  <c r="BG202" i="9"/>
  <c r="BF202" i="9"/>
  <c r="T202" i="9"/>
  <c r="R202" i="9"/>
  <c r="P202" i="9"/>
  <c r="BK202" i="9"/>
  <c r="J202" i="9"/>
  <c r="BE202" i="9" s="1"/>
  <c r="BI201" i="9"/>
  <c r="BH201" i="9"/>
  <c r="BG201" i="9"/>
  <c r="BF201" i="9"/>
  <c r="T201" i="9"/>
  <c r="R201" i="9"/>
  <c r="P201" i="9"/>
  <c r="BK201" i="9"/>
  <c r="J201" i="9"/>
  <c r="BE201" i="9" s="1"/>
  <c r="BI200" i="9"/>
  <c r="BH200" i="9"/>
  <c r="BG200" i="9"/>
  <c r="BF200" i="9"/>
  <c r="T200" i="9"/>
  <c r="R200" i="9"/>
  <c r="P200" i="9"/>
  <c r="BK200" i="9"/>
  <c r="J200" i="9"/>
  <c r="BE200" i="9" s="1"/>
  <c r="BI199" i="9"/>
  <c r="BH199" i="9"/>
  <c r="BG199" i="9"/>
  <c r="BF199" i="9"/>
  <c r="T199" i="9"/>
  <c r="R199" i="9"/>
  <c r="P199" i="9"/>
  <c r="BK199" i="9"/>
  <c r="J199" i="9"/>
  <c r="BE199" i="9" s="1"/>
  <c r="BI198" i="9"/>
  <c r="BH198" i="9"/>
  <c r="BG198" i="9"/>
  <c r="BF198" i="9"/>
  <c r="T198" i="9"/>
  <c r="R198" i="9"/>
  <c r="P198" i="9"/>
  <c r="BK198" i="9"/>
  <c r="J198" i="9"/>
  <c r="BE198" i="9" s="1"/>
  <c r="BI197" i="9"/>
  <c r="BH197" i="9"/>
  <c r="BG197" i="9"/>
  <c r="BF197" i="9"/>
  <c r="T197" i="9"/>
  <c r="R197" i="9"/>
  <c r="P197" i="9"/>
  <c r="BK197" i="9"/>
  <c r="J197" i="9"/>
  <c r="BE197" i="9" s="1"/>
  <c r="BI196" i="9"/>
  <c r="BH196" i="9"/>
  <c r="BG196" i="9"/>
  <c r="BF196" i="9"/>
  <c r="T196" i="9"/>
  <c r="R196" i="9"/>
  <c r="P196" i="9"/>
  <c r="BK196" i="9"/>
  <c r="J196" i="9"/>
  <c r="BE196" i="9" s="1"/>
  <c r="BI195" i="9"/>
  <c r="BH195" i="9"/>
  <c r="BG195" i="9"/>
  <c r="BF195" i="9"/>
  <c r="T195" i="9"/>
  <c r="R195" i="9"/>
  <c r="P195" i="9"/>
  <c r="BK195" i="9"/>
  <c r="J195" i="9"/>
  <c r="BE195" i="9" s="1"/>
  <c r="BI192" i="9"/>
  <c r="BH192" i="9"/>
  <c r="BG192" i="9"/>
  <c r="BF192" i="9"/>
  <c r="T192" i="9"/>
  <c r="R192" i="9"/>
  <c r="P192" i="9"/>
  <c r="BK192" i="9"/>
  <c r="J192" i="9"/>
  <c r="BE192" i="9" s="1"/>
  <c r="BI191" i="9"/>
  <c r="BH191" i="9"/>
  <c r="BG191" i="9"/>
  <c r="BF191" i="9"/>
  <c r="T191" i="9"/>
  <c r="R191" i="9"/>
  <c r="P191" i="9"/>
  <c r="BK191" i="9"/>
  <c r="J191" i="9"/>
  <c r="BE191" i="9" s="1"/>
  <c r="BI188" i="9"/>
  <c r="BH188" i="9"/>
  <c r="BG188" i="9"/>
  <c r="BF188" i="9"/>
  <c r="T188" i="9"/>
  <c r="R188" i="9"/>
  <c r="P188" i="9"/>
  <c r="BK188" i="9"/>
  <c r="J188" i="9"/>
  <c r="BE188" i="9" s="1"/>
  <c r="BI185" i="9"/>
  <c r="BH185" i="9"/>
  <c r="BG185" i="9"/>
  <c r="BF185" i="9"/>
  <c r="T185" i="9"/>
  <c r="R185" i="9"/>
  <c r="P185" i="9"/>
  <c r="BK185" i="9"/>
  <c r="J185" i="9"/>
  <c r="BE185" i="9" s="1"/>
  <c r="BI184" i="9"/>
  <c r="BH184" i="9"/>
  <c r="BG184" i="9"/>
  <c r="BF184" i="9"/>
  <c r="T184" i="9"/>
  <c r="R184" i="9"/>
  <c r="P184" i="9"/>
  <c r="BK184" i="9"/>
  <c r="J184" i="9"/>
  <c r="BE184" i="9" s="1"/>
  <c r="BI183" i="9"/>
  <c r="BH183" i="9"/>
  <c r="BG183" i="9"/>
  <c r="BF183" i="9"/>
  <c r="T183" i="9"/>
  <c r="R183" i="9"/>
  <c r="P183" i="9"/>
  <c r="BK183" i="9"/>
  <c r="J183" i="9"/>
  <c r="BE183" i="9" s="1"/>
  <c r="BI182" i="9"/>
  <c r="BH182" i="9"/>
  <c r="BG182" i="9"/>
  <c r="BF182" i="9"/>
  <c r="T182" i="9"/>
  <c r="R182" i="9"/>
  <c r="P182" i="9"/>
  <c r="BK182" i="9"/>
  <c r="J182" i="9"/>
  <c r="BE182" i="9"/>
  <c r="BI181" i="9"/>
  <c r="BH181" i="9"/>
  <c r="BG181" i="9"/>
  <c r="BF181" i="9"/>
  <c r="T181" i="9"/>
  <c r="R181" i="9"/>
  <c r="P181" i="9"/>
  <c r="BK181" i="9"/>
  <c r="J181" i="9"/>
  <c r="BE181" i="9" s="1"/>
  <c r="BI179" i="9"/>
  <c r="BH179" i="9"/>
  <c r="BG179" i="9"/>
  <c r="BF179" i="9"/>
  <c r="T179" i="9"/>
  <c r="R179" i="9"/>
  <c r="P179" i="9"/>
  <c r="BK179" i="9"/>
  <c r="J179" i="9"/>
  <c r="BE179" i="9" s="1"/>
  <c r="BI178" i="9"/>
  <c r="BH178" i="9"/>
  <c r="BG178" i="9"/>
  <c r="BF178" i="9"/>
  <c r="T178" i="9"/>
  <c r="R178" i="9"/>
  <c r="P178" i="9"/>
  <c r="BK178" i="9"/>
  <c r="J178" i="9"/>
  <c r="BE178" i="9" s="1"/>
  <c r="BI175" i="9"/>
  <c r="BH175" i="9"/>
  <c r="BG175" i="9"/>
  <c r="BF175" i="9"/>
  <c r="T175" i="9"/>
  <c r="R175" i="9"/>
  <c r="P175" i="9"/>
  <c r="BK175" i="9"/>
  <c r="J175" i="9"/>
  <c r="BE175" i="9"/>
  <c r="BI174" i="9"/>
  <c r="BH174" i="9"/>
  <c r="BG174" i="9"/>
  <c r="BF174" i="9"/>
  <c r="T174" i="9"/>
  <c r="R174" i="9"/>
  <c r="P174" i="9"/>
  <c r="BK174" i="9"/>
  <c r="J174" i="9"/>
  <c r="BE174" i="9" s="1"/>
  <c r="BI173" i="9"/>
  <c r="BH173" i="9"/>
  <c r="BG173" i="9"/>
  <c r="BF173" i="9"/>
  <c r="T173" i="9"/>
  <c r="R173" i="9"/>
  <c r="P173" i="9"/>
  <c r="BK173" i="9"/>
  <c r="J173" i="9"/>
  <c r="BE173" i="9" s="1"/>
  <c r="BI168" i="9"/>
  <c r="BH168" i="9"/>
  <c r="BG168" i="9"/>
  <c r="BF168" i="9"/>
  <c r="T168" i="9"/>
  <c r="R168" i="9"/>
  <c r="P168" i="9"/>
  <c r="P163" i="9" s="1"/>
  <c r="BK168" i="9"/>
  <c r="J168" i="9"/>
  <c r="BE168" i="9" s="1"/>
  <c r="BI164" i="9"/>
  <c r="BH164" i="9"/>
  <c r="BG164" i="9"/>
  <c r="BF164" i="9"/>
  <c r="T164" i="9"/>
  <c r="R164" i="9"/>
  <c r="R163" i="9" s="1"/>
  <c r="P164" i="9"/>
  <c r="BK164" i="9"/>
  <c r="BK163" i="9" s="1"/>
  <c r="J163" i="9" s="1"/>
  <c r="J60" i="9" s="1"/>
  <c r="J164" i="9"/>
  <c r="BE164" i="9"/>
  <c r="BI162" i="9"/>
  <c r="BH162" i="9"/>
  <c r="BG162" i="9"/>
  <c r="BF162" i="9"/>
  <c r="T162" i="9"/>
  <c r="R162" i="9"/>
  <c r="P162" i="9"/>
  <c r="BK162" i="9"/>
  <c r="J162" i="9"/>
  <c r="BE162" i="9"/>
  <c r="BI160" i="9"/>
  <c r="BH160" i="9"/>
  <c r="BG160" i="9"/>
  <c r="BF160" i="9"/>
  <c r="T160" i="9"/>
  <c r="R160" i="9"/>
  <c r="P160" i="9"/>
  <c r="BK160" i="9"/>
  <c r="J160" i="9"/>
  <c r="BE160" i="9" s="1"/>
  <c r="BI154" i="9"/>
  <c r="BH154" i="9"/>
  <c r="BG154" i="9"/>
  <c r="BF154" i="9"/>
  <c r="T154" i="9"/>
  <c r="R154" i="9"/>
  <c r="P154" i="9"/>
  <c r="BK154" i="9"/>
  <c r="J154" i="9"/>
  <c r="BE154" i="9" s="1"/>
  <c r="BI151" i="9"/>
  <c r="BH151" i="9"/>
  <c r="BG151" i="9"/>
  <c r="BF151" i="9"/>
  <c r="T151" i="9"/>
  <c r="R151" i="9"/>
  <c r="P151" i="9"/>
  <c r="BK151" i="9"/>
  <c r="J151" i="9"/>
  <c r="BE151" i="9" s="1"/>
  <c r="BI149" i="9"/>
  <c r="BH149" i="9"/>
  <c r="BG149" i="9"/>
  <c r="BF149" i="9"/>
  <c r="T149" i="9"/>
  <c r="R149" i="9"/>
  <c r="P149" i="9"/>
  <c r="BK149" i="9"/>
  <c r="J149" i="9"/>
  <c r="BE149" i="9"/>
  <c r="BI140" i="9"/>
  <c r="BH140" i="9"/>
  <c r="BG140" i="9"/>
  <c r="BF140" i="9"/>
  <c r="T140" i="9"/>
  <c r="R140" i="9"/>
  <c r="P140" i="9"/>
  <c r="BK140" i="9"/>
  <c r="J140" i="9"/>
  <c r="BE140" i="9" s="1"/>
  <c r="BI133" i="9"/>
  <c r="BH133" i="9"/>
  <c r="BG133" i="9"/>
  <c r="BF133" i="9"/>
  <c r="T133" i="9"/>
  <c r="R133" i="9"/>
  <c r="P133" i="9"/>
  <c r="BK133" i="9"/>
  <c r="J133" i="9"/>
  <c r="BE133" i="9" s="1"/>
  <c r="BI131" i="9"/>
  <c r="BH131" i="9"/>
  <c r="BG131" i="9"/>
  <c r="BF131" i="9"/>
  <c r="T131" i="9"/>
  <c r="R131" i="9"/>
  <c r="P131" i="9"/>
  <c r="BK131" i="9"/>
  <c r="J131" i="9"/>
  <c r="BE131" i="9" s="1"/>
  <c r="BI128" i="9"/>
  <c r="BH128" i="9"/>
  <c r="BG128" i="9"/>
  <c r="BF128" i="9"/>
  <c r="T128" i="9"/>
  <c r="T127" i="9" s="1"/>
  <c r="R128" i="9"/>
  <c r="R127" i="9" s="1"/>
  <c r="P128" i="9"/>
  <c r="BK128" i="9"/>
  <c r="BK127" i="9" s="1"/>
  <c r="J127" i="9" s="1"/>
  <c r="J59" i="9" s="1"/>
  <c r="J128" i="9"/>
  <c r="BE128" i="9"/>
  <c r="BI125" i="9"/>
  <c r="BH125" i="9"/>
  <c r="BG125" i="9"/>
  <c r="BF125" i="9"/>
  <c r="T125" i="9"/>
  <c r="R125" i="9"/>
  <c r="P125" i="9"/>
  <c r="BK125" i="9"/>
  <c r="J125" i="9"/>
  <c r="BE125" i="9"/>
  <c r="BI123" i="9"/>
  <c r="BH123" i="9"/>
  <c r="BG123" i="9"/>
  <c r="BF123" i="9"/>
  <c r="T123" i="9"/>
  <c r="R123" i="9"/>
  <c r="P123" i="9"/>
  <c r="BK123" i="9"/>
  <c r="J123" i="9"/>
  <c r="BE123" i="9" s="1"/>
  <c r="BI119" i="9"/>
  <c r="BH119" i="9"/>
  <c r="BG119" i="9"/>
  <c r="BF119" i="9"/>
  <c r="T119" i="9"/>
  <c r="R119" i="9"/>
  <c r="P119" i="9"/>
  <c r="BK119" i="9"/>
  <c r="J119" i="9"/>
  <c r="BE119" i="9" s="1"/>
  <c r="BI117" i="9"/>
  <c r="BH117" i="9"/>
  <c r="BG117" i="9"/>
  <c r="BF117" i="9"/>
  <c r="T117" i="9"/>
  <c r="R117" i="9"/>
  <c r="P117" i="9"/>
  <c r="BK117" i="9"/>
  <c r="J117" i="9"/>
  <c r="BE117" i="9" s="1"/>
  <c r="BI115" i="9"/>
  <c r="BH115" i="9"/>
  <c r="BG115" i="9"/>
  <c r="BF115" i="9"/>
  <c r="T115" i="9"/>
  <c r="R115" i="9"/>
  <c r="P115" i="9"/>
  <c r="BK115" i="9"/>
  <c r="J115" i="9"/>
  <c r="BE115" i="9"/>
  <c r="BI113" i="9"/>
  <c r="BH113" i="9"/>
  <c r="BG113" i="9"/>
  <c r="BF113" i="9"/>
  <c r="T113" i="9"/>
  <c r="R113" i="9"/>
  <c r="P113" i="9"/>
  <c r="BK113" i="9"/>
  <c r="J113" i="9"/>
  <c r="BE113" i="9" s="1"/>
  <c r="BI111" i="9"/>
  <c r="BH111" i="9"/>
  <c r="BG111" i="9"/>
  <c r="BF111" i="9"/>
  <c r="T111" i="9"/>
  <c r="R111" i="9"/>
  <c r="P111" i="9"/>
  <c r="BK111" i="9"/>
  <c r="J111" i="9"/>
  <c r="BE111" i="9" s="1"/>
  <c r="BI109" i="9"/>
  <c r="BH109" i="9"/>
  <c r="BG109" i="9"/>
  <c r="BF109" i="9"/>
  <c r="T109" i="9"/>
  <c r="R109" i="9"/>
  <c r="P109" i="9"/>
  <c r="BK109" i="9"/>
  <c r="J109" i="9"/>
  <c r="BE109" i="9" s="1"/>
  <c r="BI107" i="9"/>
  <c r="BH107" i="9"/>
  <c r="BG107" i="9"/>
  <c r="BF107" i="9"/>
  <c r="T107" i="9"/>
  <c r="R107" i="9"/>
  <c r="P107" i="9"/>
  <c r="BK107" i="9"/>
  <c r="J107" i="9"/>
  <c r="BE107" i="9"/>
  <c r="BI105" i="9"/>
  <c r="BH105" i="9"/>
  <c r="BG105" i="9"/>
  <c r="BF105" i="9"/>
  <c r="T105" i="9"/>
  <c r="R105" i="9"/>
  <c r="P105" i="9"/>
  <c r="BK105" i="9"/>
  <c r="J105" i="9"/>
  <c r="BE105" i="9" s="1"/>
  <c r="BI94" i="9"/>
  <c r="BH94" i="9"/>
  <c r="BG94" i="9"/>
  <c r="BF94" i="9"/>
  <c r="T94" i="9"/>
  <c r="R94" i="9"/>
  <c r="P94" i="9"/>
  <c r="BK94" i="9"/>
  <c r="J94" i="9"/>
  <c r="BE94" i="9" s="1"/>
  <c r="BI92" i="9"/>
  <c r="BH92" i="9"/>
  <c r="BG92" i="9"/>
  <c r="BF92" i="9"/>
  <c r="T92" i="9"/>
  <c r="R92" i="9"/>
  <c r="P92" i="9"/>
  <c r="BK92" i="9"/>
  <c r="J92" i="9"/>
  <c r="BE92" i="9" s="1"/>
  <c r="BI85" i="9"/>
  <c r="F34" i="9" s="1"/>
  <c r="BD59" i="1" s="1"/>
  <c r="BH85" i="9"/>
  <c r="F33" i="9"/>
  <c r="BC59" i="1" s="1"/>
  <c r="BG85" i="9"/>
  <c r="BF85" i="9"/>
  <c r="J31" i="9"/>
  <c r="AW59" i="1" s="1"/>
  <c r="F31" i="9"/>
  <c r="BA59" i="1" s="1"/>
  <c r="T85" i="9"/>
  <c r="T84" i="9" s="1"/>
  <c r="R85" i="9"/>
  <c r="R84" i="9" s="1"/>
  <c r="P85" i="9"/>
  <c r="BK85" i="9"/>
  <c r="BK84" i="9"/>
  <c r="J84" i="9" s="1"/>
  <c r="J58" i="9" s="1"/>
  <c r="BK83" i="9"/>
  <c r="J85" i="9"/>
  <c r="BE85" i="9"/>
  <c r="J78" i="9"/>
  <c r="F78" i="9"/>
  <c r="F76" i="9"/>
  <c r="E74" i="9"/>
  <c r="J51" i="9"/>
  <c r="F51" i="9"/>
  <c r="F49" i="9"/>
  <c r="E47" i="9"/>
  <c r="J18" i="9"/>
  <c r="E18" i="9"/>
  <c r="F79" i="9" s="1"/>
  <c r="J17" i="9"/>
  <c r="J12" i="9"/>
  <c r="J49" i="9" s="1"/>
  <c r="J76" i="9"/>
  <c r="E7" i="9"/>
  <c r="AY58" i="1"/>
  <c r="AX58" i="1"/>
  <c r="BI197" i="8"/>
  <c r="BH197" i="8"/>
  <c r="BG197" i="8"/>
  <c r="BF197" i="8"/>
  <c r="T197" i="8"/>
  <c r="R197" i="8"/>
  <c r="P197" i="8"/>
  <c r="BK197" i="8"/>
  <c r="J197" i="8"/>
  <c r="BE197" i="8"/>
  <c r="BI195" i="8"/>
  <c r="BH195" i="8"/>
  <c r="BG195" i="8"/>
  <c r="BF195" i="8"/>
  <c r="T195" i="8"/>
  <c r="R195" i="8"/>
  <c r="P195" i="8"/>
  <c r="BK195" i="8"/>
  <c r="J195" i="8"/>
  <c r="BE195" i="8"/>
  <c r="BI193" i="8"/>
  <c r="BH193" i="8"/>
  <c r="BG193" i="8"/>
  <c r="BF193" i="8"/>
  <c r="T193" i="8"/>
  <c r="R193" i="8"/>
  <c r="P193" i="8"/>
  <c r="BK193" i="8"/>
  <c r="J193" i="8"/>
  <c r="BE193" i="8"/>
  <c r="BI191" i="8"/>
  <c r="BH191" i="8"/>
  <c r="BG191" i="8"/>
  <c r="BF191" i="8"/>
  <c r="T191" i="8"/>
  <c r="R191" i="8"/>
  <c r="P191" i="8"/>
  <c r="BK191" i="8"/>
  <c r="J191" i="8"/>
  <c r="BE191" i="8"/>
  <c r="BI189" i="8"/>
  <c r="BH189" i="8"/>
  <c r="BG189" i="8"/>
  <c r="BF189" i="8"/>
  <c r="T189" i="8"/>
  <c r="R189" i="8"/>
  <c r="P189" i="8"/>
  <c r="BK189" i="8"/>
  <c r="J189" i="8"/>
  <c r="BE189" i="8"/>
  <c r="BI177" i="8"/>
  <c r="BH177" i="8"/>
  <c r="BG177" i="8"/>
  <c r="BF177" i="8"/>
  <c r="T177" i="8"/>
  <c r="R177" i="8"/>
  <c r="P177" i="8"/>
  <c r="BK177" i="8"/>
  <c r="J177" i="8"/>
  <c r="BE177" i="8"/>
  <c r="BI175" i="8"/>
  <c r="BH175" i="8"/>
  <c r="BG175" i="8"/>
  <c r="BF175" i="8"/>
  <c r="T175" i="8"/>
  <c r="R175" i="8"/>
  <c r="P175" i="8"/>
  <c r="BK175" i="8"/>
  <c r="J175" i="8"/>
  <c r="BE175" i="8"/>
  <c r="BI173" i="8"/>
  <c r="BH173" i="8"/>
  <c r="BG173" i="8"/>
  <c r="BF173" i="8"/>
  <c r="T173" i="8"/>
  <c r="R173" i="8"/>
  <c r="P173" i="8"/>
  <c r="BK173" i="8"/>
  <c r="J173" i="8"/>
  <c r="BE173" i="8"/>
  <c r="BI171" i="8"/>
  <c r="BH171" i="8"/>
  <c r="BG171" i="8"/>
  <c r="BF171" i="8"/>
  <c r="T171" i="8"/>
  <c r="R171" i="8"/>
  <c r="P171" i="8"/>
  <c r="BK171" i="8"/>
  <c r="J171" i="8"/>
  <c r="BE171" i="8"/>
  <c r="BI169" i="8"/>
  <c r="BH169" i="8"/>
  <c r="BG169" i="8"/>
  <c r="BF169" i="8"/>
  <c r="T169" i="8"/>
  <c r="R169" i="8"/>
  <c r="P169" i="8"/>
  <c r="BK169" i="8"/>
  <c r="J169" i="8"/>
  <c r="BE169" i="8"/>
  <c r="BI168" i="8"/>
  <c r="BH168" i="8"/>
  <c r="BG168" i="8"/>
  <c r="BF168" i="8"/>
  <c r="T168" i="8"/>
  <c r="R168" i="8"/>
  <c r="P168" i="8"/>
  <c r="BK168" i="8"/>
  <c r="BK150" i="8" s="1"/>
  <c r="J150" i="8" s="1"/>
  <c r="J64" i="8" s="1"/>
  <c r="J168" i="8"/>
  <c r="BE168" i="8"/>
  <c r="BI166" i="8"/>
  <c r="BH166" i="8"/>
  <c r="BG166" i="8"/>
  <c r="BF166" i="8"/>
  <c r="T166" i="8"/>
  <c r="R166" i="8"/>
  <c r="P166" i="8"/>
  <c r="BK166" i="8"/>
  <c r="J166" i="8"/>
  <c r="BE166" i="8"/>
  <c r="BI160" i="8"/>
  <c r="BH160" i="8"/>
  <c r="BG160" i="8"/>
  <c r="BF160" i="8"/>
  <c r="T160" i="8"/>
  <c r="R160" i="8"/>
  <c r="P160" i="8"/>
  <c r="BK160" i="8"/>
  <c r="J160" i="8"/>
  <c r="BE160" i="8"/>
  <c r="BI153" i="8"/>
  <c r="BH153" i="8"/>
  <c r="BG153" i="8"/>
  <c r="BF153" i="8"/>
  <c r="T153" i="8"/>
  <c r="R153" i="8"/>
  <c r="P153" i="8"/>
  <c r="BK153" i="8"/>
  <c r="J153" i="8"/>
  <c r="BE153" i="8"/>
  <c r="BI151" i="8"/>
  <c r="BH151" i="8"/>
  <c r="BG151" i="8"/>
  <c r="BF151" i="8"/>
  <c r="T151" i="8"/>
  <c r="T150" i="8"/>
  <c r="R151" i="8"/>
  <c r="R150" i="8"/>
  <c r="P151" i="8"/>
  <c r="P150" i="8"/>
  <c r="BK151" i="8"/>
  <c r="J151" i="8"/>
  <c r="BE151" i="8" s="1"/>
  <c r="BI148" i="8"/>
  <c r="BH148" i="8"/>
  <c r="BG148" i="8"/>
  <c r="BF148" i="8"/>
  <c r="T148" i="8"/>
  <c r="R148" i="8"/>
  <c r="P148" i="8"/>
  <c r="BK148" i="8"/>
  <c r="J148" i="8"/>
  <c r="BE148" i="8"/>
  <c r="BI146" i="8"/>
  <c r="BH146" i="8"/>
  <c r="BG146" i="8"/>
  <c r="BF146" i="8"/>
  <c r="T146" i="8"/>
  <c r="R146" i="8"/>
  <c r="P146" i="8"/>
  <c r="BK146" i="8"/>
  <c r="J146" i="8"/>
  <c r="BE146" i="8"/>
  <c r="BI145" i="8"/>
  <c r="BH145" i="8"/>
  <c r="BG145" i="8"/>
  <c r="BF145" i="8"/>
  <c r="T145" i="8"/>
  <c r="R145" i="8"/>
  <c r="P145" i="8"/>
  <c r="BK145" i="8"/>
  <c r="J145" i="8"/>
  <c r="BE145" i="8"/>
  <c r="BI144" i="8"/>
  <c r="BH144" i="8"/>
  <c r="BG144" i="8"/>
  <c r="BF144" i="8"/>
  <c r="T144" i="8"/>
  <c r="R144" i="8"/>
  <c r="P144" i="8"/>
  <c r="BK144" i="8"/>
  <c r="J144" i="8"/>
  <c r="BE144" i="8"/>
  <c r="BI143" i="8"/>
  <c r="BH143" i="8"/>
  <c r="BG143" i="8"/>
  <c r="BF143" i="8"/>
  <c r="T143" i="8"/>
  <c r="R143" i="8"/>
  <c r="P143" i="8"/>
  <c r="BK143" i="8"/>
  <c r="J143" i="8"/>
  <c r="BE143" i="8"/>
  <c r="BI142" i="8"/>
  <c r="BH142" i="8"/>
  <c r="BG142" i="8"/>
  <c r="BF142" i="8"/>
  <c r="T142" i="8"/>
  <c r="R142" i="8"/>
  <c r="P142" i="8"/>
  <c r="BK142" i="8"/>
  <c r="J142" i="8"/>
  <c r="BE142" i="8"/>
  <c r="BI141" i="8"/>
  <c r="BH141" i="8"/>
  <c r="BG141" i="8"/>
  <c r="BF141" i="8"/>
  <c r="T141" i="8"/>
  <c r="R141" i="8"/>
  <c r="P141" i="8"/>
  <c r="BK141" i="8"/>
  <c r="J141" i="8"/>
  <c r="BE141" i="8"/>
  <c r="BI139" i="8"/>
  <c r="BH139" i="8"/>
  <c r="BG139" i="8"/>
  <c r="BF139" i="8"/>
  <c r="T139" i="8"/>
  <c r="R139" i="8"/>
  <c r="P139" i="8"/>
  <c r="BK139" i="8"/>
  <c r="J139" i="8"/>
  <c r="BE139" i="8"/>
  <c r="BI137" i="8"/>
  <c r="BH137" i="8"/>
  <c r="BG137" i="8"/>
  <c r="BF137" i="8"/>
  <c r="T137" i="8"/>
  <c r="R137" i="8"/>
  <c r="P137" i="8"/>
  <c r="BK137" i="8"/>
  <c r="J137" i="8"/>
  <c r="BE137" i="8"/>
  <c r="BI135" i="8"/>
  <c r="BH135" i="8"/>
  <c r="BG135" i="8"/>
  <c r="BF135" i="8"/>
  <c r="T135" i="8"/>
  <c r="R135" i="8"/>
  <c r="P135" i="8"/>
  <c r="BK135" i="8"/>
  <c r="J135" i="8"/>
  <c r="BE135" i="8"/>
  <c r="BI133" i="8"/>
  <c r="BH133" i="8"/>
  <c r="BG133" i="8"/>
  <c r="BF133" i="8"/>
  <c r="T133" i="8"/>
  <c r="T132" i="8"/>
  <c r="T131" i="8" s="1"/>
  <c r="R133" i="8"/>
  <c r="P133" i="8"/>
  <c r="P132" i="8"/>
  <c r="P131" i="8" s="1"/>
  <c r="BK133" i="8"/>
  <c r="J133" i="8"/>
  <c r="BE133" i="8"/>
  <c r="BI128" i="8"/>
  <c r="BH128" i="8"/>
  <c r="BG128" i="8"/>
  <c r="BF128" i="8"/>
  <c r="T128" i="8"/>
  <c r="R128" i="8"/>
  <c r="P128" i="8"/>
  <c r="BK128" i="8"/>
  <c r="J128" i="8"/>
  <c r="BE128" i="8"/>
  <c r="BI125" i="8"/>
  <c r="BH125" i="8"/>
  <c r="BG125" i="8"/>
  <c r="BF125" i="8"/>
  <c r="T125" i="8"/>
  <c r="R125" i="8"/>
  <c r="P125" i="8"/>
  <c r="BK125" i="8"/>
  <c r="J125" i="8"/>
  <c r="BE125" i="8"/>
  <c r="BI122" i="8"/>
  <c r="BH122" i="8"/>
  <c r="BG122" i="8"/>
  <c r="BF122" i="8"/>
  <c r="T122" i="8"/>
  <c r="R122" i="8"/>
  <c r="P122" i="8"/>
  <c r="BK122" i="8"/>
  <c r="J122" i="8"/>
  <c r="BE122" i="8"/>
  <c r="BI121" i="8"/>
  <c r="BH121" i="8"/>
  <c r="BG121" i="8"/>
  <c r="BF121" i="8"/>
  <c r="T121" i="8"/>
  <c r="R121" i="8"/>
  <c r="P121" i="8"/>
  <c r="BK121" i="8"/>
  <c r="J121" i="8"/>
  <c r="BE121" i="8"/>
  <c r="BI120" i="8"/>
  <c r="BH120" i="8"/>
  <c r="BG120" i="8"/>
  <c r="BF120" i="8"/>
  <c r="T120" i="8"/>
  <c r="R120" i="8"/>
  <c r="P120" i="8"/>
  <c r="BK120" i="8"/>
  <c r="J120" i="8"/>
  <c r="BE120" i="8"/>
  <c r="BI119" i="8"/>
  <c r="BH119" i="8"/>
  <c r="BG119" i="8"/>
  <c r="BF119" i="8"/>
  <c r="T119" i="8"/>
  <c r="R119" i="8"/>
  <c r="P119" i="8"/>
  <c r="BK119" i="8"/>
  <c r="J119" i="8"/>
  <c r="BE119" i="8"/>
  <c r="BI116" i="8"/>
  <c r="BH116" i="8"/>
  <c r="BG116" i="8"/>
  <c r="BF116" i="8"/>
  <c r="T116" i="8"/>
  <c r="R116" i="8"/>
  <c r="P116" i="8"/>
  <c r="BK116" i="8"/>
  <c r="J116" i="8"/>
  <c r="BE116" i="8"/>
  <c r="BI113" i="8"/>
  <c r="BH113" i="8"/>
  <c r="BG113" i="8"/>
  <c r="BF113" i="8"/>
  <c r="T113" i="8"/>
  <c r="R113" i="8"/>
  <c r="P113" i="8"/>
  <c r="BK113" i="8"/>
  <c r="J113" i="8"/>
  <c r="BE113" i="8"/>
  <c r="BI110" i="8"/>
  <c r="BH110" i="8"/>
  <c r="BG110" i="8"/>
  <c r="BF110" i="8"/>
  <c r="T110" i="8"/>
  <c r="R110" i="8"/>
  <c r="P110" i="8"/>
  <c r="BK110" i="8"/>
  <c r="J110" i="8"/>
  <c r="BE110" i="8"/>
  <c r="BI109" i="8"/>
  <c r="BH109" i="8"/>
  <c r="BG109" i="8"/>
  <c r="BF109" i="8"/>
  <c r="T109" i="8"/>
  <c r="R109" i="8"/>
  <c r="P109" i="8"/>
  <c r="BK109" i="8"/>
  <c r="J109" i="8"/>
  <c r="BE109" i="8"/>
  <c r="BI108" i="8"/>
  <c r="BH108" i="8"/>
  <c r="BG108" i="8"/>
  <c r="BF108" i="8"/>
  <c r="T108" i="8"/>
  <c r="R108" i="8"/>
  <c r="P108" i="8"/>
  <c r="BK108" i="8"/>
  <c r="J108" i="8"/>
  <c r="BE108" i="8"/>
  <c r="BI106" i="8"/>
  <c r="BH106" i="8"/>
  <c r="BG106" i="8"/>
  <c r="BF106" i="8"/>
  <c r="T106" i="8"/>
  <c r="R106" i="8"/>
  <c r="P106" i="8"/>
  <c r="BK106" i="8"/>
  <c r="J106" i="8"/>
  <c r="BE106" i="8"/>
  <c r="BI105" i="8"/>
  <c r="BH105" i="8"/>
  <c r="BG105" i="8"/>
  <c r="BF105" i="8"/>
  <c r="T105" i="8"/>
  <c r="R105" i="8"/>
  <c r="P105" i="8"/>
  <c r="BK105" i="8"/>
  <c r="J105" i="8"/>
  <c r="BE105" i="8"/>
  <c r="BI104" i="8"/>
  <c r="BH104" i="8"/>
  <c r="BG104" i="8"/>
  <c r="BF104" i="8"/>
  <c r="T104" i="8"/>
  <c r="R104" i="8"/>
  <c r="P104" i="8"/>
  <c r="BK104" i="8"/>
  <c r="J104" i="8"/>
  <c r="BE104" i="8"/>
  <c r="BI103" i="8"/>
  <c r="BH103" i="8"/>
  <c r="BG103" i="8"/>
  <c r="BF103" i="8"/>
  <c r="T103" i="8"/>
  <c r="R103" i="8"/>
  <c r="P103" i="8"/>
  <c r="BK103" i="8"/>
  <c r="J103" i="8"/>
  <c r="BE103" i="8"/>
  <c r="BI102" i="8"/>
  <c r="BH102" i="8"/>
  <c r="BG102" i="8"/>
  <c r="BF102" i="8"/>
  <c r="T102" i="8"/>
  <c r="R102" i="8"/>
  <c r="P102" i="8"/>
  <c r="BK102" i="8"/>
  <c r="J102" i="8"/>
  <c r="BE102" i="8"/>
  <c r="BI101" i="8"/>
  <c r="BH101" i="8"/>
  <c r="BG101" i="8"/>
  <c r="BF101" i="8"/>
  <c r="T101" i="8"/>
  <c r="R101" i="8"/>
  <c r="P101" i="8"/>
  <c r="BK101" i="8"/>
  <c r="J101" i="8"/>
  <c r="BE101" i="8"/>
  <c r="BI99" i="8"/>
  <c r="BH99" i="8"/>
  <c r="BG99" i="8"/>
  <c r="BF99" i="8"/>
  <c r="T99" i="8"/>
  <c r="T98" i="8"/>
  <c r="T97" i="8" s="1"/>
  <c r="R99" i="8"/>
  <c r="R98" i="8" s="1"/>
  <c r="R97" i="8" s="1"/>
  <c r="P99" i="8"/>
  <c r="P98" i="8"/>
  <c r="P97" i="8" s="1"/>
  <c r="BK99" i="8"/>
  <c r="J99" i="8"/>
  <c r="BE99" i="8"/>
  <c r="BI95" i="8"/>
  <c r="BH95" i="8"/>
  <c r="BG95" i="8"/>
  <c r="BF95" i="8"/>
  <c r="T95" i="8"/>
  <c r="T94" i="8"/>
  <c r="R95" i="8"/>
  <c r="R94" i="8"/>
  <c r="P95" i="8"/>
  <c r="P94" i="8"/>
  <c r="BK95" i="8"/>
  <c r="BK94" i="8"/>
  <c r="J94" i="8" s="1"/>
  <c r="J59" i="8" s="1"/>
  <c r="J95" i="8"/>
  <c r="BE95" i="8" s="1"/>
  <c r="BI91" i="8"/>
  <c r="BH91" i="8"/>
  <c r="BG91" i="8"/>
  <c r="BF91" i="8"/>
  <c r="T91" i="8"/>
  <c r="R91" i="8"/>
  <c r="R86" i="8" s="1"/>
  <c r="R85" i="8" s="1"/>
  <c r="P91" i="8"/>
  <c r="BK91" i="8"/>
  <c r="J91" i="8"/>
  <c r="BE91" i="8"/>
  <c r="F30" i="8" s="1"/>
  <c r="AZ58" i="1" s="1"/>
  <c r="BI89" i="8"/>
  <c r="BH89" i="8"/>
  <c r="BG89" i="8"/>
  <c r="BF89" i="8"/>
  <c r="T89" i="8"/>
  <c r="R89" i="8"/>
  <c r="P89" i="8"/>
  <c r="BK89" i="8"/>
  <c r="J89" i="8"/>
  <c r="BE89" i="8"/>
  <c r="BI87" i="8"/>
  <c r="F34" i="8"/>
  <c r="BD58" i="1" s="1"/>
  <c r="BH87" i="8"/>
  <c r="BG87" i="8"/>
  <c r="F32" i="8"/>
  <c r="BB58" i="1" s="1"/>
  <c r="BF87" i="8"/>
  <c r="T87" i="8"/>
  <c r="T86" i="8"/>
  <c r="T85" i="8" s="1"/>
  <c r="T84" i="8"/>
  <c r="R87" i="8"/>
  <c r="P87" i="8"/>
  <c r="P86" i="8"/>
  <c r="BK87" i="8"/>
  <c r="BK86" i="8" s="1"/>
  <c r="BK85" i="8" s="1"/>
  <c r="J87" i="8"/>
  <c r="BE87" i="8" s="1"/>
  <c r="J80" i="8"/>
  <c r="F80" i="8"/>
  <c r="F78" i="8"/>
  <c r="E76" i="8"/>
  <c r="J51" i="8"/>
  <c r="F51" i="8"/>
  <c r="F49" i="8"/>
  <c r="E47" i="8"/>
  <c r="J18" i="8"/>
  <c r="E18" i="8"/>
  <c r="F81" i="8" s="1"/>
  <c r="F52" i="8"/>
  <c r="J17" i="8"/>
  <c r="J12" i="8"/>
  <c r="J78" i="8" s="1"/>
  <c r="J49" i="8"/>
  <c r="E7" i="8"/>
  <c r="E45" i="8" s="1"/>
  <c r="E74" i="8"/>
  <c r="AY57" i="1"/>
  <c r="AX57" i="1"/>
  <c r="BI125" i="7"/>
  <c r="BH125" i="7"/>
  <c r="BG125" i="7"/>
  <c r="BF125" i="7"/>
  <c r="T125" i="7"/>
  <c r="R125" i="7"/>
  <c r="P125" i="7"/>
  <c r="BK125" i="7"/>
  <c r="J125" i="7"/>
  <c r="BE125" i="7" s="1"/>
  <c r="BI122" i="7"/>
  <c r="BH122" i="7"/>
  <c r="BG122" i="7"/>
  <c r="BF122" i="7"/>
  <c r="T122" i="7"/>
  <c r="R122" i="7"/>
  <c r="P122" i="7"/>
  <c r="BK122" i="7"/>
  <c r="J122" i="7"/>
  <c r="BE122" i="7" s="1"/>
  <c r="BI120" i="7"/>
  <c r="BH120" i="7"/>
  <c r="BG120" i="7"/>
  <c r="BF120" i="7"/>
  <c r="T120" i="7"/>
  <c r="R120" i="7"/>
  <c r="R119" i="7" s="1"/>
  <c r="P120" i="7"/>
  <c r="P119" i="7" s="1"/>
  <c r="BK120" i="7"/>
  <c r="BK119" i="7" s="1"/>
  <c r="J119" i="7" s="1"/>
  <c r="J63" i="7" s="1"/>
  <c r="J120" i="7"/>
  <c r="BE120" i="7"/>
  <c r="BI117" i="7"/>
  <c r="BH117" i="7"/>
  <c r="BG117" i="7"/>
  <c r="BF117" i="7"/>
  <c r="T117" i="7"/>
  <c r="R117" i="7"/>
  <c r="P117" i="7"/>
  <c r="BK117" i="7"/>
  <c r="J117" i="7"/>
  <c r="BE117" i="7" s="1"/>
  <c r="BI115" i="7"/>
  <c r="BH115" i="7"/>
  <c r="BG115" i="7"/>
  <c r="BF115" i="7"/>
  <c r="T115" i="7"/>
  <c r="T114" i="7" s="1"/>
  <c r="R115" i="7"/>
  <c r="R114" i="7"/>
  <c r="P115" i="7"/>
  <c r="BK115" i="7"/>
  <c r="BK114" i="7"/>
  <c r="J114" i="7" s="1"/>
  <c r="BK113" i="7"/>
  <c r="J113" i="7" s="1"/>
  <c r="J61" i="7" s="1"/>
  <c r="J115" i="7"/>
  <c r="BE115" i="7" s="1"/>
  <c r="J62" i="7"/>
  <c r="BI112" i="7"/>
  <c r="BH112" i="7"/>
  <c r="BG112" i="7"/>
  <c r="BF112" i="7"/>
  <c r="T112" i="7"/>
  <c r="T111" i="7" s="1"/>
  <c r="R112" i="7"/>
  <c r="R111" i="7" s="1"/>
  <c r="P112" i="7"/>
  <c r="P111" i="7" s="1"/>
  <c r="BK112" i="7"/>
  <c r="BK111" i="7" s="1"/>
  <c r="J111" i="7" s="1"/>
  <c r="J60" i="7" s="1"/>
  <c r="J112" i="7"/>
  <c r="BE112" i="7"/>
  <c r="BI108" i="7"/>
  <c r="BH108" i="7"/>
  <c r="BG108" i="7"/>
  <c r="BF108" i="7"/>
  <c r="T108" i="7"/>
  <c r="T107" i="7" s="1"/>
  <c r="R108" i="7"/>
  <c r="R107" i="7" s="1"/>
  <c r="P108" i="7"/>
  <c r="P107" i="7" s="1"/>
  <c r="BK108" i="7"/>
  <c r="BK107" i="7" s="1"/>
  <c r="J107" i="7" s="1"/>
  <c r="J59" i="7" s="1"/>
  <c r="J108" i="7"/>
  <c r="BE108" i="7"/>
  <c r="BI105" i="7"/>
  <c r="BH105" i="7"/>
  <c r="BG105" i="7"/>
  <c r="BF105" i="7"/>
  <c r="T105" i="7"/>
  <c r="R105" i="7"/>
  <c r="P105" i="7"/>
  <c r="BK105" i="7"/>
  <c r="J105" i="7"/>
  <c r="BE105" i="7" s="1"/>
  <c r="BI103" i="7"/>
  <c r="BH103" i="7"/>
  <c r="BG103" i="7"/>
  <c r="BF103" i="7"/>
  <c r="T103" i="7"/>
  <c r="R103" i="7"/>
  <c r="P103" i="7"/>
  <c r="BK103" i="7"/>
  <c r="J103" i="7"/>
  <c r="BE103" i="7" s="1"/>
  <c r="BI101" i="7"/>
  <c r="BH101" i="7"/>
  <c r="BG101" i="7"/>
  <c r="BF101" i="7"/>
  <c r="T101" i="7"/>
  <c r="R101" i="7"/>
  <c r="P101" i="7"/>
  <c r="BK101" i="7"/>
  <c r="J101" i="7"/>
  <c r="BE101" i="7" s="1"/>
  <c r="BI99" i="7"/>
  <c r="BH99" i="7"/>
  <c r="BG99" i="7"/>
  <c r="BF99" i="7"/>
  <c r="T99" i="7"/>
  <c r="R99" i="7"/>
  <c r="P99" i="7"/>
  <c r="BK99" i="7"/>
  <c r="J99" i="7"/>
  <c r="BE99" i="7" s="1"/>
  <c r="BI97" i="7"/>
  <c r="BH97" i="7"/>
  <c r="BG97" i="7"/>
  <c r="BF97" i="7"/>
  <c r="T97" i="7"/>
  <c r="R97" i="7"/>
  <c r="P97" i="7"/>
  <c r="BK97" i="7"/>
  <c r="J97" i="7"/>
  <c r="BE97" i="7" s="1"/>
  <c r="BI95" i="7"/>
  <c r="BH95" i="7"/>
  <c r="BG95" i="7"/>
  <c r="BF95" i="7"/>
  <c r="T95" i="7"/>
  <c r="R95" i="7"/>
  <c r="P95" i="7"/>
  <c r="BK95" i="7"/>
  <c r="J95" i="7"/>
  <c r="BE95" i="7" s="1"/>
  <c r="BI93" i="7"/>
  <c r="BH93" i="7"/>
  <c r="BG93" i="7"/>
  <c r="BF93" i="7"/>
  <c r="T93" i="7"/>
  <c r="R93" i="7"/>
  <c r="P93" i="7"/>
  <c r="BK93" i="7"/>
  <c r="J93" i="7"/>
  <c r="BE93" i="7" s="1"/>
  <c r="BI91" i="7"/>
  <c r="BH91" i="7"/>
  <c r="BG91" i="7"/>
  <c r="BF91" i="7"/>
  <c r="T91" i="7"/>
  <c r="R91" i="7"/>
  <c r="P91" i="7"/>
  <c r="BK91" i="7"/>
  <c r="J91" i="7"/>
  <c r="BE91" i="7" s="1"/>
  <c r="BI89" i="7"/>
  <c r="BH89" i="7"/>
  <c r="BG89" i="7"/>
  <c r="BF89" i="7"/>
  <c r="T89" i="7"/>
  <c r="R89" i="7"/>
  <c r="P89" i="7"/>
  <c r="BK89" i="7"/>
  <c r="J89" i="7"/>
  <c r="BE89" i="7" s="1"/>
  <c r="BI86" i="7"/>
  <c r="F34" i="7" s="1"/>
  <c r="BD57" i="1" s="1"/>
  <c r="BH86" i="7"/>
  <c r="F33" i="7"/>
  <c r="BC57" i="1" s="1"/>
  <c r="BG86" i="7"/>
  <c r="BF86" i="7"/>
  <c r="J31" i="7"/>
  <c r="AW57" i="1" s="1"/>
  <c r="F31" i="7"/>
  <c r="BA57" i="1" s="1"/>
  <c r="T86" i="7"/>
  <c r="T85" i="7" s="1"/>
  <c r="T84" i="7" s="1"/>
  <c r="R86" i="7"/>
  <c r="R85" i="7" s="1"/>
  <c r="R84" i="7" s="1"/>
  <c r="P86" i="7"/>
  <c r="BK86" i="7"/>
  <c r="BK85" i="7"/>
  <c r="J86" i="7"/>
  <c r="BE86" i="7"/>
  <c r="J79" i="7"/>
  <c r="F79" i="7"/>
  <c r="F77" i="7"/>
  <c r="E75" i="7"/>
  <c r="J51" i="7"/>
  <c r="F51" i="7"/>
  <c r="F49" i="7"/>
  <c r="E47" i="7"/>
  <c r="J18" i="7"/>
  <c r="E18" i="7"/>
  <c r="F52" i="7" s="1"/>
  <c r="F80" i="7"/>
  <c r="J17" i="7"/>
  <c r="J12" i="7"/>
  <c r="J49" i="7" s="1"/>
  <c r="J77" i="7"/>
  <c r="E7" i="7"/>
  <c r="E73" i="7" s="1"/>
  <c r="E45" i="7"/>
  <c r="AY56" i="1"/>
  <c r="AX56" i="1"/>
  <c r="BI206" i="6"/>
  <c r="BH206" i="6"/>
  <c r="BG206" i="6"/>
  <c r="BF206" i="6"/>
  <c r="T206" i="6"/>
  <c r="R206" i="6"/>
  <c r="P206" i="6"/>
  <c r="BK206" i="6"/>
  <c r="J206" i="6"/>
  <c r="BE206" i="6"/>
  <c r="BI204" i="6"/>
  <c r="BH204" i="6"/>
  <c r="BG204" i="6"/>
  <c r="BF204" i="6"/>
  <c r="T204" i="6"/>
  <c r="R204" i="6"/>
  <c r="P204" i="6"/>
  <c r="BK204" i="6"/>
  <c r="J204" i="6"/>
  <c r="BE204" i="6"/>
  <c r="BI202" i="6"/>
  <c r="BH202" i="6"/>
  <c r="BG202" i="6"/>
  <c r="BF202" i="6"/>
  <c r="T202" i="6"/>
  <c r="R202" i="6"/>
  <c r="P202" i="6"/>
  <c r="BK202" i="6"/>
  <c r="J202" i="6"/>
  <c r="BE202" i="6"/>
  <c r="BI200" i="6"/>
  <c r="BH200" i="6"/>
  <c r="BG200" i="6"/>
  <c r="BF200" i="6"/>
  <c r="T200" i="6"/>
  <c r="R200" i="6"/>
  <c r="P200" i="6"/>
  <c r="BK200" i="6"/>
  <c r="J200" i="6"/>
  <c r="BE200" i="6"/>
  <c r="BI198" i="6"/>
  <c r="BH198" i="6"/>
  <c r="BG198" i="6"/>
  <c r="BF198" i="6"/>
  <c r="T198" i="6"/>
  <c r="R198" i="6"/>
  <c r="P198" i="6"/>
  <c r="BK198" i="6"/>
  <c r="J198" i="6"/>
  <c r="BE198" i="6"/>
  <c r="BI195" i="6"/>
  <c r="BH195" i="6"/>
  <c r="BG195" i="6"/>
  <c r="BF195" i="6"/>
  <c r="T195" i="6"/>
  <c r="R195" i="6"/>
  <c r="P195" i="6"/>
  <c r="BK195" i="6"/>
  <c r="J195" i="6"/>
  <c r="BE195" i="6"/>
  <c r="BI193" i="6"/>
  <c r="BH193" i="6"/>
  <c r="BG193" i="6"/>
  <c r="BF193" i="6"/>
  <c r="T193" i="6"/>
  <c r="R193" i="6"/>
  <c r="P193" i="6"/>
  <c r="BK193" i="6"/>
  <c r="J193" i="6"/>
  <c r="BE193" i="6"/>
  <c r="BI190" i="6"/>
  <c r="BH190" i="6"/>
  <c r="BG190" i="6"/>
  <c r="BF190" i="6"/>
  <c r="T190" i="6"/>
  <c r="R190" i="6"/>
  <c r="P190" i="6"/>
  <c r="BK190" i="6"/>
  <c r="J190" i="6"/>
  <c r="BE190" i="6"/>
  <c r="BI187" i="6"/>
  <c r="BH187" i="6"/>
  <c r="BG187" i="6"/>
  <c r="BF187" i="6"/>
  <c r="T187" i="6"/>
  <c r="R187" i="6"/>
  <c r="P187" i="6"/>
  <c r="BK187" i="6"/>
  <c r="J187" i="6"/>
  <c r="BE187" i="6"/>
  <c r="BI185" i="6"/>
  <c r="BH185" i="6"/>
  <c r="BG185" i="6"/>
  <c r="BF185" i="6"/>
  <c r="T185" i="6"/>
  <c r="R185" i="6"/>
  <c r="P185" i="6"/>
  <c r="BK185" i="6"/>
  <c r="J185" i="6"/>
  <c r="BE185" i="6"/>
  <c r="BI184" i="6"/>
  <c r="BH184" i="6"/>
  <c r="BG184" i="6"/>
  <c r="BF184" i="6"/>
  <c r="T184" i="6"/>
  <c r="R184" i="6"/>
  <c r="P184" i="6"/>
  <c r="BK184" i="6"/>
  <c r="J184" i="6"/>
  <c r="BE184" i="6"/>
  <c r="BI182" i="6"/>
  <c r="BH182" i="6"/>
  <c r="BG182" i="6"/>
  <c r="BF182" i="6"/>
  <c r="T182" i="6"/>
  <c r="R182" i="6"/>
  <c r="P182" i="6"/>
  <c r="BK182" i="6"/>
  <c r="J182" i="6"/>
  <c r="BE182" i="6"/>
  <c r="BI180" i="6"/>
  <c r="BH180" i="6"/>
  <c r="BG180" i="6"/>
  <c r="BF180" i="6"/>
  <c r="T180" i="6"/>
  <c r="R180" i="6"/>
  <c r="P180" i="6"/>
  <c r="BK180" i="6"/>
  <c r="J180" i="6"/>
  <c r="BE180" i="6"/>
  <c r="BI178" i="6"/>
  <c r="BH178" i="6"/>
  <c r="BG178" i="6"/>
  <c r="BF178" i="6"/>
  <c r="T178" i="6"/>
  <c r="R178" i="6"/>
  <c r="P178" i="6"/>
  <c r="BK178" i="6"/>
  <c r="J178" i="6"/>
  <c r="BE178" i="6"/>
  <c r="BI177" i="6"/>
  <c r="BH177" i="6"/>
  <c r="BG177" i="6"/>
  <c r="BF177" i="6"/>
  <c r="T177" i="6"/>
  <c r="R177" i="6"/>
  <c r="P177" i="6"/>
  <c r="BK177" i="6"/>
  <c r="J177" i="6"/>
  <c r="BE177" i="6"/>
  <c r="BI174" i="6"/>
  <c r="BH174" i="6"/>
  <c r="BG174" i="6"/>
  <c r="BF174" i="6"/>
  <c r="T174" i="6"/>
  <c r="R174" i="6"/>
  <c r="P174" i="6"/>
  <c r="BK174" i="6"/>
  <c r="J174" i="6"/>
  <c r="BE174" i="6"/>
  <c r="BI171" i="6"/>
  <c r="BH171" i="6"/>
  <c r="BG171" i="6"/>
  <c r="BF171" i="6"/>
  <c r="T171" i="6"/>
  <c r="R171" i="6"/>
  <c r="R167" i="6" s="1"/>
  <c r="P171" i="6"/>
  <c r="BK171" i="6"/>
  <c r="J171" i="6"/>
  <c r="BE171" i="6"/>
  <c r="BI170" i="6"/>
  <c r="BH170" i="6"/>
  <c r="BG170" i="6"/>
  <c r="BF170" i="6"/>
  <c r="T170" i="6"/>
  <c r="R170" i="6"/>
  <c r="P170" i="6"/>
  <c r="BK170" i="6"/>
  <c r="BK167" i="6" s="1"/>
  <c r="J167" i="6" s="1"/>
  <c r="J65" i="6" s="1"/>
  <c r="J170" i="6"/>
  <c r="BE170" i="6"/>
  <c r="BI168" i="6"/>
  <c r="BH168" i="6"/>
  <c r="BG168" i="6"/>
  <c r="BF168" i="6"/>
  <c r="T168" i="6"/>
  <c r="T167" i="6"/>
  <c r="R168" i="6"/>
  <c r="P168" i="6"/>
  <c r="P167" i="6"/>
  <c r="BK168" i="6"/>
  <c r="J168" i="6"/>
  <c r="BE168" i="6" s="1"/>
  <c r="BI165" i="6"/>
  <c r="BH165" i="6"/>
  <c r="BG165" i="6"/>
  <c r="BF165" i="6"/>
  <c r="T165" i="6"/>
  <c r="R165" i="6"/>
  <c r="P165" i="6"/>
  <c r="BK165" i="6"/>
  <c r="J165" i="6"/>
  <c r="BE165" i="6"/>
  <c r="BI160" i="6"/>
  <c r="BH160" i="6"/>
  <c r="BG160" i="6"/>
  <c r="BF160" i="6"/>
  <c r="T160" i="6"/>
  <c r="R160" i="6"/>
  <c r="P160" i="6"/>
  <c r="BK160" i="6"/>
  <c r="J160" i="6"/>
  <c r="BE160" i="6"/>
  <c r="BI155" i="6"/>
  <c r="BH155" i="6"/>
  <c r="BG155" i="6"/>
  <c r="BF155" i="6"/>
  <c r="T155" i="6"/>
  <c r="R155" i="6"/>
  <c r="P155" i="6"/>
  <c r="BK155" i="6"/>
  <c r="J155" i="6"/>
  <c r="BE155" i="6"/>
  <c r="BI153" i="6"/>
  <c r="BH153" i="6"/>
  <c r="BG153" i="6"/>
  <c r="BF153" i="6"/>
  <c r="T153" i="6"/>
  <c r="R153" i="6"/>
  <c r="P153" i="6"/>
  <c r="BK153" i="6"/>
  <c r="J153" i="6"/>
  <c r="BE153" i="6"/>
  <c r="BI152" i="6"/>
  <c r="BH152" i="6"/>
  <c r="BG152" i="6"/>
  <c r="BF152" i="6"/>
  <c r="T152" i="6"/>
  <c r="R152" i="6"/>
  <c r="P152" i="6"/>
  <c r="BK152" i="6"/>
  <c r="J152" i="6"/>
  <c r="BE152" i="6"/>
  <c r="BI150" i="6"/>
  <c r="BH150" i="6"/>
  <c r="BG150" i="6"/>
  <c r="BF150" i="6"/>
  <c r="T150" i="6"/>
  <c r="R150" i="6"/>
  <c r="P150" i="6"/>
  <c r="BK150" i="6"/>
  <c r="J150" i="6"/>
  <c r="BE150" i="6"/>
  <c r="BI148" i="6"/>
  <c r="BH148" i="6"/>
  <c r="BG148" i="6"/>
  <c r="BF148" i="6"/>
  <c r="T148" i="6"/>
  <c r="R148" i="6"/>
  <c r="P148" i="6"/>
  <c r="BK148" i="6"/>
  <c r="J148" i="6"/>
  <c r="BE148" i="6"/>
  <c r="BI147" i="6"/>
  <c r="BH147" i="6"/>
  <c r="BG147" i="6"/>
  <c r="BF147" i="6"/>
  <c r="T147" i="6"/>
  <c r="R147" i="6"/>
  <c r="P147" i="6"/>
  <c r="BK147" i="6"/>
  <c r="J147" i="6"/>
  <c r="BE147" i="6"/>
  <c r="BI146" i="6"/>
  <c r="BH146" i="6"/>
  <c r="BG146" i="6"/>
  <c r="BF146" i="6"/>
  <c r="T146" i="6"/>
  <c r="R146" i="6"/>
  <c r="P146" i="6"/>
  <c r="BK146" i="6"/>
  <c r="J146" i="6"/>
  <c r="BE146" i="6"/>
  <c r="BI144" i="6"/>
  <c r="BH144" i="6"/>
  <c r="BG144" i="6"/>
  <c r="BF144" i="6"/>
  <c r="T144" i="6"/>
  <c r="R144" i="6"/>
  <c r="P144" i="6"/>
  <c r="BK144" i="6"/>
  <c r="J144" i="6"/>
  <c r="BE144" i="6"/>
  <c r="BI141" i="6"/>
  <c r="BH141" i="6"/>
  <c r="BG141" i="6"/>
  <c r="BF141" i="6"/>
  <c r="T141" i="6"/>
  <c r="R141" i="6"/>
  <c r="P141" i="6"/>
  <c r="BK141" i="6"/>
  <c r="J141" i="6"/>
  <c r="BE141" i="6"/>
  <c r="BI140" i="6"/>
  <c r="BH140" i="6"/>
  <c r="BG140" i="6"/>
  <c r="BF140" i="6"/>
  <c r="T140" i="6"/>
  <c r="R140" i="6"/>
  <c r="P140" i="6"/>
  <c r="BK140" i="6"/>
  <c r="J140" i="6"/>
  <c r="BE140" i="6"/>
  <c r="BI139" i="6"/>
  <c r="BH139" i="6"/>
  <c r="BG139" i="6"/>
  <c r="BF139" i="6"/>
  <c r="T139" i="6"/>
  <c r="R139" i="6"/>
  <c r="P139" i="6"/>
  <c r="BK139" i="6"/>
  <c r="J139" i="6"/>
  <c r="BE139" i="6"/>
  <c r="BI138" i="6"/>
  <c r="BH138" i="6"/>
  <c r="BG138" i="6"/>
  <c r="BF138" i="6"/>
  <c r="T138" i="6"/>
  <c r="R138" i="6"/>
  <c r="P138" i="6"/>
  <c r="BK138" i="6"/>
  <c r="J138" i="6"/>
  <c r="BE138" i="6"/>
  <c r="BI137" i="6"/>
  <c r="BH137" i="6"/>
  <c r="BG137" i="6"/>
  <c r="BF137" i="6"/>
  <c r="T137" i="6"/>
  <c r="R137" i="6"/>
  <c r="P137" i="6"/>
  <c r="BK137" i="6"/>
  <c r="J137" i="6"/>
  <c r="BE137" i="6"/>
  <c r="BI136" i="6"/>
  <c r="BH136" i="6"/>
  <c r="BG136" i="6"/>
  <c r="BF136" i="6"/>
  <c r="T136" i="6"/>
  <c r="R136" i="6"/>
  <c r="P136" i="6"/>
  <c r="BK136" i="6"/>
  <c r="J136" i="6"/>
  <c r="BE136" i="6"/>
  <c r="BI133" i="6"/>
  <c r="BH133" i="6"/>
  <c r="BG133" i="6"/>
  <c r="BF133" i="6"/>
  <c r="T133" i="6"/>
  <c r="R133" i="6"/>
  <c r="P133" i="6"/>
  <c r="BK133" i="6"/>
  <c r="J133" i="6"/>
  <c r="BE133" i="6"/>
  <c r="BI130" i="6"/>
  <c r="BH130" i="6"/>
  <c r="BG130" i="6"/>
  <c r="BF130" i="6"/>
  <c r="T130" i="6"/>
  <c r="R130" i="6"/>
  <c r="P130" i="6"/>
  <c r="BK130" i="6"/>
  <c r="J130" i="6"/>
  <c r="BE130" i="6"/>
  <c r="BI127" i="6"/>
  <c r="BH127" i="6"/>
  <c r="BG127" i="6"/>
  <c r="BF127" i="6"/>
  <c r="T127" i="6"/>
  <c r="R127" i="6"/>
  <c r="P127" i="6"/>
  <c r="BK127" i="6"/>
  <c r="J127" i="6"/>
  <c r="BE127" i="6"/>
  <c r="BI124" i="6"/>
  <c r="BH124" i="6"/>
  <c r="BG124" i="6"/>
  <c r="BF124" i="6"/>
  <c r="T124" i="6"/>
  <c r="R124" i="6"/>
  <c r="P124" i="6"/>
  <c r="BK124" i="6"/>
  <c r="J124" i="6"/>
  <c r="BE124" i="6"/>
  <c r="BI121" i="6"/>
  <c r="BH121" i="6"/>
  <c r="BG121" i="6"/>
  <c r="BF121" i="6"/>
  <c r="T121" i="6"/>
  <c r="R121" i="6"/>
  <c r="P121" i="6"/>
  <c r="BK121" i="6"/>
  <c r="J121" i="6"/>
  <c r="BE121" i="6"/>
  <c r="BI119" i="6"/>
  <c r="BH119" i="6"/>
  <c r="BG119" i="6"/>
  <c r="BF119" i="6"/>
  <c r="T119" i="6"/>
  <c r="R119" i="6"/>
  <c r="P119" i="6"/>
  <c r="BK119" i="6"/>
  <c r="J119" i="6"/>
  <c r="BE119" i="6"/>
  <c r="BI117" i="6"/>
  <c r="BH117" i="6"/>
  <c r="BG117" i="6"/>
  <c r="BF117" i="6"/>
  <c r="T117" i="6"/>
  <c r="T116" i="6"/>
  <c r="T115" i="6" s="1"/>
  <c r="R117" i="6"/>
  <c r="P117" i="6"/>
  <c r="P116" i="6"/>
  <c r="BK117" i="6"/>
  <c r="J117" i="6"/>
  <c r="BE117" i="6"/>
  <c r="BI114" i="6"/>
  <c r="BH114" i="6"/>
  <c r="BG114" i="6"/>
  <c r="BF114" i="6"/>
  <c r="T114" i="6"/>
  <c r="T113" i="6"/>
  <c r="R114" i="6"/>
  <c r="R113" i="6"/>
  <c r="P114" i="6"/>
  <c r="P113" i="6"/>
  <c r="BK114" i="6"/>
  <c r="BK113" i="6"/>
  <c r="J113" i="6" s="1"/>
  <c r="J114" i="6"/>
  <c r="BE114" i="6" s="1"/>
  <c r="J62" i="6"/>
  <c r="BI112" i="6"/>
  <c r="BH112" i="6"/>
  <c r="BG112" i="6"/>
  <c r="BF112" i="6"/>
  <c r="T112" i="6"/>
  <c r="R112" i="6"/>
  <c r="P112" i="6"/>
  <c r="BK112" i="6"/>
  <c r="J112" i="6"/>
  <c r="BE112" i="6"/>
  <c r="BI111" i="6"/>
  <c r="BH111" i="6"/>
  <c r="BG111" i="6"/>
  <c r="BF111" i="6"/>
  <c r="T111" i="6"/>
  <c r="R111" i="6"/>
  <c r="P111" i="6"/>
  <c r="BK111" i="6"/>
  <c r="J111" i="6"/>
  <c r="BE111" i="6"/>
  <c r="BI110" i="6"/>
  <c r="BH110" i="6"/>
  <c r="BG110" i="6"/>
  <c r="BF110" i="6"/>
  <c r="T110" i="6"/>
  <c r="R110" i="6"/>
  <c r="P110" i="6"/>
  <c r="BK110" i="6"/>
  <c r="J110" i="6"/>
  <c r="BE110" i="6"/>
  <c r="BI109" i="6"/>
  <c r="BH109" i="6"/>
  <c r="BG109" i="6"/>
  <c r="BF109" i="6"/>
  <c r="T109" i="6"/>
  <c r="R109" i="6"/>
  <c r="P109" i="6"/>
  <c r="BK109" i="6"/>
  <c r="J109" i="6"/>
  <c r="BE109" i="6"/>
  <c r="BI107" i="6"/>
  <c r="BH107" i="6"/>
  <c r="BG107" i="6"/>
  <c r="BF107" i="6"/>
  <c r="T107" i="6"/>
  <c r="R107" i="6"/>
  <c r="P107" i="6"/>
  <c r="BK107" i="6"/>
  <c r="J107" i="6"/>
  <c r="BE107" i="6"/>
  <c r="BI104" i="6"/>
  <c r="BH104" i="6"/>
  <c r="BG104" i="6"/>
  <c r="BF104" i="6"/>
  <c r="T104" i="6"/>
  <c r="R104" i="6"/>
  <c r="P104" i="6"/>
  <c r="BK104" i="6"/>
  <c r="J104" i="6"/>
  <c r="BE104" i="6"/>
  <c r="BI102" i="6"/>
  <c r="BH102" i="6"/>
  <c r="BG102" i="6"/>
  <c r="BF102" i="6"/>
  <c r="T102" i="6"/>
  <c r="R102" i="6"/>
  <c r="P102" i="6"/>
  <c r="BK102" i="6"/>
  <c r="J102" i="6"/>
  <c r="BE102" i="6"/>
  <c r="BI100" i="6"/>
  <c r="BH100" i="6"/>
  <c r="BG100" i="6"/>
  <c r="BF100" i="6"/>
  <c r="T100" i="6"/>
  <c r="T99" i="6"/>
  <c r="T98" i="6" s="1"/>
  <c r="R100" i="6"/>
  <c r="P100" i="6"/>
  <c r="P99" i="6"/>
  <c r="P98" i="6" s="1"/>
  <c r="BK100" i="6"/>
  <c r="BK99" i="6" s="1"/>
  <c r="BK98" i="6" s="1"/>
  <c r="J98" i="6" s="1"/>
  <c r="J60" i="6" s="1"/>
  <c r="J100" i="6"/>
  <c r="BE100" i="6"/>
  <c r="BI95" i="6"/>
  <c r="BH95" i="6"/>
  <c r="BG95" i="6"/>
  <c r="BF95" i="6"/>
  <c r="T95" i="6"/>
  <c r="T94" i="6"/>
  <c r="R95" i="6"/>
  <c r="R94" i="6"/>
  <c r="P95" i="6"/>
  <c r="P94" i="6"/>
  <c r="BK95" i="6"/>
  <c r="BK94" i="6"/>
  <c r="J94" i="6" s="1"/>
  <c r="J95" i="6"/>
  <c r="BE95" i="6" s="1"/>
  <c r="J59" i="6"/>
  <c r="BI92" i="6"/>
  <c r="BH92" i="6"/>
  <c r="BG92" i="6"/>
  <c r="BF92" i="6"/>
  <c r="T92" i="6"/>
  <c r="R92" i="6"/>
  <c r="P92" i="6"/>
  <c r="BK92" i="6"/>
  <c r="J92" i="6"/>
  <c r="BE92" i="6"/>
  <c r="BI90" i="6"/>
  <c r="BH90" i="6"/>
  <c r="BG90" i="6"/>
  <c r="BF90" i="6"/>
  <c r="T90" i="6"/>
  <c r="R90" i="6"/>
  <c r="R87" i="6" s="1"/>
  <c r="R86" i="6" s="1"/>
  <c r="P90" i="6"/>
  <c r="BK90" i="6"/>
  <c r="J90" i="6"/>
  <c r="BE90" i="6"/>
  <c r="BI88" i="6"/>
  <c r="F34" i="6"/>
  <c r="BD56" i="1" s="1"/>
  <c r="BH88" i="6"/>
  <c r="BG88" i="6"/>
  <c r="F32" i="6"/>
  <c r="BB56" i="1" s="1"/>
  <c r="BF88" i="6"/>
  <c r="T88" i="6"/>
  <c r="T87" i="6"/>
  <c r="R88" i="6"/>
  <c r="P88" i="6"/>
  <c r="P87" i="6"/>
  <c r="P86" i="6" s="1"/>
  <c r="BK88" i="6"/>
  <c r="BK87" i="6" s="1"/>
  <c r="J87" i="6" s="1"/>
  <c r="J58" i="6" s="1"/>
  <c r="J88" i="6"/>
  <c r="BE88" i="6" s="1"/>
  <c r="J81" i="6"/>
  <c r="F81" i="6"/>
  <c r="F79" i="6"/>
  <c r="E77" i="6"/>
  <c r="J51" i="6"/>
  <c r="F51" i="6"/>
  <c r="F49" i="6"/>
  <c r="E47" i="6"/>
  <c r="J18" i="6"/>
  <c r="E18" i="6"/>
  <c r="F82" i="6"/>
  <c r="F52" i="6"/>
  <c r="J17" i="6"/>
  <c r="J12" i="6"/>
  <c r="J79" i="6" s="1"/>
  <c r="J49" i="6"/>
  <c r="E7" i="6"/>
  <c r="E75" i="6" s="1"/>
  <c r="E45" i="6"/>
  <c r="AY55" i="1"/>
  <c r="AX55" i="1"/>
  <c r="BI191" i="5"/>
  <c r="BH191" i="5"/>
  <c r="BG191" i="5"/>
  <c r="BF191" i="5"/>
  <c r="T191" i="5"/>
  <c r="T190" i="5"/>
  <c r="R191" i="5"/>
  <c r="R190" i="5"/>
  <c r="P191" i="5"/>
  <c r="P190" i="5" s="1"/>
  <c r="BK191" i="5"/>
  <c r="BK190" i="5" s="1"/>
  <c r="J190" i="5" s="1"/>
  <c r="J63" i="5" s="1"/>
  <c r="J191" i="5"/>
  <c r="BE191" i="5" s="1"/>
  <c r="BI187" i="5"/>
  <c r="BH187" i="5"/>
  <c r="BG187" i="5"/>
  <c r="BF187" i="5"/>
  <c r="T187" i="5"/>
  <c r="T186" i="5"/>
  <c r="R187" i="5"/>
  <c r="R186" i="5"/>
  <c r="P187" i="5"/>
  <c r="P186" i="5" s="1"/>
  <c r="BK187" i="5"/>
  <c r="BK186" i="5" s="1"/>
  <c r="J186" i="5" s="1"/>
  <c r="J62" i="5" s="1"/>
  <c r="J187" i="5"/>
  <c r="BE187" i="5" s="1"/>
  <c r="BI185" i="5"/>
  <c r="BH185" i="5"/>
  <c r="BG185" i="5"/>
  <c r="BF185" i="5"/>
  <c r="T185" i="5"/>
  <c r="R185" i="5"/>
  <c r="P185" i="5"/>
  <c r="BK185" i="5"/>
  <c r="J185" i="5"/>
  <c r="BE185" i="5" s="1"/>
  <c r="BI184" i="5"/>
  <c r="BH184" i="5"/>
  <c r="BG184" i="5"/>
  <c r="BF184" i="5"/>
  <c r="T184" i="5"/>
  <c r="R184" i="5"/>
  <c r="P184" i="5"/>
  <c r="BK184" i="5"/>
  <c r="J184" i="5"/>
  <c r="BE184" i="5" s="1"/>
  <c r="BI182" i="5"/>
  <c r="BH182" i="5"/>
  <c r="BG182" i="5"/>
  <c r="BF182" i="5"/>
  <c r="T182" i="5"/>
  <c r="R182" i="5"/>
  <c r="P182" i="5"/>
  <c r="BK182" i="5"/>
  <c r="J182" i="5"/>
  <c r="BE182" i="5"/>
  <c r="BI181" i="5"/>
  <c r="BH181" i="5"/>
  <c r="BG181" i="5"/>
  <c r="BF181" i="5"/>
  <c r="T181" i="5"/>
  <c r="R181" i="5"/>
  <c r="P181" i="5"/>
  <c r="BK181" i="5"/>
  <c r="J181" i="5"/>
  <c r="BE181" i="5"/>
  <c r="BI180" i="5"/>
  <c r="BH180" i="5"/>
  <c r="BG180" i="5"/>
  <c r="BF180" i="5"/>
  <c r="T180" i="5"/>
  <c r="R180" i="5"/>
  <c r="P180" i="5"/>
  <c r="BK180" i="5"/>
  <c r="J180" i="5"/>
  <c r="BE180" i="5" s="1"/>
  <c r="BI177" i="5"/>
  <c r="BH177" i="5"/>
  <c r="BG177" i="5"/>
  <c r="BF177" i="5"/>
  <c r="T177" i="5"/>
  <c r="R177" i="5"/>
  <c r="P177" i="5"/>
  <c r="BK177" i="5"/>
  <c r="J177" i="5"/>
  <c r="BE177" i="5" s="1"/>
  <c r="BI176" i="5"/>
  <c r="BH176" i="5"/>
  <c r="BG176" i="5"/>
  <c r="BF176" i="5"/>
  <c r="T176" i="5"/>
  <c r="R176" i="5"/>
  <c r="P176" i="5"/>
  <c r="BK176" i="5"/>
  <c r="J176" i="5"/>
  <c r="BE176" i="5"/>
  <c r="BI175" i="5"/>
  <c r="BH175" i="5"/>
  <c r="BG175" i="5"/>
  <c r="BF175" i="5"/>
  <c r="T175" i="5"/>
  <c r="R175" i="5"/>
  <c r="P175" i="5"/>
  <c r="BK175" i="5"/>
  <c r="J175" i="5"/>
  <c r="BE175" i="5"/>
  <c r="BI174" i="5"/>
  <c r="BH174" i="5"/>
  <c r="BG174" i="5"/>
  <c r="BF174" i="5"/>
  <c r="T174" i="5"/>
  <c r="R174" i="5"/>
  <c r="P174" i="5"/>
  <c r="BK174" i="5"/>
  <c r="J174" i="5"/>
  <c r="BE174" i="5"/>
  <c r="BI173" i="5"/>
  <c r="BH173" i="5"/>
  <c r="BG173" i="5"/>
  <c r="BF173" i="5"/>
  <c r="T173" i="5"/>
  <c r="R173" i="5"/>
  <c r="P173" i="5"/>
  <c r="BK173" i="5"/>
  <c r="J173" i="5"/>
  <c r="BE173" i="5" s="1"/>
  <c r="BI172" i="5"/>
  <c r="BH172" i="5"/>
  <c r="BG172" i="5"/>
  <c r="BF172" i="5"/>
  <c r="T172" i="5"/>
  <c r="R172" i="5"/>
  <c r="P172" i="5"/>
  <c r="P166" i="5" s="1"/>
  <c r="BK172" i="5"/>
  <c r="J172" i="5"/>
  <c r="BE172" i="5"/>
  <c r="BI171" i="5"/>
  <c r="BH171" i="5"/>
  <c r="BG171" i="5"/>
  <c r="BF171" i="5"/>
  <c r="T171" i="5"/>
  <c r="R171" i="5"/>
  <c r="P171" i="5"/>
  <c r="BK171" i="5"/>
  <c r="J171" i="5"/>
  <c r="BE171" i="5"/>
  <c r="BI167" i="5"/>
  <c r="BH167" i="5"/>
  <c r="BG167" i="5"/>
  <c r="BF167" i="5"/>
  <c r="T167" i="5"/>
  <c r="T166" i="5"/>
  <c r="R167" i="5"/>
  <c r="R166" i="5"/>
  <c r="P167" i="5"/>
  <c r="BK167" i="5"/>
  <c r="BK166" i="5" s="1"/>
  <c r="J166" i="5" s="1"/>
  <c r="J61" i="5" s="1"/>
  <c r="J167" i="5"/>
  <c r="BE167" i="5" s="1"/>
  <c r="BI163" i="5"/>
  <c r="BH163" i="5"/>
  <c r="BG163" i="5"/>
  <c r="BF163" i="5"/>
  <c r="T163" i="5"/>
  <c r="T162" i="5"/>
  <c r="R163" i="5"/>
  <c r="R162" i="5"/>
  <c r="P163" i="5"/>
  <c r="P162" i="5"/>
  <c r="BK163" i="5"/>
  <c r="BK162" i="5" s="1"/>
  <c r="J162" i="5" s="1"/>
  <c r="J60" i="5" s="1"/>
  <c r="J163" i="5"/>
  <c r="BE163" i="5" s="1"/>
  <c r="BI156" i="5"/>
  <c r="BH156" i="5"/>
  <c r="BG156" i="5"/>
  <c r="BF156" i="5"/>
  <c r="T156" i="5"/>
  <c r="R156" i="5"/>
  <c r="P156" i="5"/>
  <c r="BK156" i="5"/>
  <c r="J156" i="5"/>
  <c r="BE156" i="5"/>
  <c r="BI154" i="5"/>
  <c r="BH154" i="5"/>
  <c r="BG154" i="5"/>
  <c r="BF154" i="5"/>
  <c r="T154" i="5"/>
  <c r="T150" i="5" s="1"/>
  <c r="R154" i="5"/>
  <c r="P154" i="5"/>
  <c r="BK154" i="5"/>
  <c r="J154" i="5"/>
  <c r="BE154" i="5" s="1"/>
  <c r="BI151" i="5"/>
  <c r="BH151" i="5"/>
  <c r="BG151" i="5"/>
  <c r="BF151" i="5"/>
  <c r="T151" i="5"/>
  <c r="R151" i="5"/>
  <c r="R150" i="5" s="1"/>
  <c r="P151" i="5"/>
  <c r="P150" i="5"/>
  <c r="BK151" i="5"/>
  <c r="BK150" i="5"/>
  <c r="J150" i="5" s="1"/>
  <c r="J59" i="5" s="1"/>
  <c r="J151" i="5"/>
  <c r="BE151" i="5"/>
  <c r="BI146" i="5"/>
  <c r="BH146" i="5"/>
  <c r="BG146" i="5"/>
  <c r="BF146" i="5"/>
  <c r="T146" i="5"/>
  <c r="R146" i="5"/>
  <c r="P146" i="5"/>
  <c r="BK146" i="5"/>
  <c r="J146" i="5"/>
  <c r="BE146" i="5"/>
  <c r="BI143" i="5"/>
  <c r="BH143" i="5"/>
  <c r="BG143" i="5"/>
  <c r="BF143" i="5"/>
  <c r="T143" i="5"/>
  <c r="R143" i="5"/>
  <c r="P143" i="5"/>
  <c r="BK143" i="5"/>
  <c r="J143" i="5"/>
  <c r="BE143" i="5"/>
  <c r="BI139" i="5"/>
  <c r="BH139" i="5"/>
  <c r="BG139" i="5"/>
  <c r="BF139" i="5"/>
  <c r="T139" i="5"/>
  <c r="R139" i="5"/>
  <c r="P139" i="5"/>
  <c r="BK139" i="5"/>
  <c r="J139" i="5"/>
  <c r="BE139" i="5"/>
  <c r="BI135" i="5"/>
  <c r="BH135" i="5"/>
  <c r="BG135" i="5"/>
  <c r="BF135" i="5"/>
  <c r="T135" i="5"/>
  <c r="R135" i="5"/>
  <c r="P135" i="5"/>
  <c r="BK135" i="5"/>
  <c r="J135" i="5"/>
  <c r="BE135" i="5" s="1"/>
  <c r="BI129" i="5"/>
  <c r="BH129" i="5"/>
  <c r="BG129" i="5"/>
  <c r="BF129" i="5"/>
  <c r="T129" i="5"/>
  <c r="R129" i="5"/>
  <c r="P129" i="5"/>
  <c r="BK129" i="5"/>
  <c r="J129" i="5"/>
  <c r="BE129" i="5"/>
  <c r="BI127" i="5"/>
  <c r="BH127" i="5"/>
  <c r="BG127" i="5"/>
  <c r="BF127" i="5"/>
  <c r="T127" i="5"/>
  <c r="R127" i="5"/>
  <c r="P127" i="5"/>
  <c r="BK127" i="5"/>
  <c r="J127" i="5"/>
  <c r="BE127" i="5"/>
  <c r="BI125" i="5"/>
  <c r="BH125" i="5"/>
  <c r="BG125" i="5"/>
  <c r="BF125" i="5"/>
  <c r="T125" i="5"/>
  <c r="R125" i="5"/>
  <c r="P125" i="5"/>
  <c r="BK125" i="5"/>
  <c r="J125" i="5"/>
  <c r="BE125" i="5"/>
  <c r="BI123" i="5"/>
  <c r="BH123" i="5"/>
  <c r="BG123" i="5"/>
  <c r="BF123" i="5"/>
  <c r="T123" i="5"/>
  <c r="R123" i="5"/>
  <c r="P123" i="5"/>
  <c r="BK123" i="5"/>
  <c r="J123" i="5"/>
  <c r="BE123" i="5" s="1"/>
  <c r="BI121" i="5"/>
  <c r="BH121" i="5"/>
  <c r="BG121" i="5"/>
  <c r="BF121" i="5"/>
  <c r="T121" i="5"/>
  <c r="R121" i="5"/>
  <c r="P121" i="5"/>
  <c r="BK121" i="5"/>
  <c r="J121" i="5"/>
  <c r="BE121" i="5"/>
  <c r="BI119" i="5"/>
  <c r="BH119" i="5"/>
  <c r="BG119" i="5"/>
  <c r="BF119" i="5"/>
  <c r="T119" i="5"/>
  <c r="R119" i="5"/>
  <c r="P119" i="5"/>
  <c r="BK119" i="5"/>
  <c r="J119" i="5"/>
  <c r="BE119" i="5"/>
  <c r="BI115" i="5"/>
  <c r="BH115" i="5"/>
  <c r="BG115" i="5"/>
  <c r="BF115" i="5"/>
  <c r="T115" i="5"/>
  <c r="R115" i="5"/>
  <c r="P115" i="5"/>
  <c r="BK115" i="5"/>
  <c r="J115" i="5"/>
  <c r="BE115" i="5"/>
  <c r="BI112" i="5"/>
  <c r="BH112" i="5"/>
  <c r="BG112" i="5"/>
  <c r="BF112" i="5"/>
  <c r="T112" i="5"/>
  <c r="R112" i="5"/>
  <c r="P112" i="5"/>
  <c r="BK112" i="5"/>
  <c r="J112" i="5"/>
  <c r="BE112" i="5" s="1"/>
  <c r="BI105" i="5"/>
  <c r="BH105" i="5"/>
  <c r="BG105" i="5"/>
  <c r="BF105" i="5"/>
  <c r="T105" i="5"/>
  <c r="R105" i="5"/>
  <c r="P105" i="5"/>
  <c r="BK105" i="5"/>
  <c r="J105" i="5"/>
  <c r="BE105" i="5"/>
  <c r="BI103" i="5"/>
  <c r="BH103" i="5"/>
  <c r="BG103" i="5"/>
  <c r="BF103" i="5"/>
  <c r="T103" i="5"/>
  <c r="R103" i="5"/>
  <c r="P103" i="5"/>
  <c r="BK103" i="5"/>
  <c r="J103" i="5"/>
  <c r="BE103" i="5"/>
  <c r="BI100" i="5"/>
  <c r="BH100" i="5"/>
  <c r="BG100" i="5"/>
  <c r="BF100" i="5"/>
  <c r="T100" i="5"/>
  <c r="R100" i="5"/>
  <c r="P100" i="5"/>
  <c r="BK100" i="5"/>
  <c r="J100" i="5"/>
  <c r="BE100" i="5"/>
  <c r="BI98" i="5"/>
  <c r="BH98" i="5"/>
  <c r="BG98" i="5"/>
  <c r="BF98" i="5"/>
  <c r="T98" i="5"/>
  <c r="R98" i="5"/>
  <c r="P98" i="5"/>
  <c r="BK98" i="5"/>
  <c r="J98" i="5"/>
  <c r="BE98" i="5" s="1"/>
  <c r="BI92" i="5"/>
  <c r="BH92" i="5"/>
  <c r="BG92" i="5"/>
  <c r="BF92" i="5"/>
  <c r="J31" i="5" s="1"/>
  <c r="AW55" i="1" s="1"/>
  <c r="T92" i="5"/>
  <c r="R92" i="5"/>
  <c r="P92" i="5"/>
  <c r="BK92" i="5"/>
  <c r="J92" i="5"/>
  <c r="BE92" i="5"/>
  <c r="BI89" i="5"/>
  <c r="BH89" i="5"/>
  <c r="BG89" i="5"/>
  <c r="BF89" i="5"/>
  <c r="T89" i="5"/>
  <c r="R89" i="5"/>
  <c r="P89" i="5"/>
  <c r="BK89" i="5"/>
  <c r="J89" i="5"/>
  <c r="BE89" i="5"/>
  <c r="BI86" i="5"/>
  <c r="F34" i="5" s="1"/>
  <c r="BD55" i="1" s="1"/>
  <c r="BH86" i="5"/>
  <c r="F33" i="5" s="1"/>
  <c r="BC55" i="1" s="1"/>
  <c r="BG86" i="5"/>
  <c r="F32" i="5"/>
  <c r="BB55" i="1" s="1"/>
  <c r="BF86" i="5"/>
  <c r="F31" i="5" s="1"/>
  <c r="BA55" i="1" s="1"/>
  <c r="T86" i="5"/>
  <c r="T85" i="5"/>
  <c r="T84" i="5" s="1"/>
  <c r="T83" i="5" s="1"/>
  <c r="R86" i="5"/>
  <c r="R85" i="5" s="1"/>
  <c r="R84" i="5" s="1"/>
  <c r="R83" i="5" s="1"/>
  <c r="P86" i="5"/>
  <c r="P85" i="5"/>
  <c r="P84" i="5" s="1"/>
  <c r="P83" i="5" s="1"/>
  <c r="AU55" i="1" s="1"/>
  <c r="BK86" i="5"/>
  <c r="BK85" i="5" s="1"/>
  <c r="J86" i="5"/>
  <c r="BE86" i="5" s="1"/>
  <c r="J79" i="5"/>
  <c r="F79" i="5"/>
  <c r="F77" i="5"/>
  <c r="E75" i="5"/>
  <c r="J51" i="5"/>
  <c r="F51" i="5"/>
  <c r="F49" i="5"/>
  <c r="E47" i="5"/>
  <c r="J18" i="5"/>
  <c r="E18" i="5"/>
  <c r="F52" i="5" s="1"/>
  <c r="J17" i="5"/>
  <c r="J12" i="5"/>
  <c r="J77" i="5" s="1"/>
  <c r="J49" i="5"/>
  <c r="E7" i="5"/>
  <c r="E45" i="5" s="1"/>
  <c r="E73" i="5"/>
  <c r="AY54" i="1"/>
  <c r="AX54" i="1"/>
  <c r="BI304" i="4"/>
  <c r="BH304" i="4"/>
  <c r="BG304" i="4"/>
  <c r="BF304" i="4"/>
  <c r="T304" i="4"/>
  <c r="T303" i="4" s="1"/>
  <c r="R304" i="4"/>
  <c r="R303" i="4"/>
  <c r="P304" i="4"/>
  <c r="P303" i="4" s="1"/>
  <c r="BK304" i="4"/>
  <c r="BK303" i="4" s="1"/>
  <c r="J303" i="4" s="1"/>
  <c r="J61" i="4" s="1"/>
  <c r="J304" i="4"/>
  <c r="BE304" i="4"/>
  <c r="BI302" i="4"/>
  <c r="BH302" i="4"/>
  <c r="BG302" i="4"/>
  <c r="BF302" i="4"/>
  <c r="T302" i="4"/>
  <c r="R302" i="4"/>
  <c r="P302" i="4"/>
  <c r="BK302" i="4"/>
  <c r="J302" i="4"/>
  <c r="BE302" i="4" s="1"/>
  <c r="BI300" i="4"/>
  <c r="BH300" i="4"/>
  <c r="BG300" i="4"/>
  <c r="BF300" i="4"/>
  <c r="T300" i="4"/>
  <c r="R300" i="4"/>
  <c r="P300" i="4"/>
  <c r="BK300" i="4"/>
  <c r="J300" i="4"/>
  <c r="BE300" i="4" s="1"/>
  <c r="BI299" i="4"/>
  <c r="BH299" i="4"/>
  <c r="BG299" i="4"/>
  <c r="BF299" i="4"/>
  <c r="T299" i="4"/>
  <c r="R299" i="4"/>
  <c r="P299" i="4"/>
  <c r="P297" i="4" s="1"/>
  <c r="BK299" i="4"/>
  <c r="J299" i="4"/>
  <c r="BE299" i="4" s="1"/>
  <c r="BI298" i="4"/>
  <c r="BH298" i="4"/>
  <c r="BG298" i="4"/>
  <c r="BF298" i="4"/>
  <c r="T298" i="4"/>
  <c r="T297" i="4" s="1"/>
  <c r="R298" i="4"/>
  <c r="R297" i="4" s="1"/>
  <c r="P298" i="4"/>
  <c r="BK298" i="4"/>
  <c r="BK297" i="4" s="1"/>
  <c r="J297" i="4" s="1"/>
  <c r="J60" i="4" s="1"/>
  <c r="J298" i="4"/>
  <c r="BE298" i="4"/>
  <c r="BI294" i="4"/>
  <c r="BH294" i="4"/>
  <c r="BG294" i="4"/>
  <c r="BF294" i="4"/>
  <c r="T294" i="4"/>
  <c r="R294" i="4"/>
  <c r="P294" i="4"/>
  <c r="BK294" i="4"/>
  <c r="J294" i="4"/>
  <c r="BE294" i="4"/>
  <c r="BI291" i="4"/>
  <c r="BH291" i="4"/>
  <c r="BG291" i="4"/>
  <c r="BF291" i="4"/>
  <c r="T291" i="4"/>
  <c r="R291" i="4"/>
  <c r="P291" i="4"/>
  <c r="BK291" i="4"/>
  <c r="J291" i="4"/>
  <c r="BE291" i="4"/>
  <c r="BI288" i="4"/>
  <c r="BH288" i="4"/>
  <c r="BG288" i="4"/>
  <c r="BF288" i="4"/>
  <c r="T288" i="4"/>
  <c r="R288" i="4"/>
  <c r="P288" i="4"/>
  <c r="BK288" i="4"/>
  <c r="J288" i="4"/>
  <c r="BE288" i="4" s="1"/>
  <c r="BI285" i="4"/>
  <c r="BH285" i="4"/>
  <c r="BG285" i="4"/>
  <c r="BF285" i="4"/>
  <c r="T285" i="4"/>
  <c r="R285" i="4"/>
  <c r="P285" i="4"/>
  <c r="BK285" i="4"/>
  <c r="J285" i="4"/>
  <c r="BE285" i="4" s="1"/>
  <c r="BI283" i="4"/>
  <c r="BH283" i="4"/>
  <c r="BG283" i="4"/>
  <c r="BF283" i="4"/>
  <c r="T283" i="4"/>
  <c r="R283" i="4"/>
  <c r="P283" i="4"/>
  <c r="BK283" i="4"/>
  <c r="J283" i="4"/>
  <c r="BE283" i="4"/>
  <c r="BI281" i="4"/>
  <c r="BH281" i="4"/>
  <c r="BG281" i="4"/>
  <c r="BF281" i="4"/>
  <c r="T281" i="4"/>
  <c r="R281" i="4"/>
  <c r="P281" i="4"/>
  <c r="BK281" i="4"/>
  <c r="J281" i="4"/>
  <c r="BE281" i="4"/>
  <c r="BI280" i="4"/>
  <c r="BH280" i="4"/>
  <c r="BG280" i="4"/>
  <c r="BF280" i="4"/>
  <c r="T280" i="4"/>
  <c r="R280" i="4"/>
  <c r="P280" i="4"/>
  <c r="BK280" i="4"/>
  <c r="J280" i="4"/>
  <c r="BE280" i="4"/>
  <c r="BI279" i="4"/>
  <c r="BH279" i="4"/>
  <c r="BG279" i="4"/>
  <c r="BF279" i="4"/>
  <c r="T279" i="4"/>
  <c r="R279" i="4"/>
  <c r="P279" i="4"/>
  <c r="BK279" i="4"/>
  <c r="J279" i="4"/>
  <c r="BE279" i="4" s="1"/>
  <c r="BI278" i="4"/>
  <c r="BH278" i="4"/>
  <c r="BG278" i="4"/>
  <c r="BF278" i="4"/>
  <c r="T278" i="4"/>
  <c r="R278" i="4"/>
  <c r="P278" i="4"/>
  <c r="BK278" i="4"/>
  <c r="J278" i="4"/>
  <c r="BE278" i="4"/>
  <c r="BI275" i="4"/>
  <c r="BH275" i="4"/>
  <c r="BG275" i="4"/>
  <c r="BF275" i="4"/>
  <c r="T275" i="4"/>
  <c r="R275" i="4"/>
  <c r="P275" i="4"/>
  <c r="BK275" i="4"/>
  <c r="J275" i="4"/>
  <c r="BE275" i="4"/>
  <c r="BI272" i="4"/>
  <c r="BH272" i="4"/>
  <c r="BG272" i="4"/>
  <c r="BF272" i="4"/>
  <c r="T272" i="4"/>
  <c r="R272" i="4"/>
  <c r="P272" i="4"/>
  <c r="BK272" i="4"/>
  <c r="J272" i="4"/>
  <c r="BE272" i="4"/>
  <c r="BI268" i="4"/>
  <c r="BH268" i="4"/>
  <c r="BG268" i="4"/>
  <c r="BF268" i="4"/>
  <c r="T268" i="4"/>
  <c r="R268" i="4"/>
  <c r="P268" i="4"/>
  <c r="BK268" i="4"/>
  <c r="J268" i="4"/>
  <c r="BE268" i="4" s="1"/>
  <c r="BI264" i="4"/>
  <c r="BH264" i="4"/>
  <c r="BG264" i="4"/>
  <c r="BF264" i="4"/>
  <c r="T264" i="4"/>
  <c r="R264" i="4"/>
  <c r="P264" i="4"/>
  <c r="BK264" i="4"/>
  <c r="J264" i="4"/>
  <c r="BE264" i="4"/>
  <c r="BI249" i="4"/>
  <c r="BH249" i="4"/>
  <c r="BG249" i="4"/>
  <c r="BF249" i="4"/>
  <c r="T249" i="4"/>
  <c r="R249" i="4"/>
  <c r="P249" i="4"/>
  <c r="BK249" i="4"/>
  <c r="J249" i="4"/>
  <c r="BE249" i="4"/>
  <c r="BI246" i="4"/>
  <c r="BH246" i="4"/>
  <c r="BG246" i="4"/>
  <c r="BF246" i="4"/>
  <c r="T246" i="4"/>
  <c r="R246" i="4"/>
  <c r="P246" i="4"/>
  <c r="BK246" i="4"/>
  <c r="J246" i="4"/>
  <c r="BE246" i="4"/>
  <c r="BI242" i="4"/>
  <c r="BH242" i="4"/>
  <c r="BG242" i="4"/>
  <c r="BF242" i="4"/>
  <c r="T242" i="4"/>
  <c r="R242" i="4"/>
  <c r="P242" i="4"/>
  <c r="BK242" i="4"/>
  <c r="J242" i="4"/>
  <c r="BE242" i="4" s="1"/>
  <c r="BI240" i="4"/>
  <c r="BH240" i="4"/>
  <c r="BG240" i="4"/>
  <c r="BF240" i="4"/>
  <c r="T240" i="4"/>
  <c r="R240" i="4"/>
  <c r="P240" i="4"/>
  <c r="BK240" i="4"/>
  <c r="J240" i="4"/>
  <c r="BE240" i="4"/>
  <c r="BI237" i="4"/>
  <c r="BH237" i="4"/>
  <c r="BG237" i="4"/>
  <c r="BF237" i="4"/>
  <c r="T237" i="4"/>
  <c r="R237" i="4"/>
  <c r="P237" i="4"/>
  <c r="BK237" i="4"/>
  <c r="J237" i="4"/>
  <c r="BE237" i="4"/>
  <c r="BI234" i="4"/>
  <c r="BH234" i="4"/>
  <c r="BG234" i="4"/>
  <c r="BF234" i="4"/>
  <c r="T234" i="4"/>
  <c r="R234" i="4"/>
  <c r="P234" i="4"/>
  <c r="BK234" i="4"/>
  <c r="J234" i="4"/>
  <c r="BE234" i="4"/>
  <c r="BI231" i="4"/>
  <c r="BH231" i="4"/>
  <c r="BG231" i="4"/>
  <c r="BF231" i="4"/>
  <c r="T231" i="4"/>
  <c r="R231" i="4"/>
  <c r="P231" i="4"/>
  <c r="BK231" i="4"/>
  <c r="J231" i="4"/>
  <c r="BE231" i="4" s="1"/>
  <c r="BI226" i="4"/>
  <c r="BH226" i="4"/>
  <c r="BG226" i="4"/>
  <c r="BF226" i="4"/>
  <c r="T226" i="4"/>
  <c r="R226" i="4"/>
  <c r="P226" i="4"/>
  <c r="BK226" i="4"/>
  <c r="J226" i="4"/>
  <c r="BE226" i="4"/>
  <c r="BI223" i="4"/>
  <c r="BH223" i="4"/>
  <c r="BG223" i="4"/>
  <c r="BF223" i="4"/>
  <c r="T223" i="4"/>
  <c r="R223" i="4"/>
  <c r="P223" i="4"/>
  <c r="BK223" i="4"/>
  <c r="J223" i="4"/>
  <c r="BE223" i="4"/>
  <c r="BI220" i="4"/>
  <c r="BH220" i="4"/>
  <c r="BG220" i="4"/>
  <c r="BF220" i="4"/>
  <c r="T220" i="4"/>
  <c r="R220" i="4"/>
  <c r="P220" i="4"/>
  <c r="BK220" i="4"/>
  <c r="J220" i="4"/>
  <c r="BE220" i="4"/>
  <c r="BI217" i="4"/>
  <c r="BH217" i="4"/>
  <c r="BG217" i="4"/>
  <c r="BF217" i="4"/>
  <c r="T217" i="4"/>
  <c r="R217" i="4"/>
  <c r="P217" i="4"/>
  <c r="BK217" i="4"/>
  <c r="J217" i="4"/>
  <c r="BE217" i="4" s="1"/>
  <c r="BI212" i="4"/>
  <c r="BH212" i="4"/>
  <c r="BG212" i="4"/>
  <c r="BF212" i="4"/>
  <c r="T212" i="4"/>
  <c r="R212" i="4"/>
  <c r="P212" i="4"/>
  <c r="BK212" i="4"/>
  <c r="J212" i="4"/>
  <c r="BE212" i="4"/>
  <c r="BI209" i="4"/>
  <c r="BH209" i="4"/>
  <c r="BG209" i="4"/>
  <c r="BF209" i="4"/>
  <c r="T209" i="4"/>
  <c r="R209" i="4"/>
  <c r="P209" i="4"/>
  <c r="BK209" i="4"/>
  <c r="J209" i="4"/>
  <c r="BE209" i="4"/>
  <c r="BI202" i="4"/>
  <c r="BH202" i="4"/>
  <c r="BG202" i="4"/>
  <c r="BF202" i="4"/>
  <c r="T202" i="4"/>
  <c r="R202" i="4"/>
  <c r="P202" i="4"/>
  <c r="BK202" i="4"/>
  <c r="J202" i="4"/>
  <c r="BE202" i="4"/>
  <c r="BI199" i="4"/>
  <c r="BH199" i="4"/>
  <c r="BG199" i="4"/>
  <c r="BF199" i="4"/>
  <c r="T199" i="4"/>
  <c r="R199" i="4"/>
  <c r="P199" i="4"/>
  <c r="BK199" i="4"/>
  <c r="J199" i="4"/>
  <c r="BE199" i="4" s="1"/>
  <c r="BI196" i="4"/>
  <c r="BH196" i="4"/>
  <c r="BG196" i="4"/>
  <c r="BF196" i="4"/>
  <c r="T196" i="4"/>
  <c r="R196" i="4"/>
  <c r="P196" i="4"/>
  <c r="BK196" i="4"/>
  <c r="J196" i="4"/>
  <c r="BE196" i="4"/>
  <c r="BI193" i="4"/>
  <c r="BH193" i="4"/>
  <c r="BG193" i="4"/>
  <c r="BF193" i="4"/>
  <c r="T193" i="4"/>
  <c r="R193" i="4"/>
  <c r="P193" i="4"/>
  <c r="BK193" i="4"/>
  <c r="J193" i="4"/>
  <c r="BE193" i="4"/>
  <c r="BI190" i="4"/>
  <c r="BH190" i="4"/>
  <c r="BG190" i="4"/>
  <c r="BF190" i="4"/>
  <c r="T190" i="4"/>
  <c r="R190" i="4"/>
  <c r="P190" i="4"/>
  <c r="BK190" i="4"/>
  <c r="J190" i="4"/>
  <c r="BE190" i="4"/>
  <c r="BI187" i="4"/>
  <c r="BH187" i="4"/>
  <c r="BG187" i="4"/>
  <c r="BF187" i="4"/>
  <c r="T187" i="4"/>
  <c r="R187" i="4"/>
  <c r="P187" i="4"/>
  <c r="BK187" i="4"/>
  <c r="J187" i="4"/>
  <c r="BE187" i="4" s="1"/>
  <c r="BI184" i="4"/>
  <c r="BH184" i="4"/>
  <c r="BG184" i="4"/>
  <c r="BF184" i="4"/>
  <c r="T184" i="4"/>
  <c r="R184" i="4"/>
  <c r="P184" i="4"/>
  <c r="BK184" i="4"/>
  <c r="J184" i="4"/>
  <c r="BE184" i="4"/>
  <c r="BI181" i="4"/>
  <c r="BH181" i="4"/>
  <c r="BG181" i="4"/>
  <c r="BF181" i="4"/>
  <c r="T181" i="4"/>
  <c r="R181" i="4"/>
  <c r="P181" i="4"/>
  <c r="BK181" i="4"/>
  <c r="J181" i="4"/>
  <c r="BE181" i="4"/>
  <c r="BI178" i="4"/>
  <c r="BH178" i="4"/>
  <c r="BG178" i="4"/>
  <c r="BF178" i="4"/>
  <c r="T178" i="4"/>
  <c r="R178" i="4"/>
  <c r="P178" i="4"/>
  <c r="BK178" i="4"/>
  <c r="J178" i="4"/>
  <c r="BE178" i="4"/>
  <c r="BI175" i="4"/>
  <c r="BH175" i="4"/>
  <c r="BG175" i="4"/>
  <c r="BF175" i="4"/>
  <c r="T175" i="4"/>
  <c r="R175" i="4"/>
  <c r="P175" i="4"/>
  <c r="BK175" i="4"/>
  <c r="J175" i="4"/>
  <c r="BE175" i="4" s="1"/>
  <c r="BI172" i="4"/>
  <c r="BH172" i="4"/>
  <c r="BG172" i="4"/>
  <c r="BF172" i="4"/>
  <c r="T172" i="4"/>
  <c r="R172" i="4"/>
  <c r="P172" i="4"/>
  <c r="BK172" i="4"/>
  <c r="J172" i="4"/>
  <c r="BE172" i="4"/>
  <c r="BI169" i="4"/>
  <c r="BH169" i="4"/>
  <c r="BG169" i="4"/>
  <c r="BF169" i="4"/>
  <c r="T169" i="4"/>
  <c r="R169" i="4"/>
  <c r="P169" i="4"/>
  <c r="BK169" i="4"/>
  <c r="J169" i="4"/>
  <c r="BE169" i="4"/>
  <c r="BI166" i="4"/>
  <c r="BH166" i="4"/>
  <c r="BG166" i="4"/>
  <c r="BF166" i="4"/>
  <c r="T166" i="4"/>
  <c r="R166" i="4"/>
  <c r="P166" i="4"/>
  <c r="BK166" i="4"/>
  <c r="J166" i="4"/>
  <c r="BE166" i="4"/>
  <c r="BI163" i="4"/>
  <c r="BH163" i="4"/>
  <c r="BG163" i="4"/>
  <c r="BF163" i="4"/>
  <c r="T163" i="4"/>
  <c r="R163" i="4"/>
  <c r="P163" i="4"/>
  <c r="BK163" i="4"/>
  <c r="J163" i="4"/>
  <c r="BE163" i="4" s="1"/>
  <c r="BI160" i="4"/>
  <c r="BH160" i="4"/>
  <c r="BG160" i="4"/>
  <c r="BF160" i="4"/>
  <c r="T160" i="4"/>
  <c r="R160" i="4"/>
  <c r="P160" i="4"/>
  <c r="P149" i="4" s="1"/>
  <c r="BK160" i="4"/>
  <c r="J160" i="4"/>
  <c r="BE160" i="4"/>
  <c r="BI159" i="4"/>
  <c r="BH159" i="4"/>
  <c r="BG159" i="4"/>
  <c r="BF159" i="4"/>
  <c r="T159" i="4"/>
  <c r="T149" i="4" s="1"/>
  <c r="R159" i="4"/>
  <c r="P159" i="4"/>
  <c r="BK159" i="4"/>
  <c r="J159" i="4"/>
  <c r="BE159" i="4"/>
  <c r="BI156" i="4"/>
  <c r="BH156" i="4"/>
  <c r="BG156" i="4"/>
  <c r="BF156" i="4"/>
  <c r="T156" i="4"/>
  <c r="R156" i="4"/>
  <c r="P156" i="4"/>
  <c r="BK156" i="4"/>
  <c r="J156" i="4"/>
  <c r="BE156" i="4"/>
  <c r="BI153" i="4"/>
  <c r="BH153" i="4"/>
  <c r="BG153" i="4"/>
  <c r="BF153" i="4"/>
  <c r="T153" i="4"/>
  <c r="R153" i="4"/>
  <c r="P153" i="4"/>
  <c r="BK153" i="4"/>
  <c r="BK149" i="4" s="1"/>
  <c r="J149" i="4" s="1"/>
  <c r="J59" i="4" s="1"/>
  <c r="J153" i="4"/>
  <c r="BE153" i="4" s="1"/>
  <c r="BI150" i="4"/>
  <c r="BH150" i="4"/>
  <c r="BG150" i="4"/>
  <c r="BF150" i="4"/>
  <c r="T150" i="4"/>
  <c r="R150" i="4"/>
  <c r="R149" i="4" s="1"/>
  <c r="P150" i="4"/>
  <c r="BK150" i="4"/>
  <c r="J150" i="4"/>
  <c r="BE150" i="4"/>
  <c r="BI147" i="4"/>
  <c r="BH147" i="4"/>
  <c r="BG147" i="4"/>
  <c r="BF147" i="4"/>
  <c r="T147" i="4"/>
  <c r="R147" i="4"/>
  <c r="P147" i="4"/>
  <c r="BK147" i="4"/>
  <c r="J147" i="4"/>
  <c r="BE147" i="4"/>
  <c r="BI144" i="4"/>
  <c r="BH144" i="4"/>
  <c r="BG144" i="4"/>
  <c r="BF144" i="4"/>
  <c r="T144" i="4"/>
  <c r="R144" i="4"/>
  <c r="P144" i="4"/>
  <c r="BK144" i="4"/>
  <c r="J144" i="4"/>
  <c r="BE144" i="4"/>
  <c r="BI142" i="4"/>
  <c r="BH142" i="4"/>
  <c r="BG142" i="4"/>
  <c r="BF142" i="4"/>
  <c r="T142" i="4"/>
  <c r="R142" i="4"/>
  <c r="P142" i="4"/>
  <c r="BK142" i="4"/>
  <c r="J142" i="4"/>
  <c r="BE142" i="4"/>
  <c r="BI139" i="4"/>
  <c r="BH139" i="4"/>
  <c r="BG139" i="4"/>
  <c r="BF139" i="4"/>
  <c r="T139" i="4"/>
  <c r="R139" i="4"/>
  <c r="P139" i="4"/>
  <c r="BK139" i="4"/>
  <c r="J139" i="4"/>
  <c r="BE139" i="4" s="1"/>
  <c r="BI136" i="4"/>
  <c r="BH136" i="4"/>
  <c r="BG136" i="4"/>
  <c r="BF136" i="4"/>
  <c r="T136" i="4"/>
  <c r="R136" i="4"/>
  <c r="P136" i="4"/>
  <c r="BK136" i="4"/>
  <c r="J136" i="4"/>
  <c r="BE136" i="4"/>
  <c r="BI131" i="4"/>
  <c r="BH131" i="4"/>
  <c r="BG131" i="4"/>
  <c r="BF131" i="4"/>
  <c r="T131" i="4"/>
  <c r="R131" i="4"/>
  <c r="P131" i="4"/>
  <c r="BK131" i="4"/>
  <c r="J131" i="4"/>
  <c r="BE131" i="4"/>
  <c r="BI128" i="4"/>
  <c r="BH128" i="4"/>
  <c r="BG128" i="4"/>
  <c r="BF128" i="4"/>
  <c r="T128" i="4"/>
  <c r="R128" i="4"/>
  <c r="P128" i="4"/>
  <c r="BK128" i="4"/>
  <c r="J128" i="4"/>
  <c r="BE128" i="4"/>
  <c r="BI126" i="4"/>
  <c r="BH126" i="4"/>
  <c r="BG126" i="4"/>
  <c r="BF126" i="4"/>
  <c r="T126" i="4"/>
  <c r="R126" i="4"/>
  <c r="P126" i="4"/>
  <c r="BK126" i="4"/>
  <c r="J126" i="4"/>
  <c r="BE126" i="4" s="1"/>
  <c r="BI123" i="4"/>
  <c r="BH123" i="4"/>
  <c r="BG123" i="4"/>
  <c r="BF123" i="4"/>
  <c r="T123" i="4"/>
  <c r="R123" i="4"/>
  <c r="P123" i="4"/>
  <c r="BK123" i="4"/>
  <c r="J123" i="4"/>
  <c r="BE123" i="4"/>
  <c r="BI121" i="4"/>
  <c r="BH121" i="4"/>
  <c r="BG121" i="4"/>
  <c r="BF121" i="4"/>
  <c r="T121" i="4"/>
  <c r="R121" i="4"/>
  <c r="P121" i="4"/>
  <c r="BK121" i="4"/>
  <c r="J121" i="4"/>
  <c r="BE121" i="4"/>
  <c r="BI117" i="4"/>
  <c r="BH117" i="4"/>
  <c r="BG117" i="4"/>
  <c r="BF117" i="4"/>
  <c r="T117" i="4"/>
  <c r="R117" i="4"/>
  <c r="P117" i="4"/>
  <c r="BK117" i="4"/>
  <c r="J117" i="4"/>
  <c r="BE117" i="4"/>
  <c r="BI114" i="4"/>
  <c r="BH114" i="4"/>
  <c r="BG114" i="4"/>
  <c r="BF114" i="4"/>
  <c r="T114" i="4"/>
  <c r="R114" i="4"/>
  <c r="P114" i="4"/>
  <c r="BK114" i="4"/>
  <c r="J114" i="4"/>
  <c r="BE114" i="4" s="1"/>
  <c r="BI111" i="4"/>
  <c r="BH111" i="4"/>
  <c r="BG111" i="4"/>
  <c r="BF111" i="4"/>
  <c r="T111" i="4"/>
  <c r="R111" i="4"/>
  <c r="P111" i="4"/>
  <c r="BK111" i="4"/>
  <c r="J111" i="4"/>
  <c r="BE111" i="4"/>
  <c r="BI108" i="4"/>
  <c r="BH108" i="4"/>
  <c r="BG108" i="4"/>
  <c r="BF108" i="4"/>
  <c r="T108" i="4"/>
  <c r="R108" i="4"/>
  <c r="P108" i="4"/>
  <c r="BK108" i="4"/>
  <c r="J108" i="4"/>
  <c r="BE108" i="4"/>
  <c r="BI105" i="4"/>
  <c r="BH105" i="4"/>
  <c r="BG105" i="4"/>
  <c r="BF105" i="4"/>
  <c r="T105" i="4"/>
  <c r="R105" i="4"/>
  <c r="P105" i="4"/>
  <c r="BK105" i="4"/>
  <c r="J105" i="4"/>
  <c r="BE105" i="4"/>
  <c r="BI102" i="4"/>
  <c r="BH102" i="4"/>
  <c r="BG102" i="4"/>
  <c r="BF102" i="4"/>
  <c r="T102" i="4"/>
  <c r="R102" i="4"/>
  <c r="P102" i="4"/>
  <c r="BK102" i="4"/>
  <c r="J102" i="4"/>
  <c r="BE102" i="4" s="1"/>
  <c r="BI99" i="4"/>
  <c r="BH99" i="4"/>
  <c r="BG99" i="4"/>
  <c r="BF99" i="4"/>
  <c r="T99" i="4"/>
  <c r="R99" i="4"/>
  <c r="P99" i="4"/>
  <c r="BK99" i="4"/>
  <c r="J99" i="4"/>
  <c r="BE99" i="4"/>
  <c r="BI96" i="4"/>
  <c r="BH96" i="4"/>
  <c r="BG96" i="4"/>
  <c r="BF96" i="4"/>
  <c r="T96" i="4"/>
  <c r="R96" i="4"/>
  <c r="P96" i="4"/>
  <c r="BK96" i="4"/>
  <c r="J96" i="4"/>
  <c r="BE96" i="4"/>
  <c r="BI93" i="4"/>
  <c r="BH93" i="4"/>
  <c r="BG93" i="4"/>
  <c r="F32" i="4" s="1"/>
  <c r="BB54" i="1" s="1"/>
  <c r="BF93" i="4"/>
  <c r="T93" i="4"/>
  <c r="R93" i="4"/>
  <c r="P93" i="4"/>
  <c r="BK93" i="4"/>
  <c r="J93" i="4"/>
  <c r="BE93" i="4"/>
  <c r="BI90" i="4"/>
  <c r="F34" i="4" s="1"/>
  <c r="BD54" i="1" s="1"/>
  <c r="BH90" i="4"/>
  <c r="BG90" i="4"/>
  <c r="BF90" i="4"/>
  <c r="J31" i="4" s="1"/>
  <c r="AW54" i="1" s="1"/>
  <c r="T90" i="4"/>
  <c r="R90" i="4"/>
  <c r="P90" i="4"/>
  <c r="BK90" i="4"/>
  <c r="J90" i="4"/>
  <c r="BE90" i="4" s="1"/>
  <c r="BI87" i="4"/>
  <c r="BH87" i="4"/>
  <c r="BG87" i="4"/>
  <c r="BF87" i="4"/>
  <c r="T87" i="4"/>
  <c r="R87" i="4"/>
  <c r="P87" i="4"/>
  <c r="P83" i="4" s="1"/>
  <c r="BK87" i="4"/>
  <c r="J87" i="4"/>
  <c r="BE87" i="4"/>
  <c r="BI84" i="4"/>
  <c r="BH84" i="4"/>
  <c r="F33" i="4"/>
  <c r="BC54" i="1" s="1"/>
  <c r="BG84" i="4"/>
  <c r="BF84" i="4"/>
  <c r="F31" i="4"/>
  <c r="BA54" i="1" s="1"/>
  <c r="T84" i="4"/>
  <c r="T83" i="4"/>
  <c r="R84" i="4"/>
  <c r="R83" i="4"/>
  <c r="P84" i="4"/>
  <c r="BK84" i="4"/>
  <c r="BK83" i="4"/>
  <c r="J84" i="4"/>
  <c r="BE84" i="4"/>
  <c r="J77" i="4"/>
  <c r="F77" i="4"/>
  <c r="F75" i="4"/>
  <c r="E73" i="4"/>
  <c r="J51" i="4"/>
  <c r="F51" i="4"/>
  <c r="F49" i="4"/>
  <c r="E47" i="4"/>
  <c r="J18" i="4"/>
  <c r="E18" i="4"/>
  <c r="F78" i="4" s="1"/>
  <c r="J17" i="4"/>
  <c r="J12" i="4"/>
  <c r="J49" i="4" s="1"/>
  <c r="J75" i="4"/>
  <c r="E7" i="4"/>
  <c r="E45" i="4" s="1"/>
  <c r="E71" i="4"/>
  <c r="AY53" i="1"/>
  <c r="AX53" i="1"/>
  <c r="BI186" i="3"/>
  <c r="BH186" i="3"/>
  <c r="BG186" i="3"/>
  <c r="BF186" i="3"/>
  <c r="T186" i="3"/>
  <c r="T185" i="3" s="1"/>
  <c r="T184" i="3" s="1"/>
  <c r="R186" i="3"/>
  <c r="R185" i="3"/>
  <c r="R184" i="3"/>
  <c r="P186" i="3"/>
  <c r="P185" i="3"/>
  <c r="P184" i="3"/>
  <c r="BK186" i="3"/>
  <c r="BK185" i="3"/>
  <c r="J185" i="3"/>
  <c r="BK184" i="3"/>
  <c r="J184" i="3"/>
  <c r="J64" i="3" s="1"/>
  <c r="J186" i="3"/>
  <c r="BE186" i="3"/>
  <c r="J65" i="3"/>
  <c r="BI180" i="3"/>
  <c r="BH180" i="3"/>
  <c r="BG180" i="3"/>
  <c r="BF180" i="3"/>
  <c r="T180" i="3"/>
  <c r="R180" i="3"/>
  <c r="P180" i="3"/>
  <c r="P170" i="3" s="1"/>
  <c r="P169" i="3" s="1"/>
  <c r="BK180" i="3"/>
  <c r="J180" i="3"/>
  <c r="BE180" i="3"/>
  <c r="BI171" i="3"/>
  <c r="BH171" i="3"/>
  <c r="BG171" i="3"/>
  <c r="BF171" i="3"/>
  <c r="T171" i="3"/>
  <c r="T170" i="3" s="1"/>
  <c r="T169" i="3" s="1"/>
  <c r="R171" i="3"/>
  <c r="R170" i="3"/>
  <c r="R169" i="3"/>
  <c r="P171" i="3"/>
  <c r="BK171" i="3"/>
  <c r="BK170" i="3"/>
  <c r="J170" i="3"/>
  <c r="BK169" i="3"/>
  <c r="J169" i="3"/>
  <c r="J62" i="3" s="1"/>
  <c r="J171" i="3"/>
  <c r="BE171" i="3"/>
  <c r="J63" i="3"/>
  <c r="BI168" i="3"/>
  <c r="BH168" i="3"/>
  <c r="BG168" i="3"/>
  <c r="BF168" i="3"/>
  <c r="T168" i="3"/>
  <c r="T167" i="3"/>
  <c r="R168" i="3"/>
  <c r="R167" i="3" s="1"/>
  <c r="P168" i="3"/>
  <c r="P167" i="3"/>
  <c r="BK168" i="3"/>
  <c r="BK167" i="3"/>
  <c r="J167" i="3" s="1"/>
  <c r="J61" i="3" s="1"/>
  <c r="J168" i="3"/>
  <c r="BE168" i="3"/>
  <c r="BI166" i="3"/>
  <c r="BH166" i="3"/>
  <c r="BG166" i="3"/>
  <c r="BF166" i="3"/>
  <c r="T166" i="3"/>
  <c r="R166" i="3"/>
  <c r="P166" i="3"/>
  <c r="BK166" i="3"/>
  <c r="J166" i="3"/>
  <c r="BE166" i="3"/>
  <c r="BI164" i="3"/>
  <c r="BH164" i="3"/>
  <c r="BG164" i="3"/>
  <c r="BF164" i="3"/>
  <c r="T164" i="3"/>
  <c r="R164" i="3"/>
  <c r="P164" i="3"/>
  <c r="BK164" i="3"/>
  <c r="J164" i="3"/>
  <c r="BE164" i="3"/>
  <c r="BI163" i="3"/>
  <c r="BH163" i="3"/>
  <c r="BG163" i="3"/>
  <c r="BF163" i="3"/>
  <c r="T163" i="3"/>
  <c r="R163" i="3"/>
  <c r="P163" i="3"/>
  <c r="BK163" i="3"/>
  <c r="BK161" i="3" s="1"/>
  <c r="J161" i="3" s="1"/>
  <c r="J60" i="3" s="1"/>
  <c r="J163" i="3"/>
  <c r="BE163" i="3"/>
  <c r="BI162" i="3"/>
  <c r="BH162" i="3"/>
  <c r="BG162" i="3"/>
  <c r="BF162" i="3"/>
  <c r="T162" i="3"/>
  <c r="T161" i="3"/>
  <c r="R162" i="3"/>
  <c r="R161" i="3"/>
  <c r="P162" i="3"/>
  <c r="P161" i="3" s="1"/>
  <c r="BK162" i="3"/>
  <c r="J162" i="3"/>
  <c r="BE162" i="3" s="1"/>
  <c r="BI158" i="3"/>
  <c r="BH158" i="3"/>
  <c r="BG158" i="3"/>
  <c r="BF158" i="3"/>
  <c r="T158" i="3"/>
  <c r="T156" i="3" s="1"/>
  <c r="R158" i="3"/>
  <c r="P158" i="3"/>
  <c r="BK158" i="3"/>
  <c r="J158" i="3"/>
  <c r="BE158" i="3" s="1"/>
  <c r="BI157" i="3"/>
  <c r="BH157" i="3"/>
  <c r="BG157" i="3"/>
  <c r="BF157" i="3"/>
  <c r="T157" i="3"/>
  <c r="R157" i="3"/>
  <c r="R156" i="3" s="1"/>
  <c r="P157" i="3"/>
  <c r="P156" i="3"/>
  <c r="BK157" i="3"/>
  <c r="BK156" i="3"/>
  <c r="J156" i="3" s="1"/>
  <c r="J59" i="3" s="1"/>
  <c r="J157" i="3"/>
  <c r="BE157" i="3"/>
  <c r="BI154" i="3"/>
  <c r="BH154" i="3"/>
  <c r="BG154" i="3"/>
  <c r="BF154" i="3"/>
  <c r="T154" i="3"/>
  <c r="R154" i="3"/>
  <c r="P154" i="3"/>
  <c r="BK154" i="3"/>
  <c r="J154" i="3"/>
  <c r="BE154" i="3"/>
  <c r="BI152" i="3"/>
  <c r="BH152" i="3"/>
  <c r="BG152" i="3"/>
  <c r="BF152" i="3"/>
  <c r="T152" i="3"/>
  <c r="R152" i="3"/>
  <c r="P152" i="3"/>
  <c r="BK152" i="3"/>
  <c r="J152" i="3"/>
  <c r="BE152" i="3"/>
  <c r="BI150" i="3"/>
  <c r="BH150" i="3"/>
  <c r="BG150" i="3"/>
  <c r="BF150" i="3"/>
  <c r="T150" i="3"/>
  <c r="R150" i="3"/>
  <c r="P150" i="3"/>
  <c r="BK150" i="3"/>
  <c r="J150" i="3"/>
  <c r="BE150" i="3"/>
  <c r="BI148" i="3"/>
  <c r="BH148" i="3"/>
  <c r="BG148" i="3"/>
  <c r="BF148" i="3"/>
  <c r="T148" i="3"/>
  <c r="R148" i="3"/>
  <c r="P148" i="3"/>
  <c r="BK148" i="3"/>
  <c r="J148" i="3"/>
  <c r="BE148" i="3" s="1"/>
  <c r="BI146" i="3"/>
  <c r="BH146" i="3"/>
  <c r="BG146" i="3"/>
  <c r="BF146" i="3"/>
  <c r="T146" i="3"/>
  <c r="R146" i="3"/>
  <c r="P146" i="3"/>
  <c r="BK146" i="3"/>
  <c r="J146" i="3"/>
  <c r="BE146" i="3"/>
  <c r="BI143" i="3"/>
  <c r="BH143" i="3"/>
  <c r="BG143" i="3"/>
  <c r="BF143" i="3"/>
  <c r="T143" i="3"/>
  <c r="R143" i="3"/>
  <c r="P143" i="3"/>
  <c r="BK143" i="3"/>
  <c r="J143" i="3"/>
  <c r="BE143" i="3"/>
  <c r="BI141" i="3"/>
  <c r="BH141" i="3"/>
  <c r="BG141" i="3"/>
  <c r="BF141" i="3"/>
  <c r="T141" i="3"/>
  <c r="R141" i="3"/>
  <c r="P141" i="3"/>
  <c r="BK141" i="3"/>
  <c r="J141" i="3"/>
  <c r="BE141" i="3"/>
  <c r="BI140" i="3"/>
  <c r="BH140" i="3"/>
  <c r="BG140" i="3"/>
  <c r="BF140" i="3"/>
  <c r="T140" i="3"/>
  <c r="R140" i="3"/>
  <c r="P140" i="3"/>
  <c r="BK140" i="3"/>
  <c r="J140" i="3"/>
  <c r="BE140" i="3" s="1"/>
  <c r="BI139" i="3"/>
  <c r="BH139" i="3"/>
  <c r="BG139" i="3"/>
  <c r="BF139" i="3"/>
  <c r="T139" i="3"/>
  <c r="R139" i="3"/>
  <c r="P139" i="3"/>
  <c r="BK139" i="3"/>
  <c r="J139" i="3"/>
  <c r="BE139" i="3"/>
  <c r="BI138" i="3"/>
  <c r="BH138" i="3"/>
  <c r="BG138" i="3"/>
  <c r="BF138" i="3"/>
  <c r="T138" i="3"/>
  <c r="R138" i="3"/>
  <c r="P138" i="3"/>
  <c r="BK138" i="3"/>
  <c r="J138" i="3"/>
  <c r="BE138" i="3"/>
  <c r="BI137" i="3"/>
  <c r="BH137" i="3"/>
  <c r="BG137" i="3"/>
  <c r="BF137" i="3"/>
  <c r="T137" i="3"/>
  <c r="R137" i="3"/>
  <c r="P137" i="3"/>
  <c r="BK137" i="3"/>
  <c r="J137" i="3"/>
  <c r="BE137" i="3"/>
  <c r="BI136" i="3"/>
  <c r="BH136" i="3"/>
  <c r="BG136" i="3"/>
  <c r="BF136" i="3"/>
  <c r="T136" i="3"/>
  <c r="R136" i="3"/>
  <c r="P136" i="3"/>
  <c r="BK136" i="3"/>
  <c r="J136" i="3"/>
  <c r="BE136" i="3" s="1"/>
  <c r="BI135" i="3"/>
  <c r="BH135" i="3"/>
  <c r="BG135" i="3"/>
  <c r="BF135" i="3"/>
  <c r="T135" i="3"/>
  <c r="R135" i="3"/>
  <c r="P135" i="3"/>
  <c r="BK135" i="3"/>
  <c r="J135" i="3"/>
  <c r="BE135" i="3"/>
  <c r="BI131" i="3"/>
  <c r="BH131" i="3"/>
  <c r="BG131" i="3"/>
  <c r="BF131" i="3"/>
  <c r="T131" i="3"/>
  <c r="R131" i="3"/>
  <c r="P131" i="3"/>
  <c r="BK131" i="3"/>
  <c r="J131" i="3"/>
  <c r="BE131" i="3"/>
  <c r="BI129" i="3"/>
  <c r="BH129" i="3"/>
  <c r="BG129" i="3"/>
  <c r="BF129" i="3"/>
  <c r="T129" i="3"/>
  <c r="R129" i="3"/>
  <c r="P129" i="3"/>
  <c r="BK129" i="3"/>
  <c r="J129" i="3"/>
  <c r="BE129" i="3"/>
  <c r="BI125" i="3"/>
  <c r="BH125" i="3"/>
  <c r="BG125" i="3"/>
  <c r="BF125" i="3"/>
  <c r="T125" i="3"/>
  <c r="R125" i="3"/>
  <c r="P125" i="3"/>
  <c r="BK125" i="3"/>
  <c r="J125" i="3"/>
  <c r="BE125" i="3" s="1"/>
  <c r="BI121" i="3"/>
  <c r="BH121" i="3"/>
  <c r="BG121" i="3"/>
  <c r="BF121" i="3"/>
  <c r="T121" i="3"/>
  <c r="R121" i="3"/>
  <c r="P121" i="3"/>
  <c r="BK121" i="3"/>
  <c r="J121" i="3"/>
  <c r="BE121" i="3"/>
  <c r="BI115" i="3"/>
  <c r="BH115" i="3"/>
  <c r="BG115" i="3"/>
  <c r="BF115" i="3"/>
  <c r="T115" i="3"/>
  <c r="R115" i="3"/>
  <c r="P115" i="3"/>
  <c r="BK115" i="3"/>
  <c r="J115" i="3"/>
  <c r="BE115" i="3"/>
  <c r="BI111" i="3"/>
  <c r="BH111" i="3"/>
  <c r="BG111" i="3"/>
  <c r="BF111" i="3"/>
  <c r="T111" i="3"/>
  <c r="R111" i="3"/>
  <c r="P111" i="3"/>
  <c r="BK111" i="3"/>
  <c r="J111" i="3"/>
  <c r="BE111" i="3"/>
  <c r="BI108" i="3"/>
  <c r="BH108" i="3"/>
  <c r="BG108" i="3"/>
  <c r="BF108" i="3"/>
  <c r="T108" i="3"/>
  <c r="R108" i="3"/>
  <c r="P108" i="3"/>
  <c r="BK108" i="3"/>
  <c r="J108" i="3"/>
  <c r="BE108" i="3" s="1"/>
  <c r="BI104" i="3"/>
  <c r="BH104" i="3"/>
  <c r="BG104" i="3"/>
  <c r="BF104" i="3"/>
  <c r="J31" i="3" s="1"/>
  <c r="AW53" i="1" s="1"/>
  <c r="T104" i="3"/>
  <c r="R104" i="3"/>
  <c r="P104" i="3"/>
  <c r="BK104" i="3"/>
  <c r="J104" i="3"/>
  <c r="BE104" i="3"/>
  <c r="BI101" i="3"/>
  <c r="BH101" i="3"/>
  <c r="BG101" i="3"/>
  <c r="BF101" i="3"/>
  <c r="T101" i="3"/>
  <c r="R101" i="3"/>
  <c r="P101" i="3"/>
  <c r="BK101" i="3"/>
  <c r="J101" i="3"/>
  <c r="BE101" i="3"/>
  <c r="BI98" i="3"/>
  <c r="BH98" i="3"/>
  <c r="BG98" i="3"/>
  <c r="BF98" i="3"/>
  <c r="T98" i="3"/>
  <c r="R98" i="3"/>
  <c r="P98" i="3"/>
  <c r="BK98" i="3"/>
  <c r="J98" i="3"/>
  <c r="BE98" i="3"/>
  <c r="BI95" i="3"/>
  <c r="F34" i="3" s="1"/>
  <c r="BD53" i="1" s="1"/>
  <c r="BH95" i="3"/>
  <c r="BG95" i="3"/>
  <c r="BF95" i="3"/>
  <c r="T95" i="3"/>
  <c r="R95" i="3"/>
  <c r="P95" i="3"/>
  <c r="BK95" i="3"/>
  <c r="J95" i="3"/>
  <c r="BE95" i="3" s="1"/>
  <c r="BI88" i="3"/>
  <c r="BH88" i="3"/>
  <c r="F33" i="3" s="1"/>
  <c r="BC53" i="1" s="1"/>
  <c r="BG88" i="3"/>
  <c r="F32" i="3" s="1"/>
  <c r="BB53" i="1" s="1"/>
  <c r="BF88" i="3"/>
  <c r="F31" i="3" s="1"/>
  <c r="BA53" i="1" s="1"/>
  <c r="T88" i="3"/>
  <c r="T87" i="3" s="1"/>
  <c r="R88" i="3"/>
  <c r="R87" i="3"/>
  <c r="P88" i="3"/>
  <c r="P87" i="3" s="1"/>
  <c r="P86" i="3" s="1"/>
  <c r="P85" i="3" s="1"/>
  <c r="AU53" i="1" s="1"/>
  <c r="BK88" i="3"/>
  <c r="BK87" i="3" s="1"/>
  <c r="J88" i="3"/>
  <c r="BE88" i="3"/>
  <c r="J81" i="3"/>
  <c r="F81" i="3"/>
  <c r="F79" i="3"/>
  <c r="E77" i="3"/>
  <c r="J51" i="3"/>
  <c r="F51" i="3"/>
  <c r="F49" i="3"/>
  <c r="E47" i="3"/>
  <c r="J18" i="3"/>
  <c r="E18" i="3"/>
  <c r="F82" i="3" s="1"/>
  <c r="J17" i="3"/>
  <c r="J12" i="3"/>
  <c r="J49" i="3" s="1"/>
  <c r="E7" i="3"/>
  <c r="E75" i="3" s="1"/>
  <c r="AY52" i="1"/>
  <c r="AX52" i="1"/>
  <c r="BI115" i="2"/>
  <c r="BH115" i="2"/>
  <c r="BG115" i="2"/>
  <c r="BF115" i="2"/>
  <c r="T115" i="2"/>
  <c r="R115" i="2"/>
  <c r="P115" i="2"/>
  <c r="BK115" i="2"/>
  <c r="J115" i="2"/>
  <c r="BE115" i="2" s="1"/>
  <c r="BI112" i="2"/>
  <c r="BH112" i="2"/>
  <c r="BG112" i="2"/>
  <c r="BF112" i="2"/>
  <c r="T112" i="2"/>
  <c r="R112" i="2"/>
  <c r="P112" i="2"/>
  <c r="BK112" i="2"/>
  <c r="J112" i="2"/>
  <c r="BE112" i="2"/>
  <c r="BI111" i="2"/>
  <c r="BH111" i="2"/>
  <c r="BG111" i="2"/>
  <c r="BF111" i="2"/>
  <c r="T111" i="2"/>
  <c r="R111" i="2"/>
  <c r="P111" i="2"/>
  <c r="BK111" i="2"/>
  <c r="J111" i="2"/>
  <c r="BE111" i="2"/>
  <c r="BI108" i="2"/>
  <c r="BH108" i="2"/>
  <c r="BG108" i="2"/>
  <c r="BF108" i="2"/>
  <c r="T108" i="2"/>
  <c r="R108" i="2"/>
  <c r="P108" i="2"/>
  <c r="BK108" i="2"/>
  <c r="J108" i="2"/>
  <c r="BE108" i="2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P104" i="2"/>
  <c r="BK104" i="2"/>
  <c r="J104" i="2"/>
  <c r="BE104" i="2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/>
  <c r="BI93" i="2"/>
  <c r="BH93" i="2"/>
  <c r="BG93" i="2"/>
  <c r="BF93" i="2"/>
  <c r="T93" i="2"/>
  <c r="R93" i="2"/>
  <c r="P93" i="2"/>
  <c r="BK93" i="2"/>
  <c r="J93" i="2"/>
  <c r="BE93" i="2"/>
  <c r="BI90" i="2"/>
  <c r="BH90" i="2"/>
  <c r="BG90" i="2"/>
  <c r="BF90" i="2"/>
  <c r="T90" i="2"/>
  <c r="R90" i="2"/>
  <c r="P90" i="2"/>
  <c r="BK90" i="2"/>
  <c r="J90" i="2"/>
  <c r="BE90" i="2"/>
  <c r="BI89" i="2"/>
  <c r="BH89" i="2"/>
  <c r="BG89" i="2"/>
  <c r="BF89" i="2"/>
  <c r="T89" i="2"/>
  <c r="R89" i="2"/>
  <c r="P89" i="2"/>
  <c r="BK89" i="2"/>
  <c r="J89" i="2"/>
  <c r="BE89" i="2" s="1"/>
  <c r="BI88" i="2"/>
  <c r="BH88" i="2"/>
  <c r="BG88" i="2"/>
  <c r="BF88" i="2"/>
  <c r="T88" i="2"/>
  <c r="R88" i="2"/>
  <c r="P88" i="2"/>
  <c r="BK88" i="2"/>
  <c r="J88" i="2"/>
  <c r="BE88" i="2"/>
  <c r="BI87" i="2"/>
  <c r="BH87" i="2"/>
  <c r="BG87" i="2"/>
  <c r="BF87" i="2"/>
  <c r="T87" i="2"/>
  <c r="R87" i="2"/>
  <c r="P87" i="2"/>
  <c r="BK87" i="2"/>
  <c r="J87" i="2"/>
  <c r="BE87" i="2"/>
  <c r="BI86" i="2"/>
  <c r="BH86" i="2"/>
  <c r="BG86" i="2"/>
  <c r="BF86" i="2"/>
  <c r="T86" i="2"/>
  <c r="R86" i="2"/>
  <c r="P86" i="2"/>
  <c r="BK86" i="2"/>
  <c r="J86" i="2"/>
  <c r="BE86" i="2"/>
  <c r="BI85" i="2"/>
  <c r="BH85" i="2"/>
  <c r="BG85" i="2"/>
  <c r="BF85" i="2"/>
  <c r="T85" i="2"/>
  <c r="R85" i="2"/>
  <c r="P85" i="2"/>
  <c r="BK85" i="2"/>
  <c r="J85" i="2"/>
  <c r="BE85" i="2" s="1"/>
  <c r="BI84" i="2"/>
  <c r="BH84" i="2"/>
  <c r="BG84" i="2"/>
  <c r="BF84" i="2"/>
  <c r="T84" i="2"/>
  <c r="R84" i="2"/>
  <c r="P84" i="2"/>
  <c r="P80" i="2" s="1"/>
  <c r="P79" i="2" s="1"/>
  <c r="P78" i="2" s="1"/>
  <c r="AU52" i="1" s="1"/>
  <c r="BK84" i="2"/>
  <c r="J84" i="2"/>
  <c r="BE84" i="2"/>
  <c r="BI83" i="2"/>
  <c r="BH83" i="2"/>
  <c r="BG83" i="2"/>
  <c r="BF83" i="2"/>
  <c r="T83" i="2"/>
  <c r="T80" i="2" s="1"/>
  <c r="T79" i="2" s="1"/>
  <c r="T78" i="2" s="1"/>
  <c r="R83" i="2"/>
  <c r="P83" i="2"/>
  <c r="BK83" i="2"/>
  <c r="J83" i="2"/>
  <c r="BE83" i="2"/>
  <c r="BI82" i="2"/>
  <c r="BH82" i="2"/>
  <c r="BG82" i="2"/>
  <c r="F32" i="2" s="1"/>
  <c r="BB52" i="1" s="1"/>
  <c r="BF82" i="2"/>
  <c r="T82" i="2"/>
  <c r="R82" i="2"/>
  <c r="P82" i="2"/>
  <c r="BK82" i="2"/>
  <c r="J82" i="2"/>
  <c r="BE82" i="2"/>
  <c r="BI81" i="2"/>
  <c r="F34" i="2" s="1"/>
  <c r="BD52" i="1" s="1"/>
  <c r="BH81" i="2"/>
  <c r="F33" i="2" s="1"/>
  <c r="BC52" i="1" s="1"/>
  <c r="BG81" i="2"/>
  <c r="BF81" i="2"/>
  <c r="J31" i="2" s="1"/>
  <c r="AW52" i="1" s="1"/>
  <c r="T81" i="2"/>
  <c r="R81" i="2"/>
  <c r="R80" i="2"/>
  <c r="R79" i="2" s="1"/>
  <c r="R78" i="2" s="1"/>
  <c r="P81" i="2"/>
  <c r="BK81" i="2"/>
  <c r="BK80" i="2" s="1"/>
  <c r="J81" i="2"/>
  <c r="BE81" i="2" s="1"/>
  <c r="J74" i="2"/>
  <c r="F74" i="2"/>
  <c r="F72" i="2"/>
  <c r="E70" i="2"/>
  <c r="J51" i="2"/>
  <c r="F51" i="2"/>
  <c r="F49" i="2"/>
  <c r="E47" i="2"/>
  <c r="J18" i="2"/>
  <c r="E18" i="2"/>
  <c r="F52" i="2" s="1"/>
  <c r="F75" i="2"/>
  <c r="J17" i="2"/>
  <c r="J12" i="2"/>
  <c r="J72" i="2" s="1"/>
  <c r="E7" i="2"/>
  <c r="E68" i="2"/>
  <c r="E45" i="2"/>
  <c r="AS51" i="1"/>
  <c r="L47" i="1"/>
  <c r="AM46" i="1"/>
  <c r="L46" i="1"/>
  <c r="AM44" i="1"/>
  <c r="L44" i="1"/>
  <c r="L42" i="1"/>
  <c r="L41" i="1"/>
  <c r="J30" i="2" l="1"/>
  <c r="AV52" i="1" s="1"/>
  <c r="AT52" i="1" s="1"/>
  <c r="F30" i="2"/>
  <c r="AZ52" i="1" s="1"/>
  <c r="J87" i="3"/>
  <c r="J58" i="3" s="1"/>
  <c r="BK86" i="3"/>
  <c r="R86" i="3"/>
  <c r="R85" i="3" s="1"/>
  <c r="J80" i="2"/>
  <c r="J58" i="2" s="1"/>
  <c r="BK79" i="2"/>
  <c r="BD51" i="1"/>
  <c r="W30" i="1" s="1"/>
  <c r="T86" i="3"/>
  <c r="T85" i="3" s="1"/>
  <c r="T82" i="4"/>
  <c r="T81" i="4" s="1"/>
  <c r="F30" i="4"/>
  <c r="AZ54" i="1" s="1"/>
  <c r="R82" i="4"/>
  <c r="R81" i="4" s="1"/>
  <c r="J30" i="4"/>
  <c r="AV54" i="1" s="1"/>
  <c r="AT54" i="1" s="1"/>
  <c r="J30" i="6"/>
  <c r="AV56" i="1" s="1"/>
  <c r="F30" i="6"/>
  <c r="AZ56" i="1" s="1"/>
  <c r="J30" i="3"/>
  <c r="AV53" i="1" s="1"/>
  <c r="AT53" i="1" s="1"/>
  <c r="BK82" i="4"/>
  <c r="P82" i="4"/>
  <c r="P81" i="4" s="1"/>
  <c r="AU54" i="1" s="1"/>
  <c r="F30" i="5"/>
  <c r="AZ55" i="1" s="1"/>
  <c r="J30" i="5"/>
  <c r="AV55" i="1" s="1"/>
  <c r="AT55" i="1" s="1"/>
  <c r="J85" i="5"/>
  <c r="J58" i="5" s="1"/>
  <c r="BK84" i="5"/>
  <c r="J79" i="3"/>
  <c r="J83" i="4"/>
  <c r="J58" i="4" s="1"/>
  <c r="F80" i="5"/>
  <c r="J99" i="6"/>
  <c r="J61" i="6" s="1"/>
  <c r="R116" i="6"/>
  <c r="R115" i="6" s="1"/>
  <c r="J30" i="7"/>
  <c r="AV57" i="1" s="1"/>
  <c r="AT57" i="1" s="1"/>
  <c r="F32" i="7"/>
  <c r="BB57" i="1" s="1"/>
  <c r="BB51" i="1" s="1"/>
  <c r="R113" i="7"/>
  <c r="R83" i="7" s="1"/>
  <c r="J30" i="8"/>
  <c r="AV58" i="1" s="1"/>
  <c r="BK98" i="8"/>
  <c r="J30" i="9"/>
  <c r="AV59" i="1" s="1"/>
  <c r="AT59" i="1" s="1"/>
  <c r="F30" i="9"/>
  <c r="AZ59" i="1" s="1"/>
  <c r="R83" i="9"/>
  <c r="R82" i="9" s="1"/>
  <c r="J30" i="10"/>
  <c r="AV60" i="1" s="1"/>
  <c r="F30" i="10"/>
  <c r="AZ60" i="1" s="1"/>
  <c r="J114" i="12"/>
  <c r="J63" i="12" s="1"/>
  <c r="BK113" i="12"/>
  <c r="J113" i="12" s="1"/>
  <c r="J62" i="12" s="1"/>
  <c r="F33" i="8"/>
  <c r="BC58" i="1" s="1"/>
  <c r="E72" i="9"/>
  <c r="E45" i="9"/>
  <c r="T84" i="11"/>
  <c r="J86" i="8"/>
  <c r="J58" i="8" s="1"/>
  <c r="R132" i="8"/>
  <c r="R131" i="8" s="1"/>
  <c r="R84" i="8" s="1"/>
  <c r="T163" i="9"/>
  <c r="T83" i="9" s="1"/>
  <c r="T82" i="9" s="1"/>
  <c r="BK81" i="10"/>
  <c r="J31" i="10"/>
  <c r="AW60" i="1" s="1"/>
  <c r="J100" i="11"/>
  <c r="J63" i="11" s="1"/>
  <c r="BK99" i="11"/>
  <c r="J99" i="11" s="1"/>
  <c r="J62" i="11" s="1"/>
  <c r="J99" i="12"/>
  <c r="J61" i="12" s="1"/>
  <c r="BK98" i="12"/>
  <c r="J98" i="12" s="1"/>
  <c r="J60" i="12" s="1"/>
  <c r="F52" i="3"/>
  <c r="F30" i="3"/>
  <c r="AZ53" i="1" s="1"/>
  <c r="F31" i="6"/>
  <c r="BA56" i="1" s="1"/>
  <c r="J31" i="6"/>
  <c r="AW56" i="1" s="1"/>
  <c r="J85" i="8"/>
  <c r="J57" i="8" s="1"/>
  <c r="J83" i="9"/>
  <c r="J57" i="9" s="1"/>
  <c r="BK82" i="9"/>
  <c r="J82" i="9" s="1"/>
  <c r="J87" i="12"/>
  <c r="J58" i="12" s="1"/>
  <c r="BK86" i="12"/>
  <c r="J30" i="12"/>
  <c r="AV62" i="1" s="1"/>
  <c r="AT62" i="1" s="1"/>
  <c r="F30" i="12"/>
  <c r="AZ62" i="1" s="1"/>
  <c r="J49" i="2"/>
  <c r="E45" i="3"/>
  <c r="F52" i="4"/>
  <c r="BK86" i="6"/>
  <c r="BK116" i="6"/>
  <c r="J85" i="7"/>
  <c r="J58" i="7" s="1"/>
  <c r="BK84" i="7"/>
  <c r="P209" i="9"/>
  <c r="R99" i="11"/>
  <c r="P85" i="12"/>
  <c r="AU62" i="1" s="1"/>
  <c r="T113" i="12"/>
  <c r="T85" i="12" s="1"/>
  <c r="F31" i="2"/>
  <c r="BA52" i="1" s="1"/>
  <c r="R99" i="6"/>
  <c r="R98" i="6" s="1"/>
  <c r="R85" i="6" s="1"/>
  <c r="P115" i="6"/>
  <c r="P85" i="6" s="1"/>
  <c r="AU56" i="1" s="1"/>
  <c r="T119" i="7"/>
  <c r="T113" i="7" s="1"/>
  <c r="T83" i="7" s="1"/>
  <c r="P85" i="8"/>
  <c r="P84" i="8" s="1"/>
  <c r="AU58" i="1" s="1"/>
  <c r="J31" i="8"/>
  <c r="AW58" i="1" s="1"/>
  <c r="F31" i="8"/>
  <c r="BA58" i="1" s="1"/>
  <c r="F32" i="9"/>
  <c r="BB59" i="1" s="1"/>
  <c r="P127" i="9"/>
  <c r="R85" i="12"/>
  <c r="T209" i="9"/>
  <c r="F33" i="10"/>
  <c r="BC60" i="1" s="1"/>
  <c r="R84" i="11"/>
  <c r="T99" i="11"/>
  <c r="T86" i="6"/>
  <c r="T85" i="6" s="1"/>
  <c r="F33" i="6"/>
  <c r="BC56" i="1" s="1"/>
  <c r="BC51" i="1" s="1"/>
  <c r="P85" i="7"/>
  <c r="P84" i="7" s="1"/>
  <c r="P114" i="7"/>
  <c r="P113" i="7" s="1"/>
  <c r="BK132" i="8"/>
  <c r="P84" i="9"/>
  <c r="R81" i="10"/>
  <c r="R80" i="10" s="1"/>
  <c r="R79" i="10" s="1"/>
  <c r="F52" i="9"/>
  <c r="F31" i="10"/>
  <c r="BA60" i="1" s="1"/>
  <c r="J30" i="11"/>
  <c r="AV61" i="1" s="1"/>
  <c r="AT61" i="1" s="1"/>
  <c r="J31" i="12"/>
  <c r="AW62" i="1" s="1"/>
  <c r="BK85" i="11"/>
  <c r="BK96" i="11"/>
  <c r="J96" i="11" s="1"/>
  <c r="J60" i="11" s="1"/>
  <c r="F52" i="12"/>
  <c r="F30" i="7"/>
  <c r="AZ57" i="1" s="1"/>
  <c r="J49" i="12"/>
  <c r="AX51" i="1" l="1"/>
  <c r="W28" i="1"/>
  <c r="AY51" i="1"/>
  <c r="W29" i="1"/>
  <c r="J84" i="7"/>
  <c r="J57" i="7" s="1"/>
  <c r="BK83" i="7"/>
  <c r="J83" i="7" s="1"/>
  <c r="J85" i="11"/>
  <c r="J57" i="11" s="1"/>
  <c r="BK84" i="11"/>
  <c r="J84" i="11" s="1"/>
  <c r="BK131" i="8"/>
  <c r="J131" i="8" s="1"/>
  <c r="J62" i="8" s="1"/>
  <c r="J132" i="8"/>
  <c r="J63" i="8" s="1"/>
  <c r="J86" i="12"/>
  <c r="J57" i="12" s="1"/>
  <c r="BK85" i="12"/>
  <c r="J85" i="12" s="1"/>
  <c r="BK97" i="8"/>
  <c r="J98" i="8"/>
  <c r="J61" i="8" s="1"/>
  <c r="P83" i="9"/>
  <c r="P82" i="9" s="1"/>
  <c r="AU59" i="1" s="1"/>
  <c r="BK80" i="10"/>
  <c r="J81" i="10"/>
  <c r="J58" i="10" s="1"/>
  <c r="J116" i="6"/>
  <c r="J64" i="6" s="1"/>
  <c r="BK115" i="6"/>
  <c r="J115" i="6" s="1"/>
  <c r="J63" i="6" s="1"/>
  <c r="AT58" i="1"/>
  <c r="J79" i="2"/>
  <c r="J57" i="2" s="1"/>
  <c r="BK78" i="2"/>
  <c r="J78" i="2" s="1"/>
  <c r="P83" i="7"/>
  <c r="AU57" i="1" s="1"/>
  <c r="AU51" i="1" s="1"/>
  <c r="BA51" i="1"/>
  <c r="BK85" i="6"/>
  <c r="J85" i="6" s="1"/>
  <c r="J86" i="6"/>
  <c r="J57" i="6" s="1"/>
  <c r="J27" i="9"/>
  <c r="J56" i="9"/>
  <c r="J84" i="5"/>
  <c r="J57" i="5" s="1"/>
  <c r="BK83" i="5"/>
  <c r="J83" i="5" s="1"/>
  <c r="J82" i="4"/>
  <c r="J57" i="4" s="1"/>
  <c r="BK81" i="4"/>
  <c r="J81" i="4" s="1"/>
  <c r="AT60" i="1"/>
  <c r="J86" i="3"/>
  <c r="J57" i="3" s="1"/>
  <c r="BK85" i="3"/>
  <c r="J85" i="3" s="1"/>
  <c r="AT56" i="1"/>
  <c r="AZ51" i="1"/>
  <c r="AW51" i="1" l="1"/>
  <c r="AK27" i="1" s="1"/>
  <c r="W27" i="1"/>
  <c r="J56" i="11"/>
  <c r="J27" i="11"/>
  <c r="J56" i="4"/>
  <c r="J27" i="4"/>
  <c r="J56" i="2"/>
  <c r="J27" i="2"/>
  <c r="J56" i="12"/>
  <c r="J27" i="12"/>
  <c r="J80" i="10"/>
  <c r="J57" i="10" s="1"/>
  <c r="BK79" i="10"/>
  <c r="J79" i="10" s="1"/>
  <c r="J97" i="8"/>
  <c r="J60" i="8" s="1"/>
  <c r="BK84" i="8"/>
  <c r="J84" i="8" s="1"/>
  <c r="J56" i="3"/>
  <c r="J27" i="3"/>
  <c r="AG59" i="1"/>
  <c r="AN59" i="1" s="1"/>
  <c r="J36" i="9"/>
  <c r="J56" i="7"/>
  <c r="J27" i="7"/>
  <c r="J56" i="5"/>
  <c r="J27" i="5"/>
  <c r="W26" i="1"/>
  <c r="AV51" i="1"/>
  <c r="J56" i="6"/>
  <c r="J27" i="6"/>
  <c r="AG52" i="1" l="1"/>
  <c r="J36" i="2"/>
  <c r="AT51" i="1"/>
  <c r="AK26" i="1"/>
  <c r="J56" i="8"/>
  <c r="J27" i="8"/>
  <c r="AG54" i="1"/>
  <c r="AN54" i="1" s="1"/>
  <c r="J36" i="4"/>
  <c r="J36" i="3"/>
  <c r="AG53" i="1"/>
  <c r="AN53" i="1" s="1"/>
  <c r="AG55" i="1"/>
  <c r="AN55" i="1" s="1"/>
  <c r="J36" i="5"/>
  <c r="AG61" i="1"/>
  <c r="AN61" i="1" s="1"/>
  <c r="J36" i="11"/>
  <c r="J36" i="7"/>
  <c r="AG57" i="1"/>
  <c r="AN57" i="1" s="1"/>
  <c r="J56" i="10"/>
  <c r="J27" i="10"/>
  <c r="AG56" i="1"/>
  <c r="AN56" i="1" s="1"/>
  <c r="J36" i="6"/>
  <c r="AG62" i="1"/>
  <c r="AN62" i="1" s="1"/>
  <c r="J36" i="12"/>
  <c r="AG58" i="1" l="1"/>
  <c r="AN58" i="1" s="1"/>
  <c r="J36" i="8"/>
  <c r="AG60" i="1"/>
  <c r="AN60" i="1" s="1"/>
  <c r="J36" i="10"/>
  <c r="AN52" i="1"/>
  <c r="AG51" i="1"/>
  <c r="AN51" i="1" l="1"/>
  <c r="AK23" i="1"/>
  <c r="AK32" i="1" s="1"/>
</calcChain>
</file>

<file path=xl/sharedStrings.xml><?xml version="1.0" encoding="utf-8"?>
<sst xmlns="http://schemas.openxmlformats.org/spreadsheetml/2006/main" count="15572" uniqueCount="2048">
  <si>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</si>
  <si>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</si>
  <si>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</si>
  <si>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</si>
  <si>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</si>
  <si>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</si>
  <si>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</si>
  <si>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{790f4a12-a4af-4271-8dcb-3cff3fef8697}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</si>
  <si>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</si>
  <si>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</si>
  <si>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</si>
  <si>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</si>
  <si>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</si>
  <si>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</si>
  <si>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</si>
  <si>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</si>
  <si>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13032018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</si>
  <si>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</si>
  <si>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</si>
  <si>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Dětské dopravní hřiště v areálu základní školy Bílovecká ve Svinově</t>
  </si>
  <si>
    <t>KSO:</t>
  </si>
  <si>
    <t/>
  </si>
  <si>
    <t>CC-CZ:</t>
  </si>
  <si>
    <t>Místo:</t>
  </si>
  <si>
    <t>Ostrava Svinov, ul. Navrátilova</t>
  </si>
  <si>
    <t>Datum:</t>
  </si>
  <si>
    <t>13. 3. 2018</t>
  </si>
  <si>
    <t>Zadavatel:</t>
  </si>
  <si>
    <t>IČ:</t>
  </si>
  <si>
    <t>Statutární město Ostrava</t>
  </si>
  <si>
    <t>DIČ:</t>
  </si>
  <si>
    <t>Uchazeč:</t>
  </si>
  <si>
    <t>Vyplň údaj</t>
  </si>
  <si>
    <t>Projektant:</t>
  </si>
  <si>
    <t>Roman Fildán</t>
  </si>
  <si>
    <t>True</t>
  </si>
  <si>
    <t>Poznámka:</t>
  </si>
  <si>
    <t>U MATERIÁLOVÝCH POLOŽEK NEJSOU POČÍTÁNY TZV. PROŘEZY ČI ZTRÁTNÉ. ZHOTOVITEL JE POVINEN ZAHRNOUT SI TYTO NÁKLADY DO JEDNOTKOVÉ CENY MATERIÁLU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</si>
  <si>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</si>
  <si>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</si>
  <si>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</si>
  <si>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</si>
  <si>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</si>
  <si>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</si>
  <si>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</si>
  <si>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</si>
  <si>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</si>
  <si>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</si>
  <si>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</si>
  <si>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</si>
  <si>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</si>
  <si>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</si>
  <si>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</si>
  <si>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</si>
  <si>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</si>
  <si>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</si>
  <si>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</si>
  <si>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</si>
  <si>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</si>
  <si>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</si>
  <si>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</si>
  <si>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</si>
  <si>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</si>
  <si>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</si>
  <si>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</si>
  <si>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</si>
  <si>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</si>
  <si>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</si>
  <si>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</si>
  <si>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</si>
  <si>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</si>
  <si>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</si>
  <si>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</si>
  <si>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</si>
  <si>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</si>
  <si>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</si>
  <si>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</si>
  <si>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</si>
  <si>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</si>
  <si>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</si>
  <si>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</si>
  <si>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{858bfe5d-85d9-4c03-af40-f8a7cbfe930e}</t>
  </si>
  <si>
    <t>2</t>
  </si>
  <si>
    <t>001</t>
  </si>
  <si>
    <t xml:space="preserve">SO 001 – Příprava území </t>
  </si>
  <si>
    <t>{3fc05a05-81a4-4418-ae66-02fe1ee5cf3c}</t>
  </si>
  <si>
    <t>002</t>
  </si>
  <si>
    <t xml:space="preserve">SO 101 – Hřiště </t>
  </si>
  <si>
    <t>{0079d152-b107-47aa-ac1d-fb0164bc1d8d}</t>
  </si>
  <si>
    <t>003</t>
  </si>
  <si>
    <t xml:space="preserve">SO 301 – Odvodnění </t>
  </si>
  <si>
    <t>{9af9a797-fc20-4f07-a9ea-ab37a95202c7}</t>
  </si>
  <si>
    <t>004</t>
  </si>
  <si>
    <t xml:space="preserve">SO 401 – Veřejné osvětlení </t>
  </si>
  <si>
    <t>{14ba2a37-6b69-4c49-916a-d8aa4d956218}</t>
  </si>
  <si>
    <t>005</t>
  </si>
  <si>
    <t xml:space="preserve">SO 402 – Uložení stávajících sdělovacích a elektro kabelů do chrániček </t>
  </si>
  <si>
    <t>{6b00ff6d-71de-4a6c-81e9-83b2ac56aa3a}</t>
  </si>
  <si>
    <t>006</t>
  </si>
  <si>
    <t>SO 601 – Přípojka el. NN</t>
  </si>
  <si>
    <t>{697aa1b4-8f70-4e5d-86be-54a530f23b3c}</t>
  </si>
  <si>
    <t>007</t>
  </si>
  <si>
    <t xml:space="preserve">SO 702 – Další vybavení hřiště </t>
  </si>
  <si>
    <t>{026bbf3a-93e8-4f7d-83b3-6c162abeeaaf}</t>
  </si>
  <si>
    <t>008</t>
  </si>
  <si>
    <t xml:space="preserve">SO 801 – Úprava území </t>
  </si>
  <si>
    <t>{aca0524f-9a70-4b94-856b-da3bb02f336d}</t>
  </si>
  <si>
    <t>009</t>
  </si>
  <si>
    <t xml:space="preserve">PS 101 Světelně signalizační zařízení </t>
  </si>
  <si>
    <t>PRO</t>
  </si>
  <si>
    <t>{67b3ff38-0ae5-4069-bded-499cc6dfded4}</t>
  </si>
  <si>
    <t>010</t>
  </si>
  <si>
    <t>PS 102 Kamerový dohledový systém</t>
  </si>
  <si>
    <t>{aafd814e-4611-4aa1-a11a-68830711f1be}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</si>
  <si>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</si>
  <si>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</si>
  <si>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</si>
  <si>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</si>
  <si>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</si>
  <si>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</si>
  <si>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</si>
  <si>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000 - vedlejší rozpočtové náklady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</si>
  <si>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</si>
  <si>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</si>
  <si>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</si>
  <si>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</si>
  <si>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</si>
  <si>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</si>
  <si>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VRN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</si>
  <si>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</si>
  <si>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</si>
  <si>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</si>
  <si>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</si>
  <si>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</si>
  <si>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</si>
  <si>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</si>
  <si>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</si>
  <si>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</si>
  <si>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</si>
  <si>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</si>
  <si>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</si>
  <si>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</si>
  <si>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</si>
  <si>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</si>
  <si>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</si>
  <si>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5</t>
  </si>
  <si>
    <t>ROZPOCET</t>
  </si>
  <si>
    <t>VRN</t>
  </si>
  <si>
    <t>M</t>
  </si>
  <si>
    <t>Vytýčení stávajících inženýrských sítí.</t>
  </si>
  <si>
    <t>kpl</t>
  </si>
  <si>
    <t>8</t>
  </si>
  <si>
    <t>4</t>
  </si>
  <si>
    <t>1907019671</t>
  </si>
  <si>
    <t>Administrativní činnost pro zajištění záborů pozemků, uzavírek komunikací a dopravních opatření</t>
  </si>
  <si>
    <t>1717673088</t>
  </si>
  <si>
    <t>3</t>
  </si>
  <si>
    <t>022</t>
  </si>
  <si>
    <t>aktualizace dokladových částí  projektové  dokumentace</t>
  </si>
  <si>
    <t>855615915</t>
  </si>
  <si>
    <t>Koordinační a kompletační činnost dodavatele</t>
  </si>
  <si>
    <t>1713473285</t>
  </si>
  <si>
    <t>Náklady na veškeré energie související s realizací akce</t>
  </si>
  <si>
    <t>1648290019</t>
  </si>
  <si>
    <t>6</t>
  </si>
  <si>
    <t>Zábory cizích pozemků (veřejných i soukromých)</t>
  </si>
  <si>
    <t>-371881897</t>
  </si>
  <si>
    <t>7</t>
  </si>
  <si>
    <t>Geodetické zaměření realizovaných objektů</t>
  </si>
  <si>
    <t>1686548342</t>
  </si>
  <si>
    <t xml:space="preserve">Zpracování dokumentace skutečného provedení stavby včetně zpracování podkladů pro vklad novostavby do katastru nemovitostí </t>
  </si>
  <si>
    <t>-1710280930</t>
  </si>
  <si>
    <t>9</t>
  </si>
  <si>
    <t>Vyhotovení geometrických plánů pro vklad do KN</t>
  </si>
  <si>
    <t>-433381608</t>
  </si>
  <si>
    <t>10</t>
  </si>
  <si>
    <t>Statické zatěžovací zkoušky zhutnění</t>
  </si>
  <si>
    <t>kus</t>
  </si>
  <si>
    <t>-1141148736</t>
  </si>
  <si>
    <t>VV</t>
  </si>
  <si>
    <t>dle B1.1.a</t>
  </si>
  <si>
    <t>11</t>
  </si>
  <si>
    <t>Dočasné dopravní značení a čištění tohoto značení po dobu realizace akce</t>
  </si>
  <si>
    <t>-1291738236</t>
  </si>
  <si>
    <t>12</t>
  </si>
  <si>
    <t>011</t>
  </si>
  <si>
    <t>Opatření k zajištění bezpečnosti účastníků realizace akce a veřejnosti (zejména zajištění staveniště, Náklady na zajištění bezpečnosti silničního provozu, Provizorní ohrazení výkopu, bezpečnostní tabulky)</t>
  </si>
  <si>
    <t>-747550686</t>
  </si>
  <si>
    <t>13</t>
  </si>
  <si>
    <t>012</t>
  </si>
  <si>
    <t>Informační tabule s údaji o stavbě (velikost cca 1,5 x 1 m – dle grafického návrhu investora) - 1ks</t>
  </si>
  <si>
    <t>294175455</t>
  </si>
  <si>
    <t>14</t>
  </si>
  <si>
    <t>013</t>
  </si>
  <si>
    <t>zařízení staveniště zhotovitele - chemické WC+kancelář+sklady</t>
  </si>
  <si>
    <t>-154529568</t>
  </si>
  <si>
    <t>0131</t>
  </si>
  <si>
    <t>zařízení staveniště - provozní objekty (kancelář, šatna, sklad)</t>
  </si>
  <si>
    <t>-1189318670</t>
  </si>
  <si>
    <t>16</t>
  </si>
  <si>
    <t>014</t>
  </si>
  <si>
    <t>Náklady za vypouštění čerpané podzemní vody do veřejné kanalizace</t>
  </si>
  <si>
    <t>135961990</t>
  </si>
  <si>
    <t>17</t>
  </si>
  <si>
    <t>015</t>
  </si>
  <si>
    <t>dočasné zajištění podzemních sítí  proti poškození</t>
  </si>
  <si>
    <t>-24502058</t>
  </si>
  <si>
    <t>dle A5.3</t>
  </si>
  <si>
    <t>5x silniční panel 3/1,5m ve vjezdu - osazení a demontáž po ukončení stavby</t>
  </si>
  <si>
    <t>+ ochrana dle vyjádření jednotlivých správců IS</t>
  </si>
  <si>
    <t>18</t>
  </si>
  <si>
    <t>016</t>
  </si>
  <si>
    <t>Čistění komunikací</t>
  </si>
  <si>
    <t>-1145184634</t>
  </si>
  <si>
    <t>19</t>
  </si>
  <si>
    <t>017</t>
  </si>
  <si>
    <t xml:space="preserve">Náklady na vytýčení stavby </t>
  </si>
  <si>
    <t>1386583088</t>
  </si>
  <si>
    <t>20</t>
  </si>
  <si>
    <t>018</t>
  </si>
  <si>
    <t>Náklady na projektovou (dílenskou) dokumentaci zhotovitele</t>
  </si>
  <si>
    <t>-2025246819</t>
  </si>
  <si>
    <t>019</t>
  </si>
  <si>
    <t>Pasportizace území před zahájením stavby  dle požadavku odboru dopravy</t>
  </si>
  <si>
    <t>1338088112</t>
  </si>
  <si>
    <t>22</t>
  </si>
  <si>
    <t>020</t>
  </si>
  <si>
    <t xml:space="preserve">dozor pracovníka odborného bezpečnostního dohledu – měření metanu. </t>
  </si>
  <si>
    <t>495578867</t>
  </si>
  <si>
    <t>dle A5.1</t>
  </si>
  <si>
    <t>23</t>
  </si>
  <si>
    <t>R001zp</t>
  </si>
  <si>
    <t>zkušební provoz</t>
  </si>
  <si>
    <t>-1810672526</t>
  </si>
  <si>
    <t>24</t>
  </si>
  <si>
    <t>K</t>
  </si>
  <si>
    <t>119003223</t>
  </si>
  <si>
    <t>Pomocné konstrukce při zabezpečení výkopu svislé ocelové mobilní oplocení, výšky do 2 200 mm panely vyplněné profilovaným plechem zřízení</t>
  </si>
  <si>
    <t>m</t>
  </si>
  <si>
    <t>CS ÚRS 2017 02</t>
  </si>
  <si>
    <t>1533242431</t>
  </si>
  <si>
    <t>dle A5.3,v ceně zahrnuty 2ks bran š. 6m</t>
  </si>
  <si>
    <t>186</t>
  </si>
  <si>
    <t>25</t>
  </si>
  <si>
    <t>119003224</t>
  </si>
  <si>
    <t>Pomocné konstrukce při zabezpečení výkopu svislé ocelové mobilní oplocení, výšky do 2 200 mm panely vyplněné profilovaným plechem odstranění</t>
  </si>
  <si>
    <t>1037208274</t>
  </si>
  <si>
    <t>ornice</t>
  </si>
  <si>
    <t>m2</t>
  </si>
  <si>
    <t>0,185</t>
  </si>
  <si>
    <t>škvára</t>
  </si>
  <si>
    <t>0,722</t>
  </si>
  <si>
    <t>odkopávky</t>
  </si>
  <si>
    <t>m3</t>
  </si>
  <si>
    <t>907</t>
  </si>
  <si>
    <t>vápno</t>
  </si>
  <si>
    <t>8381,5</t>
  </si>
  <si>
    <t xml:space="preserve">001 - SO 001 – Příprava území 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</si>
  <si>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</si>
  <si>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</si>
  <si>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</si>
  <si>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</si>
  <si>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</si>
  <si>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</si>
  <si>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</si>
  <si>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46-M - Zemní práce při extr.mont.pracích</t>
  </si>
  <si>
    <t>Zemní práce</t>
  </si>
  <si>
    <t>111101101</t>
  </si>
  <si>
    <t>Odstranění travin a rákosu travin, při celkové ploše do 0,1 ha</t>
  </si>
  <si>
    <t>ha</t>
  </si>
  <si>
    <t>-1738211265</t>
  </si>
  <si>
    <t>1850*0,0001</t>
  </si>
  <si>
    <t>7216*0,0001</t>
  </si>
  <si>
    <t>Součet</t>
  </si>
  <si>
    <t>111201101</t>
  </si>
  <si>
    <t>Odstranění křovin a stromů s odstraněním kořenů průměru kmene do 100 mm do sklonu terénu 1 : 5, při celkové ploše do 1 000 m2</t>
  </si>
  <si>
    <t>-1597654478</t>
  </si>
  <si>
    <t>112101102</t>
  </si>
  <si>
    <t>Odstranění stromů s odřezáním kmene a s odvětvením listnatých, průměru kmene přes 300 do 500 mm</t>
  </si>
  <si>
    <t>CS ÚRS 2018 01</t>
  </si>
  <si>
    <t>-1401776499</t>
  </si>
  <si>
    <t>112101103</t>
  </si>
  <si>
    <t>Odstranění stromů s odřezáním kmene a s odvětvením listnatých, průměru kmene přes 500 do 700 mm</t>
  </si>
  <si>
    <t>1667390662</t>
  </si>
  <si>
    <t>113152112</t>
  </si>
  <si>
    <t>Odstranění podkladů zpevněných ploch s přemístěním na skládku na vzdálenost do 20 m nebo s naložením na dopravní prostředek z kameniva drceného</t>
  </si>
  <si>
    <t>1151345493</t>
  </si>
  <si>
    <t>tl.20cm</t>
  </si>
  <si>
    <t>škvára*10000*0,2</t>
  </si>
  <si>
    <t>119001423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</si>
  <si>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6 kabelů</t>
  </si>
  <si>
    <t>1501417961</t>
  </si>
  <si>
    <t>dle A2; A5.3</t>
  </si>
  <si>
    <t>127+8,5</t>
  </si>
  <si>
    <t>120001101</t>
  </si>
  <si>
    <t>Příplatek k cenám vykopávek za ztížení vykopávky v blízkosti podzemního vedení nebo výbušnin v horninách jakékoliv třídy</t>
  </si>
  <si>
    <t>186696540</t>
  </si>
  <si>
    <t>sdělovací a silové vedení</t>
  </si>
  <si>
    <t>127*2*0,5</t>
  </si>
  <si>
    <t>120901121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</si>
  <si>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</si>
  <si>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548631442</t>
  </si>
  <si>
    <t>dle B1.1.a; A5.3</t>
  </si>
  <si>
    <t>základy branek, oplocení, zábradlí</t>
  </si>
  <si>
    <t>0,5*0,5*1*11</t>
  </si>
  <si>
    <t>40*0,3*0,3*0,6</t>
  </si>
  <si>
    <t>121101102</t>
  </si>
  <si>
    <t>Sejmutí ornice nebo lesní půdy s vodorovným přemístěním na hromady v místě upotřebení nebo na dočasné či trvalé skládky se složením, na vzdálenost přes 50 do 100 m</t>
  </si>
  <si>
    <t>1243005437</t>
  </si>
  <si>
    <t>tl. 20cm</t>
  </si>
  <si>
    <t>ornice*10000*0,2</t>
  </si>
  <si>
    <t>122201102</t>
  </si>
  <si>
    <t>Odkopávky a prokopávky nezapažené s přehozením výkopku na vzdálenost do 3 m nebo s naložením na dopravní prostředek v hornině tř. 3 přes 100 do 1 000 m3</t>
  </si>
  <si>
    <t>-445946266</t>
  </si>
  <si>
    <t>tl. 10cm</t>
  </si>
  <si>
    <t>(ornice+škvára)*10000*0,1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</si>
  <si>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</si>
  <si>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</si>
  <si>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-458381219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</si>
  <si>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</si>
  <si>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</si>
  <si>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1174351664</t>
  </si>
  <si>
    <t>ornice na deponii a zpět</t>
  </si>
  <si>
    <t>2*ornice*10000*0,2</t>
  </si>
  <si>
    <t>162301402</t>
  </si>
  <si>
    <t>Vodorovné přemístění větví, kmenů nebo pařezů  s naložením, složením a dopravou do 5000 m větví stromů listnatých, průměru kmene přes 300 do 500 mm</t>
  </si>
  <si>
    <t>1509720076</t>
  </si>
  <si>
    <t>162301403</t>
  </si>
  <si>
    <t>Vodorovné přemístění větví, kmenů nebo pařezů  s naložením, složením a dopravou do 5000 m větví stromů listnatých, průměru kmene přes 500 do 700 mm</t>
  </si>
  <si>
    <t>805121237</t>
  </si>
  <si>
    <t>162301412</t>
  </si>
  <si>
    <t>Vodorovné přemístění větví, kmenů nebo pařezů  s naložením, složením a dopravou do 5000 m kmenů stromů listnatých, průměru přes 300 do 500 mm</t>
  </si>
  <si>
    <t>1153563203</t>
  </si>
  <si>
    <t>162301413</t>
  </si>
  <si>
    <t>Vodorovné přemístění větví, kmenů nebo pařezů  s naložením, složením a dopravou do 5000 m kmenů stromů listnatých, průměru přes 500 do 700 mm</t>
  </si>
  <si>
    <t>-1810130157</t>
  </si>
  <si>
    <t>162301422</t>
  </si>
  <si>
    <t>Vodorovné přemístění větví, kmenů nebo pařezů  s naložením, složením a dopravou do 5000 m pařezů kmenů, průměru přes 300 do 500 mm</t>
  </si>
  <si>
    <t>1005739409</t>
  </si>
  <si>
    <t>162301423</t>
  </si>
  <si>
    <t>Vodorovné přemístění větví, kmenů nebo pařezů  s naložením, složením a dopravou do 5000 m pařezů kmenů, průměru přes 500 do 700 mm</t>
  </si>
  <si>
    <t>-1173409893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</si>
  <si>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</si>
  <si>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</si>
  <si>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-254989655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</si>
  <si>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</si>
  <si>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</si>
  <si>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-2059912368</t>
  </si>
  <si>
    <t>dalších 15km</t>
  </si>
  <si>
    <t>15*odkopávky</t>
  </si>
  <si>
    <t>167101102</t>
  </si>
  <si>
    <t>Nakládání, skládání a překládání neulehlého výkopku nebo sypaniny nakládání, množství přes 100 m3, z hornin tř. 1 až 4</t>
  </si>
  <si>
    <t>-818166388</t>
  </si>
  <si>
    <t>171201201</t>
  </si>
  <si>
    <t>Uložení sypaniny na skládky</t>
  </si>
  <si>
    <t>-1106346097</t>
  </si>
  <si>
    <t>171201211</t>
  </si>
  <si>
    <t>Uložení sypaniny poplatek za uložení sypaniny na skládce (skládkovné)</t>
  </si>
  <si>
    <t>t</t>
  </si>
  <si>
    <t>-1295159184</t>
  </si>
  <si>
    <t>odkopávky*1,7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</si>
  <si>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</si>
  <si>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</si>
  <si>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1430797421</t>
  </si>
  <si>
    <t>(ornice+škvára)*10000</t>
  </si>
  <si>
    <t>181951102</t>
  </si>
  <si>
    <t>Úprava pláně vyrovnáním výškových rozdílů v hornině tř. 1 až 4 se zhutněním</t>
  </si>
  <si>
    <t>-1877381726</t>
  </si>
  <si>
    <t>Komunikace pozemní</t>
  </si>
  <si>
    <t>26</t>
  </si>
  <si>
    <t>561081131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</si>
  <si>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450 do 500 mm</t>
  </si>
  <si>
    <t>-667368189</t>
  </si>
  <si>
    <t>27</t>
  </si>
  <si>
    <t>58530170</t>
  </si>
  <si>
    <t>vápno nehašené CL 90-Q pro úpravu zemin standardní</t>
  </si>
  <si>
    <t>-1700861066</t>
  </si>
  <si>
    <t>vápno*0,5*0,05*0,8</t>
  </si>
  <si>
    <t>997</t>
  </si>
  <si>
    <t>Přesun sutě</t>
  </si>
  <si>
    <t>28</t>
  </si>
  <si>
    <t>997002611</t>
  </si>
  <si>
    <t>Nakládání suti a vybouraných hmot na dopravní prostředek pro vodorovné přemístění</t>
  </si>
  <si>
    <t>1962336483</t>
  </si>
  <si>
    <t>29</t>
  </si>
  <si>
    <t>997006512</t>
  </si>
  <si>
    <t>Vodorovná doprava suti na skládku s naložením na dopravní prostředek a složením přes 100 m do 1 km</t>
  </si>
  <si>
    <t>-2025221590</t>
  </si>
  <si>
    <t>30</t>
  </si>
  <si>
    <t>997006519</t>
  </si>
  <si>
    <t>Vodorovná doprava suti na skládku s naložením na dopravní prostředek a složením Příplatek k ceně za každý další i započatý 1 km</t>
  </si>
  <si>
    <t>-628616986</t>
  </si>
  <si>
    <t>1881,493*24 'Přepočtené koeficientem množství</t>
  </si>
  <si>
    <t>31</t>
  </si>
  <si>
    <t>997221855R</t>
  </si>
  <si>
    <t>Poplatek za uložení stavebního odpadu na skládce (skládkovné) zeminy a kameniva</t>
  </si>
  <si>
    <t>-1795064319</t>
  </si>
  <si>
    <t>998</t>
  </si>
  <si>
    <t>Přesun hmot</t>
  </si>
  <si>
    <t>35</t>
  </si>
  <si>
    <t>998225111</t>
  </si>
  <si>
    <t>Přesun hmot pro komunikace s krytem z kameniva, monolitickým betonovým nebo živičným  dopravní vzdálenost do 200 m jakékoliv délky objektu</t>
  </si>
  <si>
    <t>1491077211</t>
  </si>
  <si>
    <t>PSV</t>
  </si>
  <si>
    <t>Práce a dodávky PSV</t>
  </si>
  <si>
    <t>767</t>
  </si>
  <si>
    <t>Konstrukce zámečnické</t>
  </si>
  <si>
    <t>32</t>
  </si>
  <si>
    <t>767996802</t>
  </si>
  <si>
    <t>Demontáž ostatních zámečnických konstrukcí  o hmotnosti jednotlivých dílů rozebráním přes 50 do 100 kg</t>
  </si>
  <si>
    <t>kg</t>
  </si>
  <si>
    <t>573693000</t>
  </si>
  <si>
    <t xml:space="preserve">zábradlí </t>
  </si>
  <si>
    <t>5*90*2</t>
  </si>
  <si>
    <t>oplocení plech</t>
  </si>
  <si>
    <t>8*2*(8,5+126,6)</t>
  </si>
  <si>
    <t>branka</t>
  </si>
  <si>
    <t>18*13,2*2</t>
  </si>
  <si>
    <t>33</t>
  </si>
  <si>
    <t>767996804</t>
  </si>
  <si>
    <t>Demontáž ostatních zámečnických konstrukcí  o hmotnosti jednotlivých dílů rozebráním přes 250 do 500 kg</t>
  </si>
  <si>
    <t>2142836050</t>
  </si>
  <si>
    <t>konstrukce ochranné sítě</t>
  </si>
  <si>
    <t>18*7*6</t>
  </si>
  <si>
    <t>Práce a dodávky M</t>
  </si>
  <si>
    <t>46-M</t>
  </si>
  <si>
    <t>Zemní práce při extr.mont.pracích</t>
  </si>
  <si>
    <t>34</t>
  </si>
  <si>
    <t>460070753</t>
  </si>
  <si>
    <t>Hloubení nezapažených jam ručně pro ostatní konstrukce s přemístěním výkopku do vzdálenosti 3 m od okraje jámy nebo naložením na dopravní prostředek, včetně zásypu, zhutnění a urovnání povrchu ostatních konstrukcí, v hornině třídy 3</t>
  </si>
  <si>
    <t>64</t>
  </si>
  <si>
    <t>717945694</t>
  </si>
  <si>
    <t>ruční sondy</t>
  </si>
  <si>
    <t>sdělovací vedení, silové vedení</t>
  </si>
  <si>
    <t>10*1*1*1,5</t>
  </si>
  <si>
    <t>pěší</t>
  </si>
  <si>
    <t>757</t>
  </si>
  <si>
    <t>slepci</t>
  </si>
  <si>
    <t>107,2</t>
  </si>
  <si>
    <t>vozovka</t>
  </si>
  <si>
    <t>2820,3</t>
  </si>
  <si>
    <t>cyklo</t>
  </si>
  <si>
    <t>140,3</t>
  </si>
  <si>
    <t>kontrast</t>
  </si>
  <si>
    <t>drážky</t>
  </si>
  <si>
    <t>9,8</t>
  </si>
  <si>
    <t>plošná</t>
  </si>
  <si>
    <t xml:space="preserve">002 - SO 101 – Hřiště </t>
  </si>
  <si>
    <t>žula_dr</t>
  </si>
  <si>
    <t>žula_v</t>
  </si>
  <si>
    <t>3,7</t>
  </si>
  <si>
    <t>bo1025</t>
  </si>
  <si>
    <t>1636,7</t>
  </si>
  <si>
    <t xml:space="preserve">    9 - Ostatní konstrukce a práce, bourání</t>
  </si>
  <si>
    <t>511532111</t>
  </si>
  <si>
    <t>Kolejové lože se zhutněním  z kameniva hrubého drceného</t>
  </si>
  <si>
    <t>1694548011</t>
  </si>
  <si>
    <t>dle B1.2.1; B1.1.a</t>
  </si>
  <si>
    <t>4,5*0,4</t>
  </si>
  <si>
    <t>521323111</t>
  </si>
  <si>
    <t>Zřízení koleje stykované v ose na pražcích dřevěných z kolejnic tvaru S 49  s normálním rozchodem rozdělení c</t>
  </si>
  <si>
    <t>-586765241</t>
  </si>
  <si>
    <t>dle B1.1.a; B1.2.1</t>
  </si>
  <si>
    <t>7,5</t>
  </si>
  <si>
    <t>43765101</t>
  </si>
  <si>
    <t>kolejnice železniční širokopatní tvaru 49 E1 (S 49)</t>
  </si>
  <si>
    <t>1657347309</t>
  </si>
  <si>
    <t>7,5*2*0,049</t>
  </si>
  <si>
    <t>523894011</t>
  </si>
  <si>
    <t>Zřízení koleje stykované ze žlábkových kolejnic na zhutněné vrstvě  ze štěrkopísku, makadamu nebo štětu</t>
  </si>
  <si>
    <t>-252088185</t>
  </si>
  <si>
    <t>dle B1.2.1</t>
  </si>
  <si>
    <t>RR01</t>
  </si>
  <si>
    <t>žlábkové kolejnice 57R1</t>
  </si>
  <si>
    <t>1830754387</t>
  </si>
  <si>
    <t>21*2*0,0565</t>
  </si>
  <si>
    <t>523895011</t>
  </si>
  <si>
    <t>Příplatek k ceně za zřízení koleje ze žlábkových kolejnic v oblouku  o poloměru do 40 m</t>
  </si>
  <si>
    <t>1637868290</t>
  </si>
  <si>
    <t>60811812</t>
  </si>
  <si>
    <t>pražec dřevěný příčný impregnovaný olejem BK dl 2,5m I</t>
  </si>
  <si>
    <t>-585731710</t>
  </si>
  <si>
    <t>564861111</t>
  </si>
  <si>
    <t>Podklad ze štěrkodrti ŠD  s rozprostřením a zhutněním, po zhutnění tl. 200 mm</t>
  </si>
  <si>
    <t>-1942077285</t>
  </si>
  <si>
    <t>dle B1.2.1; B1.2.3</t>
  </si>
  <si>
    <t>pěší+slepci+vozovka+cyklo+plošná+žula_dr+žula_v+drážky+kontrast</t>
  </si>
  <si>
    <t>564911411</t>
  </si>
  <si>
    <t>Podklad nebo podsyp z asfaltového recyklátu  s rozprostřením a zhutněním, po zhutnění tl. 50 mm</t>
  </si>
  <si>
    <t>-1657737055</t>
  </si>
  <si>
    <t>573211112</t>
  </si>
  <si>
    <t>Postřik spojovací PS bez posypu kamenivem z asfaltu silničního, v množství 0,70 kg/m2</t>
  </si>
  <si>
    <t>-143932168</t>
  </si>
  <si>
    <t>577144111</t>
  </si>
  <si>
    <t>Asfaltový beton vrstva obrusná ACO 11 (ABS)  s rozprostřením a se zhutněním z nemodifikovaného asfaltu v pruhu šířky do 3 m tř. I, po zhutnění tl. 50 mm</t>
  </si>
  <si>
    <t>181249350</t>
  </si>
  <si>
    <t>2806+14,3</t>
  </si>
  <si>
    <t>591141111</t>
  </si>
  <si>
    <t>Kladení dlažby z kostek  s provedením lože do tl. 50 mm, s vyplněním spár, s dvojím beraněním a se smetením přebytečného materiálu na krajnici velkých z kamene, do lože z cementové malty</t>
  </si>
  <si>
    <t>-1130859875</t>
  </si>
  <si>
    <t>kočičí hlavy</t>
  </si>
  <si>
    <t>58380160</t>
  </si>
  <si>
    <t>kostka dlažební žula velká</t>
  </si>
  <si>
    <t>-1849531932</t>
  </si>
  <si>
    <t>žula_v*0,15*2</t>
  </si>
  <si>
    <t>591241111</t>
  </si>
  <si>
    <t>Kladení dlažby z kostek  s provedením lože do tl. 50 mm, s vyplněním spár, s dvojím beraněním a se smetením přebytečného materiálu na krajnici drobných z kamene, do lože z cementové malty</t>
  </si>
  <si>
    <t>1794867562</t>
  </si>
  <si>
    <t>58380124</t>
  </si>
  <si>
    <t>kostka dlažební žula drobná</t>
  </si>
  <si>
    <t>351064407</t>
  </si>
  <si>
    <t>žula_dr*0,1*2</t>
  </si>
  <si>
    <t>592452670RR</t>
  </si>
  <si>
    <t>dlažba pro nevidomé červená tl. 80mm</t>
  </si>
  <si>
    <t>-1275745150</t>
  </si>
  <si>
    <t>59245004R</t>
  </si>
  <si>
    <t>dlažba zámková tl. 8 cm červená</t>
  </si>
  <si>
    <t>1703195363</t>
  </si>
  <si>
    <t>R007</t>
  </si>
  <si>
    <t>dlažba drážkovaná šedá</t>
  </si>
  <si>
    <t>-2139928275</t>
  </si>
  <si>
    <t>R007R</t>
  </si>
  <si>
    <t>dlažba zámková betonová přírodní šedá tl.80mm</t>
  </si>
  <si>
    <t>1314110917</t>
  </si>
  <si>
    <t>737+10+10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</si>
  <si>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</si>
  <si>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</si>
  <si>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-794038129</t>
  </si>
  <si>
    <t>pěší+slepci+cyklo+kontrast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</si>
  <si>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</si>
  <si>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</si>
  <si>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-1935357539</t>
  </si>
  <si>
    <t>59245601</t>
  </si>
  <si>
    <t>dlažba desková betonová 50x50x5cm přírodní</t>
  </si>
  <si>
    <t>335089292</t>
  </si>
  <si>
    <t>Ostatní konstrukce a práce, bourání</t>
  </si>
  <si>
    <t>911331111</t>
  </si>
  <si>
    <t>Silniční svodidlo s osazením sloupků zaberaněním ocelové úroveň zádržnosti N2 vzdálenosti sloupků do 2 m jednostranné</t>
  </si>
  <si>
    <t>258607992</t>
  </si>
  <si>
    <t>2*6</t>
  </si>
  <si>
    <t>912211111R</t>
  </si>
  <si>
    <t>Montáž směrového sloupku silničního plastového vč. betonového základu</t>
  </si>
  <si>
    <t>-414755121</t>
  </si>
  <si>
    <t>dle B1.2.7</t>
  </si>
  <si>
    <t>912311111</t>
  </si>
  <si>
    <t>Montáž odrazek  na svodidla ocelová</t>
  </si>
  <si>
    <t>1739412229</t>
  </si>
  <si>
    <t>40445175</t>
  </si>
  <si>
    <t>odrazka na svodidla V.1.B</t>
  </si>
  <si>
    <t>-1056405469</t>
  </si>
  <si>
    <t>914111111</t>
  </si>
  <si>
    <t>Montáž svislé dopravní značky základní velikosti do 1 m2 objímkami na sloupky nebo konzoly</t>
  </si>
  <si>
    <t>41670198</t>
  </si>
  <si>
    <t>8+3+40+27+31+9+15+1+8</t>
  </si>
  <si>
    <t>404454040</t>
  </si>
  <si>
    <t>značka dopravní svislá nereflexní FeZn prolis, 500 x 700 mm</t>
  </si>
  <si>
    <t>1984514202</t>
  </si>
  <si>
    <t>40445162</t>
  </si>
  <si>
    <t>sloupek silniční směrový plastový 1000mm</t>
  </si>
  <si>
    <t>1683450635</t>
  </si>
  <si>
    <t>40445400</t>
  </si>
  <si>
    <t>značka dopravní svislá nereflexní FeZn prolis 900mm (trojúhelník)</t>
  </si>
  <si>
    <t>-77202748</t>
  </si>
  <si>
    <t>40</t>
  </si>
  <si>
    <t>40445407</t>
  </si>
  <si>
    <t>značka dopravní svislá nereflexní FeZn prolis 1100x330mm</t>
  </si>
  <si>
    <t>-229146763</t>
  </si>
  <si>
    <t>40445401</t>
  </si>
  <si>
    <t>značka dopravní svislá nereflexní FeZn prolis 500x500mm</t>
  </si>
  <si>
    <t>17861659</t>
  </si>
  <si>
    <t>40445419</t>
  </si>
  <si>
    <t>značka dopravní svislá nereflexní FeZn prolis D 500mm</t>
  </si>
  <si>
    <t>-471087863</t>
  </si>
  <si>
    <t>40445405</t>
  </si>
  <si>
    <t>značka dopravní svislá nereflexní FeZn prolis 1000x1500mm</t>
  </si>
  <si>
    <t>1702275901</t>
  </si>
  <si>
    <t>40445415</t>
  </si>
  <si>
    <t>značka dopravní svislá nereflexní FeZn prolis 300x200mm</t>
  </si>
  <si>
    <t>-754202215</t>
  </si>
  <si>
    <t>36</t>
  </si>
  <si>
    <t>40445420</t>
  </si>
  <si>
    <t>značka dopravní svislá nereflexní FeZn prolis 500x150mm</t>
  </si>
  <si>
    <t>-1191130962</t>
  </si>
  <si>
    <t>37</t>
  </si>
  <si>
    <t>40445415R</t>
  </si>
  <si>
    <t>-1985987017</t>
  </si>
  <si>
    <t>38</t>
  </si>
  <si>
    <t>404452250</t>
  </si>
  <si>
    <t>sloupek Zn 60 - 350</t>
  </si>
  <si>
    <t>-627136772</t>
  </si>
  <si>
    <t>124</t>
  </si>
  <si>
    <t>39</t>
  </si>
  <si>
    <t>404452400</t>
  </si>
  <si>
    <t>patka hliníková pro sloupek D 60 mm</t>
  </si>
  <si>
    <t>-412695202</t>
  </si>
  <si>
    <t>404452530</t>
  </si>
  <si>
    <t>víčko plastové na sloupek 60</t>
  </si>
  <si>
    <t>-779444873</t>
  </si>
  <si>
    <t>41</t>
  </si>
  <si>
    <t>915211111</t>
  </si>
  <si>
    <t>Vodorovné dopravní značení stříkaným plastem  dělící čára šířky 125 mm souvislá bílá základní</t>
  </si>
  <si>
    <t>-578962488</t>
  </si>
  <si>
    <t>21*2+3+3,5+19,5+20+16+2+4*5+4+9+3+4,3+4+3+6+2,5</t>
  </si>
  <si>
    <t>3+4,5+4*1,5+2,5+4+4+9,3+7+7,5+10+10+7+7+1,4*8</t>
  </si>
  <si>
    <t>19+9+7+12+2+3+3+2+3+2+13+3+5,5+3+2+4+3+6</t>
  </si>
  <si>
    <t>11,5+3+6+5,5+11,5+4+20+15+20+22</t>
  </si>
  <si>
    <t>42</t>
  </si>
  <si>
    <t>915211115</t>
  </si>
  <si>
    <t>Vodorovné dopravní značení stříkaným plastem  dělící čára šířky 125 mm souvislá žlutá základní</t>
  </si>
  <si>
    <t>1237296281</t>
  </si>
  <si>
    <t>1,5*8+15,4*2+12*2+8</t>
  </si>
  <si>
    <t>43</t>
  </si>
  <si>
    <t>915211121</t>
  </si>
  <si>
    <t>Vodorovné dopravní značení stříkaným plastem  dělící čára šířky 125 mm přerušovaná bílá základní</t>
  </si>
  <si>
    <t>998626850</t>
  </si>
  <si>
    <t>9,4+3+8+2,5*2+3*2+10,5+6,5+10+10+13+4,5+8+10,5+10+9,5</t>
  </si>
  <si>
    <t>5+7+10+10+8+26</t>
  </si>
  <si>
    <t>44</t>
  </si>
  <si>
    <t>915211125</t>
  </si>
  <si>
    <t>Vodorovné dopravní značení stříkaným plastem  dělící čára šířky 125 mm přerušovaná žlutá základní</t>
  </si>
  <si>
    <t>-1278256302</t>
  </si>
  <si>
    <t>45</t>
  </si>
  <si>
    <t>915221111</t>
  </si>
  <si>
    <t>Vodorovné dopravní značení stříkaným plastem  vodící čára bílá šířky 250 mm souvislá základní</t>
  </si>
  <si>
    <t>1216586707</t>
  </si>
  <si>
    <t>3+3,5+2</t>
  </si>
  <si>
    <t>46</t>
  </si>
  <si>
    <t>915311111</t>
  </si>
  <si>
    <t>Vodorovné značení předformovaným termoplastem  dopravní značky barevné velikosti do 1 m2</t>
  </si>
  <si>
    <t>2029161893</t>
  </si>
  <si>
    <t>47</t>
  </si>
  <si>
    <t>915321111</t>
  </si>
  <si>
    <t>Vodorovné značení předformovaným termoplastem  přechod pro chodce z pásů šířky 0,5 m</t>
  </si>
  <si>
    <t>-1973742652</t>
  </si>
  <si>
    <t>2*1,75*0,5</t>
  </si>
  <si>
    <t>3*1,75*2+3*3,5+6*2*2+3*1,75*2+2*3,5*2+2*2+1,75*3*2</t>
  </si>
  <si>
    <t>48</t>
  </si>
  <si>
    <t>915321115</t>
  </si>
  <si>
    <t>Vodorovné značení předformovaným termoplastem  vodící pás pro slabozraké z 6 proužků</t>
  </si>
  <si>
    <t>-1143849668</t>
  </si>
  <si>
    <t>7+2+4</t>
  </si>
  <si>
    <t>49</t>
  </si>
  <si>
    <t>915341112</t>
  </si>
  <si>
    <t>Vodorovné značení předformovaným termoplastem  šipky velikosti 2,5 m</t>
  </si>
  <si>
    <t>644776745</t>
  </si>
  <si>
    <t>50</t>
  </si>
  <si>
    <t>915611111</t>
  </si>
  <si>
    <t>Předznačení pro vodorovné značení  stříkané barvou nebo prováděné z nátěrových hmot liniové dělicí čáry, vodicí proužky</t>
  </si>
  <si>
    <t>648025122</t>
  </si>
  <si>
    <t>součet VDZ liniového</t>
  </si>
  <si>
    <t>474,8+74,8+189,9+8+8,5</t>
  </si>
  <si>
    <t>51</t>
  </si>
  <si>
    <t>915621111</t>
  </si>
  <si>
    <t>Předznačení pro vodorovné značení  stříkané barvou nebo prováděné z nátěrových hmot plošné šipky, symboly, nápisy</t>
  </si>
  <si>
    <t>3956616</t>
  </si>
  <si>
    <t>85,75+22</t>
  </si>
  <si>
    <t>52</t>
  </si>
  <si>
    <t>916111122</t>
  </si>
  <si>
    <t>Osazení silniční obruby z dlažebních kostek v jedné řadě s ložem tl. přes 50 do 100 mm, s vyplněním a zatřením spár cementovou maltou z drobných kostek bez boční opěry, do lože z betonu prostého tř. C 12/15</t>
  </si>
  <si>
    <t>1806572547</t>
  </si>
  <si>
    <t>dvojřádek ve sjezdu</t>
  </si>
  <si>
    <t>14,01*2</t>
  </si>
  <si>
    <t>53</t>
  </si>
  <si>
    <t>583801100</t>
  </si>
  <si>
    <t>kostka dlažební drobná, žula, I.jakost, velikost 10 cm</t>
  </si>
  <si>
    <t>-1288148405</t>
  </si>
  <si>
    <t>14,01*0,1*0,2*2</t>
  </si>
  <si>
    <t>54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</si>
  <si>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</si>
  <si>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</si>
  <si>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797460629</t>
  </si>
  <si>
    <t>8+4,7+15,1+4,7+6,3+4,7+3,4+2,1+2,1+8+4,7+6,3+4,7+7,2+2,3+5,4+11+16,6+11,8+4,5+7,5+14+7,5+7+4+0,5+3,8+1,9+1,9+3,4</t>
  </si>
  <si>
    <t>24,4+10,5+1,2+4+6+1+4+2+6,2+4+6,2+3+2,4+1+3,9+3,2+9,6+12+7,3+1,6+4+14,5+4+1,6+7,5</t>
  </si>
  <si>
    <t>11,3+4,7+6,1+1,7+2,1+13,5+2,1+1,7+7+4,7+2+6,3+1,7+7,2+4,7+6,2+4,7+13,6+10,1+10+6,4+2,8</t>
  </si>
  <si>
    <t>4,2+0,5+11,8+1,2+2,5+1,5+1,9+1,8+2,3+10+3,5*2+5,8*2+2,2*2+8,3+4,7+3,5+2,4+6,5+4,7</t>
  </si>
  <si>
    <t>10,8+7,4+2,2+2,1+3,3+1,4+2+5,2+4,6+1,4+3,4+4,7+1,1+6,4+3+5,1+6,2+1,4+4,7+2,1+1,4+1,6+12,3</t>
  </si>
  <si>
    <t>2,3+4,6+2,6+0,6+2,5+19,5+2,5+27,6+2,1+41,1+19,4+3+2,6+4+2,6+19,3+8,8+4,7+4+4,7+8,8</t>
  </si>
  <si>
    <t>4,7+4+4,7+3,1+2,6+1,4+1,6+8,7+1,7+0,3+1,9+3*2+0,5*4+3,1*2+1+4,7+5+4,7+11,3+4,7+5+4,7</t>
  </si>
  <si>
    <t>1,3+3,2+2,1+3,6+2,9+2+2,8+4,1+5,3+4,7+11,3+4,7+20,7+20,8+7,4+4+6+5,2+3,5+1,9+14,5+1,7*2</t>
  </si>
  <si>
    <t>2,7+10+1,8+5,9+8,4+3,9+12,4+1,6+10,8+0,5+6,5+4,7+22+2,4+2,6+0,4+1,4+8,6+2,2+3,8+7,6</t>
  </si>
  <si>
    <t>1,4+31+4,1+27,1+50+8,6+4,7+4,5+3,4+11,7+3,8+2,9+3,5+7,1+4,7+13,8+6+24,8+4+5+8+4,7</t>
  </si>
  <si>
    <t>4,4+2,4+2,4+5+3,4+7,8+3+8,5+2*2+28,3+3,5+13,9+4,7+3,4+3+3+4+4,7+2,3+3,8+3,8+1,4+6,8</t>
  </si>
  <si>
    <t>2+4,7+5,7+3,4+5,4+4,7+10,8+4,7+7,2+3,4+5,4+3,4+5,7+4,7+2,3+3,9+2,5+3+2,5+3,9+2,1+4,7</t>
  </si>
  <si>
    <t>55</t>
  </si>
  <si>
    <t>916991121</t>
  </si>
  <si>
    <t>Lože pod obrubníky, krajníky nebo obruby z dlažebních kostek z betonu prostého tř. C 16/20</t>
  </si>
  <si>
    <t>26580047</t>
  </si>
  <si>
    <t>14,01*0,3*0,1</t>
  </si>
  <si>
    <t>bo1025*0,3*0,1</t>
  </si>
  <si>
    <t>56</t>
  </si>
  <si>
    <t>919731123R</t>
  </si>
  <si>
    <t>Zarovnání styčné plochy podkladu nebo krytu podél vybourané části komunikace nebo zpevněné plochy živičné tl. přes 100 do 200 mm</t>
  </si>
  <si>
    <t>575778374</t>
  </si>
  <si>
    <t>sjezd</t>
  </si>
  <si>
    <t>14,01</t>
  </si>
  <si>
    <t>57</t>
  </si>
  <si>
    <t>919735113</t>
  </si>
  <si>
    <t>Řezání stávajícího živičného krytu nebo podkladu hloubky přes 100 do 150 mm</t>
  </si>
  <si>
    <t>-191671450</t>
  </si>
  <si>
    <t>58</t>
  </si>
  <si>
    <t>935113111</t>
  </si>
  <si>
    <t>Osazení odvodňovacího žlabu s krycím roštem  polymerbetonového šířky do 200 mm</t>
  </si>
  <si>
    <t>-582857993</t>
  </si>
  <si>
    <t>15+12</t>
  </si>
  <si>
    <t>59</t>
  </si>
  <si>
    <t>59227006</t>
  </si>
  <si>
    <t>žlab odvodňovací polymerbetonový se spádem dna 0,5%, 1000x130x155/160 mm</t>
  </si>
  <si>
    <t>158668247</t>
  </si>
  <si>
    <t>60</t>
  </si>
  <si>
    <t>56241018R</t>
  </si>
  <si>
    <t xml:space="preserve">rošt můstkový D400 litina dl 0,5m oka 12/96 pro žlab  </t>
  </si>
  <si>
    <t>1614578961</t>
  </si>
  <si>
    <t>61</t>
  </si>
  <si>
    <t>R57701</t>
  </si>
  <si>
    <t>vpust pro líniový betonový žlab DN100mm vč. krycího roštu a osazení</t>
  </si>
  <si>
    <t>-320737323</t>
  </si>
  <si>
    <t>62</t>
  </si>
  <si>
    <t>938908411</t>
  </si>
  <si>
    <t>Čištění vozovek splachováním vodou povrchu podkladu nebo krytu živičného, betonového nebo dlážděného</t>
  </si>
  <si>
    <t>-581976693</t>
  </si>
  <si>
    <t>slepci+drážky+kontrast+vozovka+cyklo+pěší+plošná+žula_dr+žula_v</t>
  </si>
  <si>
    <t>63</t>
  </si>
  <si>
    <t>592174170</t>
  </si>
  <si>
    <t>obrubník betonový chodníkový vibrolisovaný 100x10x25 cm</t>
  </si>
  <si>
    <t>-619774852</t>
  </si>
  <si>
    <t>R0121</t>
  </si>
  <si>
    <t>dodání a montáž modelu lokomotivy vč.spodní stavby</t>
  </si>
  <si>
    <t>-765068222</t>
  </si>
  <si>
    <t>65</t>
  </si>
  <si>
    <t>R0122</t>
  </si>
  <si>
    <t>dodání a montáž modelu autobusu vč.spodní stavby</t>
  </si>
  <si>
    <t>1477272219</t>
  </si>
  <si>
    <t>66</t>
  </si>
  <si>
    <t>R0123</t>
  </si>
  <si>
    <t>dodání a montáž autobusového přístřešku vč.spodní stavby</t>
  </si>
  <si>
    <t>1634374779</t>
  </si>
  <si>
    <t>67</t>
  </si>
  <si>
    <t>R0124</t>
  </si>
  <si>
    <t>dodání a montáž stojanu na kola vč.spodní stavby</t>
  </si>
  <si>
    <t>-596492687</t>
  </si>
  <si>
    <t>68</t>
  </si>
  <si>
    <t>-712471869</t>
  </si>
  <si>
    <t>69</t>
  </si>
  <si>
    <t>-581050773</t>
  </si>
  <si>
    <t>70</t>
  </si>
  <si>
    <t>-1892036361</t>
  </si>
  <si>
    <t>77,326*24 'Přepočtené koeficientem množství</t>
  </si>
  <si>
    <t>71</t>
  </si>
  <si>
    <t>-1999947257</t>
  </si>
  <si>
    <t>72</t>
  </si>
  <si>
    <t>-1770826563</t>
  </si>
  <si>
    <t>jáma</t>
  </si>
  <si>
    <t>jáma vsaku</t>
  </si>
  <si>
    <t>132</t>
  </si>
  <si>
    <t>pažení_rýh</t>
  </si>
  <si>
    <t>pažení rýh</t>
  </si>
  <si>
    <t>563,15</t>
  </si>
  <si>
    <t>rýhy</t>
  </si>
  <si>
    <t>výkop rýh</t>
  </si>
  <si>
    <t>281,575</t>
  </si>
  <si>
    <t>pažení_celk</t>
  </si>
  <si>
    <t>pažení celkem</t>
  </si>
  <si>
    <t>272</t>
  </si>
  <si>
    <t>lože</t>
  </si>
  <si>
    <t>12,443</t>
  </si>
  <si>
    <t>drenáž</t>
  </si>
  <si>
    <t>414,75</t>
  </si>
  <si>
    <t>textilie</t>
  </si>
  <si>
    <t>1176,397</t>
  </si>
  <si>
    <t xml:space="preserve">003 - SO 301 – Odvodnění </t>
  </si>
  <si>
    <t>rýhy2</t>
  </si>
  <si>
    <t>153,913</t>
  </si>
  <si>
    <t xml:space="preserve">    2 - Zakládání</t>
  </si>
  <si>
    <t xml:space="preserve">    4 - Vodorovné konstrukce</t>
  </si>
  <si>
    <t xml:space="preserve">    8 - Trubní vedení</t>
  </si>
  <si>
    <t>131201201</t>
  </si>
  <si>
    <t>Hloubení zapažených jam a zářezů s urovnáním dna do předepsaného profilu a spádu v hornině tř. 3 do 100 m3</t>
  </si>
  <si>
    <t>153137796</t>
  </si>
  <si>
    <t>dle D1.b.1.b.3</t>
  </si>
  <si>
    <t>0,5*(12+18)*0,5*(11+5)*1,1</t>
  </si>
  <si>
    <t>131201209</t>
  </si>
  <si>
    <t>Hloubení zapažených jam a zářezů s urovnáním dna do předepsaného profilu a spádu Příplatek k cenám za lepivost horniny tř. 3</t>
  </si>
  <si>
    <t>932819142</t>
  </si>
  <si>
    <t>132201101</t>
  </si>
  <si>
    <t>Hloubení zapažených i nezapažených rýh šířky do 600 mm s urovnáním dna do předepsaného profilu a spádu v hornině tř. 3 do 100 m3</t>
  </si>
  <si>
    <t>988197888</t>
  </si>
  <si>
    <t>dle D1B.1.b.2; D1B.1.a; D1B.1.b.1a; D1B.1.b.1b</t>
  </si>
  <si>
    <t>0,3*((107,83-5*2-2*3)*1,5)</t>
  </si>
  <si>
    <t>0,3*((127,94-2-1-3*5)*1,3)</t>
  </si>
  <si>
    <t>0,3*(16,48+5*27,81+23,45-2-11)*1,4</t>
  </si>
  <si>
    <t>132201109</t>
  </si>
  <si>
    <t>Hloubení zapažených i nezapažených rýh šířky do 600 mm s urovnáním dna do předepsaného profilu a spádu v hornině tř. 3 Příplatek k cenám za lepivost horniny tř. 3</t>
  </si>
  <si>
    <t>808617095</t>
  </si>
  <si>
    <t>132201201</t>
  </si>
  <si>
    <t>Hloubení zapažených i nezapažených rýh šířky přes 600 do 2 000 mm s urovnáním dna do předepsaného profilu a spádu v hornině tř. 3 do 100 m3</t>
  </si>
  <si>
    <t>-1902467753</t>
  </si>
  <si>
    <t>dle D1.B.1.b.1a; D1.B.1.b.1b; D1.B.1.b.5</t>
  </si>
  <si>
    <t>(pažení_rýh/2)*1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</si>
  <si>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</si>
  <si>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</si>
  <si>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306564761</t>
  </si>
  <si>
    <t>151101102</t>
  </si>
  <si>
    <t>Zřízení pažení a rozepření stěn rýh pro podzemní vedení pro všechny šířky rýhy příložné pro jakoukoliv mezerovitost, hloubky do 4 m</t>
  </si>
  <si>
    <t>-787262918</t>
  </si>
  <si>
    <t>dle D1B.1.b.2; D1B.1.a</t>
  </si>
  <si>
    <t>2*2,5*52</t>
  </si>
  <si>
    <t>dle D1B.1.b.3</t>
  </si>
  <si>
    <t>vskš</t>
  </si>
  <si>
    <t>1,5*2*4</t>
  </si>
  <si>
    <t>151101112</t>
  </si>
  <si>
    <t>Odstranění pažení a rozepření stěn rýh pro podzemní vedení s uložením materiálu na vzdálenost do 3 m od kraje výkopu příložné, hloubky přes 2 do 4 m</t>
  </si>
  <si>
    <t>-1414762701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</si>
  <si>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</si>
  <si>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</si>
  <si>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2082619926</t>
  </si>
  <si>
    <t>rýhy+rýhy2</t>
  </si>
  <si>
    <t>1123732769</t>
  </si>
  <si>
    <t>rýhy+jáma+rýhy2</t>
  </si>
  <si>
    <t>1225085040</t>
  </si>
  <si>
    <t>(rýhy+jáma+rýhy2)*15</t>
  </si>
  <si>
    <t>649429866</t>
  </si>
  <si>
    <t>1634368365</t>
  </si>
  <si>
    <t>444632574</t>
  </si>
  <si>
    <t>1,7*(rýhy+jáma+rýhy2)</t>
  </si>
  <si>
    <t>583441720</t>
  </si>
  <si>
    <t>štěrkodrť frakce 0-32 třída C</t>
  </si>
  <si>
    <t>559978891</t>
  </si>
  <si>
    <t>dle D1.B1.a; D1B.1.b.2</t>
  </si>
  <si>
    <t>(414,75-5*2-3*2-2-1-5*3-2-11)*1*0,3*2</t>
  </si>
  <si>
    <t>52*0,4*0,3*2</t>
  </si>
  <si>
    <t>1*0,5*52*2</t>
  </si>
  <si>
    <t>fr032</t>
  </si>
  <si>
    <t>583439320</t>
  </si>
  <si>
    <t>kamenivo drcené hrubé frakce 16-32</t>
  </si>
  <si>
    <t>1491675995</t>
  </si>
  <si>
    <t>dle D1B1.b.2; D1B.1.a</t>
  </si>
  <si>
    <t>0,7*1*52*1,9</t>
  </si>
  <si>
    <t>fr1632</t>
  </si>
  <si>
    <t>583439630R</t>
  </si>
  <si>
    <t>kamenivo drcené hrubé prané frakce 32-63 praná</t>
  </si>
  <si>
    <t>-1435736060</t>
  </si>
  <si>
    <t>dle D1B.1.a; D1B.1.b.2</t>
  </si>
  <si>
    <t>1*1,15*52*1,9</t>
  </si>
  <si>
    <t>fr3263</t>
  </si>
  <si>
    <t>58337401R</t>
  </si>
  <si>
    <t>kamenivo dekorační (kačírek) frakce 11/22</t>
  </si>
  <si>
    <t>-288229441</t>
  </si>
  <si>
    <t>dle D1B1.b.2</t>
  </si>
  <si>
    <t>52*1*0,15*1,9</t>
  </si>
  <si>
    <t>174101101</t>
  </si>
  <si>
    <t>Zásyp sypaninou z jakékoliv horniny s uložením výkopku ve vrstvách se zhutněním jam, šachet, rýh nebo kolem objektů v těchto vykopávkách</t>
  </si>
  <si>
    <t>-953883064</t>
  </si>
  <si>
    <t>rýhy+rýhy2-lože</t>
  </si>
  <si>
    <t>zásyp</t>
  </si>
  <si>
    <t>Zakládání</t>
  </si>
  <si>
    <t>212755216</t>
  </si>
  <si>
    <t>Trativody bez lože z drenážních trubek plastových flexibilních D 160 mm</t>
  </si>
  <si>
    <t>-1158324057</t>
  </si>
  <si>
    <t>dle D1B.1a</t>
  </si>
  <si>
    <t>693110620R</t>
  </si>
  <si>
    <t>geotextilie z polyesterových vláken netkaná, 300 g/m2, šíře 200 cm</t>
  </si>
  <si>
    <t>1927018719</t>
  </si>
  <si>
    <t>textilie*1,5</t>
  </si>
  <si>
    <t>213141132</t>
  </si>
  <si>
    <t>Zřízení vrstvy z geotextilie filtrační, separační, odvodňovací, ochranné, výztužné nebo protierozní ve sklonu přes 1:2 do 1:1, šířky přes 3 do 6 m</t>
  </si>
  <si>
    <t>1793246916</t>
  </si>
  <si>
    <t>2*(0,4+0,3)*414,75</t>
  </si>
  <si>
    <t>(2,35*2+3*1)*52</t>
  </si>
  <si>
    <t>3,14*0,15*drenáž</t>
  </si>
  <si>
    <t>Vodorovné konstrukce</t>
  </si>
  <si>
    <t>451573111</t>
  </si>
  <si>
    <t>Lože pod potrubí, stoky a drobné objekty v otevřeném výkopu z písku a štěrkopísku do 63 mm</t>
  </si>
  <si>
    <t>1943641404</t>
  </si>
  <si>
    <t>dle D1.1.b.2</t>
  </si>
  <si>
    <t>0,1*0,3*drenáž</t>
  </si>
  <si>
    <t>Trubní vedení</t>
  </si>
  <si>
    <t>871313121</t>
  </si>
  <si>
    <t>Montáž kanalizačního potrubí z plastů z tvrdého PVC těsněných gumovým kroužkem v otevřeném výkopu ve sklonu do 20 % DN 160</t>
  </si>
  <si>
    <t>158705791</t>
  </si>
  <si>
    <t>1,5</t>
  </si>
  <si>
    <t>potrubí</t>
  </si>
  <si>
    <t>286114600</t>
  </si>
  <si>
    <t>trubka kanalizační plastová PVC KG DN 160x1000 mm SN 8</t>
  </si>
  <si>
    <t>778940566</t>
  </si>
  <si>
    <t>894411111R</t>
  </si>
  <si>
    <t>Zřízení vsakovací šachty z betonových prefa.dílců</t>
  </si>
  <si>
    <t>527744567</t>
  </si>
  <si>
    <t>R806</t>
  </si>
  <si>
    <t>PRSTENEC VYROVNÁVACÍ BETON 625x100/100mm</t>
  </si>
  <si>
    <t>-1248553911</t>
  </si>
  <si>
    <t>R156415</t>
  </si>
  <si>
    <t>větraný poklop s rámem D600mm</t>
  </si>
  <si>
    <t>2120155124</t>
  </si>
  <si>
    <t>R112255</t>
  </si>
  <si>
    <t>betonová skruž 1000/1000/120mm s vyvrtanými otvory</t>
  </si>
  <si>
    <t>409663623</t>
  </si>
  <si>
    <t>R131214</t>
  </si>
  <si>
    <t>betonový konus 1000/625mm s kapsovým stupadlem</t>
  </si>
  <si>
    <t>-1197211803</t>
  </si>
  <si>
    <t>894812003</t>
  </si>
  <si>
    <t>Revizní a čistící šachta z polypropylenu PP pro hladké trouby [např. systém KG] DN 400 šachtové dno (DN šachty / DN trubního vedení) DN 400/150 pravý a levý přítok</t>
  </si>
  <si>
    <t>-122280967</t>
  </si>
  <si>
    <t>dle D1B.1.b.4</t>
  </si>
  <si>
    <t>R010203</t>
  </si>
  <si>
    <t>betonová dlaždice 300/300/50mm</t>
  </si>
  <si>
    <t>238514609</t>
  </si>
  <si>
    <t>894812032</t>
  </si>
  <si>
    <t>Revizní a čistící šachta z polypropylenu PP pro hladké trouby DN 400 roura šachtová korugovaná bez hrdla, světlé hloubky 1500 mm</t>
  </si>
  <si>
    <t>-302382209</t>
  </si>
  <si>
    <t>894812041</t>
  </si>
  <si>
    <t>Revizní a čistící šachta z polypropylenu PP pro hladké trouby [např. systém KG] DN 400 roura šachtová korugovaná Příplatek k cenám 2031 - 2035 za uříznutí šachtové roury</t>
  </si>
  <si>
    <t>22384616</t>
  </si>
  <si>
    <t>894812061</t>
  </si>
  <si>
    <t>Revizní a čistící šachta z polypropylenu PP pro hladké trouby DN 400 poklop litinový (pro zatížení) pochůzí (1,5 t)</t>
  </si>
  <si>
    <t>634839052</t>
  </si>
  <si>
    <t>899304111</t>
  </si>
  <si>
    <t>Osazení poklopů železobetonových včetně rámů jakékoliv hmotnosti</t>
  </si>
  <si>
    <t>-1177343470</t>
  </si>
  <si>
    <t>938906143</t>
  </si>
  <si>
    <t>Čištění usazenin pročištění drenážního potrubí DN 130 a 160</t>
  </si>
  <si>
    <t>-1240151316</t>
  </si>
  <si>
    <t>dle D1.1.b.5</t>
  </si>
  <si>
    <t>998276201</t>
  </si>
  <si>
    <t>Přesun hmot pro trubní vedení hloubené z trub z plastických hmot nebo sklolaminátových pro vodovody nebo kanalizace v otevřeném výkopu dopravní vzdálenost do 15 m</t>
  </si>
  <si>
    <t>-1777903531</t>
  </si>
  <si>
    <t>cyky54</t>
  </si>
  <si>
    <t>297,4</t>
  </si>
  <si>
    <t>cyky315</t>
  </si>
  <si>
    <t>581</t>
  </si>
  <si>
    <t>zemnič</t>
  </si>
  <si>
    <t>dvr75</t>
  </si>
  <si>
    <t>197,77</t>
  </si>
  <si>
    <t>dvk110</t>
  </si>
  <si>
    <t>214,3</t>
  </si>
  <si>
    <t>odvoz</t>
  </si>
  <si>
    <t>32,38</t>
  </si>
  <si>
    <t xml:space="preserve">004 - SO 401 – Veřejné osvětlení </t>
  </si>
  <si>
    <t xml:space="preserve">    741 - Elektroinstalace - silnoproud</t>
  </si>
  <si>
    <t xml:space="preserve">    784 - Dokončovací práce - malby a tapety</t>
  </si>
  <si>
    <t xml:space="preserve">    21-M - Elektromontáže</t>
  </si>
  <si>
    <t>-1382585862</t>
  </si>
  <si>
    <t>-1960570347</t>
  </si>
  <si>
    <t>odvoz*1,7</t>
  </si>
  <si>
    <t>583442000</t>
  </si>
  <si>
    <t>štěrkodrť frakce 0-63 třída C</t>
  </si>
  <si>
    <t>1100751229</t>
  </si>
  <si>
    <t>odvoz*1,9</t>
  </si>
  <si>
    <t>899623161R</t>
  </si>
  <si>
    <t>Obetonování potrubí nebo zdiva stok betonem prostým v otevřeném výkopu, beton tř. C 20/25</t>
  </si>
  <si>
    <t>-1998851774</t>
  </si>
  <si>
    <t>dle D2.4.b.4; D2.4.b.1</t>
  </si>
  <si>
    <t>(8,23+7,86+15,04+10,25+6,45+8,05+5,13+5,9+20,24+7,57+4,91)*0,5*0,25</t>
  </si>
  <si>
    <t>741</t>
  </si>
  <si>
    <t>Elektroinstalace - silnoproud</t>
  </si>
  <si>
    <t>741128021</t>
  </si>
  <si>
    <t>Ostatní práce při montáži vodičů a kabelů Příplatek k cenám montáže vodičů a kabelů za zatahování vodičů a kabelů do tvárnicových tras s komorami nebo do kolektorů, hmotnosti do 0,75 kg</t>
  </si>
  <si>
    <t>974060711</t>
  </si>
  <si>
    <t>cyky54+cyky315</t>
  </si>
  <si>
    <t>741130021</t>
  </si>
  <si>
    <t>Ukončení vodičů izolovaných s označením a zapojením na svorkovnici s otevřením a uzavřením krytu, průřezu žíly do 2,5 mm2</t>
  </si>
  <si>
    <t>736082887</t>
  </si>
  <si>
    <t>2*7+2</t>
  </si>
  <si>
    <t>741130022</t>
  </si>
  <si>
    <t>Ukončení vodičů izolovaných s označením a zapojením na svorkovnici s otevřením a uzavřením krytu, průřezu žíly do 4 mm2</t>
  </si>
  <si>
    <t>1848481709</t>
  </si>
  <si>
    <t>dle D2.4.b.3</t>
  </si>
  <si>
    <t>741420021</t>
  </si>
  <si>
    <t>Montáž hromosvodného vedení svorek se 2 šrouby</t>
  </si>
  <si>
    <t>-686605320</t>
  </si>
  <si>
    <t>5+9</t>
  </si>
  <si>
    <t>354420130</t>
  </si>
  <si>
    <t>svorka uzemnění Cu spojovací</t>
  </si>
  <si>
    <t>404978923</t>
  </si>
  <si>
    <t>354420160</t>
  </si>
  <si>
    <t>svorka uzemnění Cu připojovací</t>
  </si>
  <si>
    <t>195066987</t>
  </si>
  <si>
    <t>741810002</t>
  </si>
  <si>
    <t>Zkoušky a prohlídky elektrických rozvodů a zařízení celková prohlídka a vyhotovení revizní zprávy pro objem montážních prací přes 100 do 500 tis. Kč</t>
  </si>
  <si>
    <t>2064463366</t>
  </si>
  <si>
    <t>741820102</t>
  </si>
  <si>
    <t>Měření osvětlovacího zařízení intenzity osvětlení na pracovišti do 50 svítidel</t>
  </si>
  <si>
    <t>soubor</t>
  </si>
  <si>
    <t>653016107</t>
  </si>
  <si>
    <t>784</t>
  </si>
  <si>
    <t>Dokončovací práce - malby a tapety</t>
  </si>
  <si>
    <t>784672011R</t>
  </si>
  <si>
    <t>Písmomalířské práce výšky číslic nebo písmen přes 40 do 100 mm v místnostech výšky do 3,80 m</t>
  </si>
  <si>
    <t>780118196</t>
  </si>
  <si>
    <t>21-M</t>
  </si>
  <si>
    <t>Elektromontáže</t>
  </si>
  <si>
    <t>210021063</t>
  </si>
  <si>
    <t>Ostatní elektromontážní doplňkové práce osazení výstražné fólie z PVC</t>
  </si>
  <si>
    <t>1115842875</t>
  </si>
  <si>
    <t>693113110R</t>
  </si>
  <si>
    <t>pás varovný plný PE  šíře 33 cm s potiskem</t>
  </si>
  <si>
    <t>128</t>
  </si>
  <si>
    <t>-1007895438</t>
  </si>
  <si>
    <t>210202013R</t>
  </si>
  <si>
    <t>Montáž svítidel výbojkových se zapojením vodičů průmyslových nebo venkovních na výložník</t>
  </si>
  <si>
    <t>-1845986990</t>
  </si>
  <si>
    <t>210204011</t>
  </si>
  <si>
    <t>Montáž stožárů osvětlení, bez zemních prací ocelových samostatně stojících, délky do 12 m</t>
  </si>
  <si>
    <t>1711220584</t>
  </si>
  <si>
    <t>M001</t>
  </si>
  <si>
    <t xml:space="preserve">stožár osvětlovací BM8 žárově zinkovaný  </t>
  </si>
  <si>
    <t>256</t>
  </si>
  <si>
    <t>961147703</t>
  </si>
  <si>
    <t>dle D2.4.b.3; D2.4.b.2</t>
  </si>
  <si>
    <t>M002</t>
  </si>
  <si>
    <t>Dodávka svítidla na stožár včetně výložníku, včetně montáže a zapojení dle technické specifikace</t>
  </si>
  <si>
    <t>-1592475305</t>
  </si>
  <si>
    <t>dle D2.4.b.2; D2.4.b.3</t>
  </si>
  <si>
    <t>M003</t>
  </si>
  <si>
    <t>dodání LED svítidla výložníkového 129W</t>
  </si>
  <si>
    <t>-1179596963</t>
  </si>
  <si>
    <t>dle D2.4.a; D2.4.b.3</t>
  </si>
  <si>
    <t>210204103</t>
  </si>
  <si>
    <t>Montáž výložníků osvětlení  jednoramenných sloupových, hmotnosti do 35 kg</t>
  </si>
  <si>
    <t>-1006871213</t>
  </si>
  <si>
    <t>M002.1</t>
  </si>
  <si>
    <t>966404580</t>
  </si>
  <si>
    <t>210204105</t>
  </si>
  <si>
    <t>Montáž výložníků osvětlení dvouramenných sloupových, hmotnosti do 70 kg</t>
  </si>
  <si>
    <t>-479510469</t>
  </si>
  <si>
    <t>210204203</t>
  </si>
  <si>
    <t>Montáž elektrovýzbroje stožárů osvětlení 3 okruhy</t>
  </si>
  <si>
    <t>-1184882607</t>
  </si>
  <si>
    <t>M004</t>
  </si>
  <si>
    <t>Dodávka výzbroje stožáru osvětlení se třemi obvody, chráněné pojistkami</t>
  </si>
  <si>
    <t>sada</t>
  </si>
  <si>
    <t>-650891714</t>
  </si>
  <si>
    <t>210220002</t>
  </si>
  <si>
    <t>Montáž uzemňovacího vedení s upevněním, propojením a připojením pomocí svorek na povrchu vodičů FeZn drátem nebo lanem průměru do 10 mm</t>
  </si>
  <si>
    <t>1323370010</t>
  </si>
  <si>
    <t>354410730</t>
  </si>
  <si>
    <t>drát průměr 10 mm FeZn</t>
  </si>
  <si>
    <t>-1240368848</t>
  </si>
  <si>
    <t>zemnič*0,62</t>
  </si>
  <si>
    <t>210280211</t>
  </si>
  <si>
    <t>Měření zemních odporů zemniče prvního nebo samostatného</t>
  </si>
  <si>
    <t>719238702</t>
  </si>
  <si>
    <t>210280215</t>
  </si>
  <si>
    <t>Měření zemních odporů zemniče Příplatek k ceně za každý další zemnič v síti</t>
  </si>
  <si>
    <t>1985311388</t>
  </si>
  <si>
    <t>210280351</t>
  </si>
  <si>
    <t>Zkoušky vodičů a kabelů izolačních kabelů silových do 1 kV, počtu a průřezu žil do 4x25 mm2</t>
  </si>
  <si>
    <t>358080226</t>
  </si>
  <si>
    <t>9+2*7+2</t>
  </si>
  <si>
    <t>210290891</t>
  </si>
  <si>
    <t>Doplnění orientačních štítků na kabel (při revizi instalace)</t>
  </si>
  <si>
    <t>-15809900</t>
  </si>
  <si>
    <t>9+7*2+2</t>
  </si>
  <si>
    <t>M005</t>
  </si>
  <si>
    <t>kabelový štítek</t>
  </si>
  <si>
    <t>-548709536</t>
  </si>
  <si>
    <t>210810005</t>
  </si>
  <si>
    <t>Montáž izolovaných kabelů měděných bez ukončení do 1 kV uložených volně CYKY, CYKYD, CYKYDY, NYM, NYY, YSLY, 750 V, počtu a průřezu žil 3 x 1,5 mm2</t>
  </si>
  <si>
    <t>-433966852</t>
  </si>
  <si>
    <t>341110300</t>
  </si>
  <si>
    <t>kabel silový s Cu jádrem CYKY 3x1,5 mm2</t>
  </si>
  <si>
    <t>1818919899</t>
  </si>
  <si>
    <t>7*(2*8*2*2,5)</t>
  </si>
  <si>
    <t>2*(8+2,5)</t>
  </si>
  <si>
    <t>34111098</t>
  </si>
  <si>
    <t>kabel silový s Cu jádrem 1 kV 5x4mm2</t>
  </si>
  <si>
    <t>843884385</t>
  </si>
  <si>
    <t>5,1+11,5+1+1+15,8+19,8*2+13,2+14,1+20+33,3+6,1+31,7</t>
  </si>
  <si>
    <t>5,7+26,2+3+38,7+2+2,2+24,8+2,4</t>
  </si>
  <si>
    <t>210812063</t>
  </si>
  <si>
    <t>Montáž izolovaných kabelů měděných do 1 kV bez ukončení plných a kulatých (CYKY, CHKE-R,...) uložených volně nebo v liště počtu a průřezu žil 5x4 až 6 mm2</t>
  </si>
  <si>
    <t>140126099</t>
  </si>
  <si>
    <t>460010024</t>
  </si>
  <si>
    <t>Vytyčení trasy vedení kabelového (podzemního) v zastavěném prostoru</t>
  </si>
  <si>
    <t>km</t>
  </si>
  <si>
    <t>2107622320</t>
  </si>
  <si>
    <t>cyky54*0,001</t>
  </si>
  <si>
    <t>460050303</t>
  </si>
  <si>
    <t>Hloubení nezapažených jam ručně pro stožáry s přemístěním výkopku do vzdálenosti 3 m od okraje jámy nebo naložením na dopravní prostředek, včetně zásypu, zhutnění a urovnání povrchu s patkou jednoduché na rovině, v hornině třídy 3</t>
  </si>
  <si>
    <t>-1366561169</t>
  </si>
  <si>
    <t>460080035</t>
  </si>
  <si>
    <t>Základové konstrukce základ bez bednění do rostlé zeminy z monolitického železobetonu bez výztuže tř. C 25/30</t>
  </si>
  <si>
    <t>-30366234</t>
  </si>
  <si>
    <t>dle D2.4.b.2</t>
  </si>
  <si>
    <t>9*(0,7*0,7*0,3+0,5*0,5*0,35)</t>
  </si>
  <si>
    <t>460080202</t>
  </si>
  <si>
    <t>Základové konstrukce zřízení bednění základových konstrukcí s případnými vzpěrami zabudovaného</t>
  </si>
  <si>
    <t>407123695</t>
  </si>
  <si>
    <t>9*3,14*0,4*1,5</t>
  </si>
  <si>
    <t>286111230</t>
  </si>
  <si>
    <t>trubka kanalizační hladká hrdlovaná D 400 x 9,8 x 5000 mm</t>
  </si>
  <si>
    <t>-1010972320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</si>
  <si>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</si>
  <si>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</si>
  <si>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-1668146902</t>
  </si>
  <si>
    <t>460150303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</si>
  <si>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</si>
  <si>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-622638099</t>
  </si>
  <si>
    <t>cyky54-dvr75</t>
  </si>
  <si>
    <t>460421101</t>
  </si>
  <si>
    <t>Kabelové lože včetně podsypu, zhutnění a urovnání povrchu z písku nebo štěrkopísku tloušťky 10 cm nad kabel bez zakrytí, šířky do 65 cm</t>
  </si>
  <si>
    <t>2140206535</t>
  </si>
  <si>
    <t>460470011</t>
  </si>
  <si>
    <t>Provizorní zajištění inženýrských sítí ve výkopech pomocí drátů, dřevěných a plastových prvků apod. kabelů při křížení</t>
  </si>
  <si>
    <t>722299444</t>
  </si>
  <si>
    <t>460520173</t>
  </si>
  <si>
    <t>Montáž trubek ochranných uložených volně do rýhy plastových ohebných, vnitřního průměru přes 50 do 90 mm</t>
  </si>
  <si>
    <t>1630953352</t>
  </si>
  <si>
    <t>583373310R</t>
  </si>
  <si>
    <t>štěrkopísek frakce 0-22</t>
  </si>
  <si>
    <t>1464445762</t>
  </si>
  <si>
    <t>dle D2.4.b.4</t>
  </si>
  <si>
    <t>0,2*0,35*dvr75*2</t>
  </si>
  <si>
    <t>345713530R</t>
  </si>
  <si>
    <t>trubka elektroinstalační ohebná dvouplášťová korugovaná D 61/75 mm, HDPE+LDPE</t>
  </si>
  <si>
    <t>717479051</t>
  </si>
  <si>
    <t>dle D2.4.b.3; D2.4.b.4</t>
  </si>
  <si>
    <t>cyky54-8,23-7,86-15,04-10,25-6,45-8,05-5,13-5,9-20,24-7,57-4,91</t>
  </si>
  <si>
    <t>460520174</t>
  </si>
  <si>
    <t>Montáž trubek ochranných uložených volně do rýhy plastových ohebných, vnitřního průměru přes 90 do 110 mm</t>
  </si>
  <si>
    <t>817243744</t>
  </si>
  <si>
    <t>345713550R</t>
  </si>
  <si>
    <t>trubka elektroinstalační ohebná dvouplášťová korugovaná D 94/110 mm, HDPE+LDPE</t>
  </si>
  <si>
    <t>-1150878923</t>
  </si>
  <si>
    <t>dle D2.4.b.1; D2.4.b.4</t>
  </si>
  <si>
    <t>3*15,04+2*8,23+2*7,86+2*10,25+2*6,45+2*8,05+2*20,24+2*5,13+2*5,9+2*7,57+2*4,91</t>
  </si>
  <si>
    <t>460560163</t>
  </si>
  <si>
    <t>Zásyp kabelových rýh ručně s uložením výkopku ve vrstvách včetně zhutnění a urovnání povrchu šířky 35 cm hloubky 80 cm, v hornině třídy 3</t>
  </si>
  <si>
    <t>-650911491</t>
  </si>
  <si>
    <t>460560303</t>
  </si>
  <si>
    <t>Zásyp kabelových rýh ručně s uložením výkopku ve vrstvách včetně zhutnění a urovnání povrchu šířky 50 cm hloubky 120 cm, v hornině třídy 3</t>
  </si>
  <si>
    <t>-1943354658</t>
  </si>
  <si>
    <t>460600023</t>
  </si>
  <si>
    <t>Přemístění (odvoz) horniny, suti a vybouraných hmot  vodorovné přemístění horniny včetně složení, bez naložení a rozprostření jakékoliv třídy, na vzdálenost přes 500 do 1000 m</t>
  </si>
  <si>
    <t>-186876897</t>
  </si>
  <si>
    <t>0,65*0,5*(8,23+7,86+15,04+10,25+6,45+8,05+5,13+5,9+20,24+7,57+4,91)</t>
  </si>
  <si>
    <t>460600031</t>
  </si>
  <si>
    <t>Přemístění (odvoz) horniny, suti a vybouraných hmot  vodorovné přemístění horniny včetně složení, bez naložení a rozprostření jakékoliv třídy, na vzdálenost Příplatek k ceně -0023 za každých dalších i započatých 1000 m</t>
  </si>
  <si>
    <t>-647956400</t>
  </si>
  <si>
    <t>460620013</t>
  </si>
  <si>
    <t>Úprava terénu provizorní úprava terénu včetně odkopání drobných nerovností a zásypu prohlubní se zhutněním, v hornině třídy 3</t>
  </si>
  <si>
    <t>1629897447</t>
  </si>
  <si>
    <t>rýha</t>
  </si>
  <si>
    <t>23,75</t>
  </si>
  <si>
    <t>hdpe110</t>
  </si>
  <si>
    <t>28,5</t>
  </si>
  <si>
    <t>2,375</t>
  </si>
  <si>
    <t xml:space="preserve">005 - SO 402 – Uložení stávajících sdělovacích a elektro kabelů do chrániček </t>
  </si>
  <si>
    <t>-653288783</t>
  </si>
  <si>
    <t>dle D3.1.b.2; D3.1.b.1</t>
  </si>
  <si>
    <t>2,5*1*9,5</t>
  </si>
  <si>
    <t>-1889971458</t>
  </si>
  <si>
    <t>-1660824205</t>
  </si>
  <si>
    <t>187383802</t>
  </si>
  <si>
    <t>-1972064382</t>
  </si>
  <si>
    <t>15*rýha</t>
  </si>
  <si>
    <t>-1311429699</t>
  </si>
  <si>
    <t>2093669918</t>
  </si>
  <si>
    <t>1290216034</t>
  </si>
  <si>
    <t>rýha*1,7</t>
  </si>
  <si>
    <t>-976384284</t>
  </si>
  <si>
    <t>rýha-lože</t>
  </si>
  <si>
    <t>-142932938</t>
  </si>
  <si>
    <t>(rýha-lože)*1,9</t>
  </si>
  <si>
    <t>1041106341</t>
  </si>
  <si>
    <t>dle D3.1.b.1; D3.1.b.2</t>
  </si>
  <si>
    <t>0,1*2,5*9,5</t>
  </si>
  <si>
    <t>1339262678</t>
  </si>
  <si>
    <t>1055767390</t>
  </si>
  <si>
    <t>5*9,5</t>
  </si>
  <si>
    <t>1256757610</t>
  </si>
  <si>
    <t>-1099182018</t>
  </si>
  <si>
    <t>hdpe110+dvk110</t>
  </si>
  <si>
    <t>16893563</t>
  </si>
  <si>
    <t>3*9,5</t>
  </si>
  <si>
    <t>R2105</t>
  </si>
  <si>
    <t>dodání půlené chráničky HDPE110</t>
  </si>
  <si>
    <t>508267068</t>
  </si>
  <si>
    <t>cyky325</t>
  </si>
  <si>
    <t>130</t>
  </si>
  <si>
    <t>cyky34</t>
  </si>
  <si>
    <t>cyky416</t>
  </si>
  <si>
    <t>folie</t>
  </si>
  <si>
    <t>300</t>
  </si>
  <si>
    <t>2105,3</t>
  </si>
  <si>
    <t>obet</t>
  </si>
  <si>
    <t>344,17</t>
  </si>
  <si>
    <t>006 - SO 601 – Přípojka el. NN</t>
  </si>
  <si>
    <t>neobet</t>
  </si>
  <si>
    <t>885,38</t>
  </si>
  <si>
    <t>177,38</t>
  </si>
  <si>
    <t>111,855</t>
  </si>
  <si>
    <t>278117317</t>
  </si>
  <si>
    <t>1982396599</t>
  </si>
  <si>
    <t>1669961681</t>
  </si>
  <si>
    <t>zásyp pod plochami</t>
  </si>
  <si>
    <t>0,65*0,5*obet*1,9</t>
  </si>
  <si>
    <t>-1612140487</t>
  </si>
  <si>
    <t>obet*0,5*0,25</t>
  </si>
  <si>
    <t>-2129438744</t>
  </si>
  <si>
    <t>cyky416+cyky34+cyky325</t>
  </si>
  <si>
    <t>-1060919090</t>
  </si>
  <si>
    <t>-1365589036</t>
  </si>
  <si>
    <t>741130025</t>
  </si>
  <si>
    <t>Ukončení vodičů izolovaných s označením a zapojením na svorkovnici s otevřením a uzavřením krytu, průřezu žíly do 16 mm2</t>
  </si>
  <si>
    <t>-1830927943</t>
  </si>
  <si>
    <t>741313082</t>
  </si>
  <si>
    <t>Montáž zásuvek domovních se zapojením vodičů šroubové připojení venkovní nebo mokré, provedení 2P + PE</t>
  </si>
  <si>
    <t>-1696003992</t>
  </si>
  <si>
    <t>34551485</t>
  </si>
  <si>
    <t>zásuvka krytá pro vlhké prostředí 5518-3929 S šedá 1x DIN.IP44</t>
  </si>
  <si>
    <t>-698725454</t>
  </si>
  <si>
    <t>1451496949</t>
  </si>
  <si>
    <t>4+10</t>
  </si>
  <si>
    <t>-1182082956</t>
  </si>
  <si>
    <t>1896967817</t>
  </si>
  <si>
    <t>34111036</t>
  </si>
  <si>
    <t>kabel silový s Cu jádrem 1 kV 3x2,5mm2</t>
  </si>
  <si>
    <t>1496015366</t>
  </si>
  <si>
    <t>dle D5.4.b.8</t>
  </si>
  <si>
    <t>31+12+11+13+55+8</t>
  </si>
  <si>
    <t>34111042</t>
  </si>
  <si>
    <t>kabel silový s Cu jádrem 1 kV 3x4mm2</t>
  </si>
  <si>
    <t>-281315364</t>
  </si>
  <si>
    <t>2*5+2*9+2*5,5+2*9+9+10+33+10+5,5+3,5</t>
  </si>
  <si>
    <t>34111080</t>
  </si>
  <si>
    <t>kabel silový s Cu jádrem 1 kV 4x16mm2</t>
  </si>
  <si>
    <t>-1609563522</t>
  </si>
  <si>
    <t>31+11</t>
  </si>
  <si>
    <t>R2101RE</t>
  </si>
  <si>
    <t>rozvaděč elektroměrový plastový ER 63 A dle Technické specifikace - dodání a montáž vč.základového pilíře</t>
  </si>
  <si>
    <t>1263432461</t>
  </si>
  <si>
    <t>R2101RH</t>
  </si>
  <si>
    <t>Venkovní rozváděč RH dle Technické specifikace - dodání a montáž vč. základového pilíře</t>
  </si>
  <si>
    <t>-1653483941</t>
  </si>
  <si>
    <t>502850702</t>
  </si>
  <si>
    <t>R21K1</t>
  </si>
  <si>
    <t>kabelová komora - TYP1 - dodání a montáž - dle D5.4.a</t>
  </si>
  <si>
    <t>1473093446</t>
  </si>
  <si>
    <t>dle D5.4.a; D5.4.b.8</t>
  </si>
  <si>
    <t>R21K2</t>
  </si>
  <si>
    <t>kabelová komora - TYP2 - dodání a montáž</t>
  </si>
  <si>
    <t>1930643095</t>
  </si>
  <si>
    <t>R21K3</t>
  </si>
  <si>
    <t>kabelová komora - TYP3 - dodání a montáž</t>
  </si>
  <si>
    <t>63580457</t>
  </si>
  <si>
    <t>230102001</t>
  </si>
  <si>
    <t>110802733</t>
  </si>
  <si>
    <t>1827632474</t>
  </si>
  <si>
    <t>-79707255</t>
  </si>
  <si>
    <t>121977767</t>
  </si>
  <si>
    <t>1290348033</t>
  </si>
  <si>
    <t>1251471534</t>
  </si>
  <si>
    <t>26572291</t>
  </si>
  <si>
    <t>1178735731</t>
  </si>
  <si>
    <t>210812011</t>
  </si>
  <si>
    <t>Montáž izolovaných kabelů měděných do 1 kV bez ukončení plných a kulatých (CYKY, CHKE-R,...) uložených volně nebo v liště počtu a průřezu žil 3x1,5 až 6 mm2</t>
  </si>
  <si>
    <t>-2046107632</t>
  </si>
  <si>
    <t>cyky34+cyky325</t>
  </si>
  <si>
    <t>210812035</t>
  </si>
  <si>
    <t>Montáž izolovaných kabelů měděných do 1 kV bez ukončení plných a kulatých (CYKY, CHKE-R,...) uložených volně nebo v liště počtu a průřezu žil 4x16 mm2</t>
  </si>
  <si>
    <t>1411980902</t>
  </si>
  <si>
    <t>-923118928</t>
  </si>
  <si>
    <t>folie*0,001</t>
  </si>
  <si>
    <t>2030764310</t>
  </si>
  <si>
    <t>7,6+13,1+27,4+2,5+20+3+3+11,5+15,1+1,6+15,8+12,1+16,6+7,4+2,2+7+10,5+8,9+12,1+12,6</t>
  </si>
  <si>
    <t>7,6+18+4+6,7+6,4+19,4+2+14,8+8,7+6,6+12+11+3,5+5,2+2,8+10,3+12,4+9,5+8,9+4,4+11,6</t>
  </si>
  <si>
    <t>8,8+10+33+6,2+7,6+16+18+4,5+8,3+5,3+9,1+13,1+4,6+16,5+0,5+4,4+20,8+3*1,8+11+13,2+24,6</t>
  </si>
  <si>
    <t>14,3+19,5+15,4+16,6+5,5</t>
  </si>
  <si>
    <t>cyky416+cyky34+cyky325-11,58-24,49-8,36-8,75-11,26-10,22-10,98-5,27-11,88-19,83</t>
  </si>
  <si>
    <t>-217029194</t>
  </si>
  <si>
    <t>dle D5.4.b.1; D5.4.b.9; D5.4.b.2</t>
  </si>
  <si>
    <t>11,58+24,49+8,36+10,22+8,75+11,26+10,98+5,27+11,88+19,83</t>
  </si>
  <si>
    <t>10,12+15,93+7,39+35,96+7,58+6,35+6,75+6,32+5,39+6,56+10,09+11,01+10,27+3,62+8,77</t>
  </si>
  <si>
    <t>20,59+17,71+10,27+7,12+7,58+6,17</t>
  </si>
  <si>
    <t>-567585623</t>
  </si>
  <si>
    <t>951840225</t>
  </si>
  <si>
    <t>1453436385</t>
  </si>
  <si>
    <t>-1251468263</t>
  </si>
  <si>
    <t>neobet*0,35*0,2*2</t>
  </si>
  <si>
    <t>1597947732</t>
  </si>
  <si>
    <t>435772595</t>
  </si>
  <si>
    <t>561656769</t>
  </si>
  <si>
    <t>dle D5.4.b.1</t>
  </si>
  <si>
    <t>2*(11,58+24,49+8,36+8,75+11,26+10,22+10,98+5,27+11,88+19,83)</t>
  </si>
  <si>
    <t>dle D5.4.b.9</t>
  </si>
  <si>
    <t>10,12+15,93+7,39+35,96+7,58+6,35+6,75+6,32+5,39+6,56+10,9+11,01+10,27+3,62+8,77</t>
  </si>
  <si>
    <t>20,59+17,71+10,27+7,12+7,58+6,5+6,17</t>
  </si>
  <si>
    <t>7,6+13,1+27,4+2,5+20+3+3+11,5+2*15,1+2*1,6+2*15,8+12,1+3*16,6+7,4+2,2+7+3*10,5+3*8,9</t>
  </si>
  <si>
    <t>3*12,1+3*12,6+3*7,6+3*18+2*4+6,7+6,4+19,4+2+14,8+8,7+6,6+6*12+6*11+6*3,5+5,2+2,8</t>
  </si>
  <si>
    <t>10,3+12,4+9,5+8,9+4,4+7*11,6+4*8,8+4*10+4*33+4*6,2+2*7,6+2*16+18+4,5+2*8,3+5,3+9,1</t>
  </si>
  <si>
    <t>7*13,1+7*4,6+16,5+8*0,5+4,4+7*20,8+3*1,8+11+2*13,2+2*24,6+2*14,3+2*19,5+15,4+16,6+5,5</t>
  </si>
  <si>
    <t>1741667235</t>
  </si>
  <si>
    <t>-111613595</t>
  </si>
  <si>
    <t>461497213</t>
  </si>
  <si>
    <t>0,65*0,5*obet</t>
  </si>
  <si>
    <t>-1538357873</t>
  </si>
  <si>
    <t>odvoz*24</t>
  </si>
  <si>
    <t>1145671850</t>
  </si>
  <si>
    <t>obet+neobet</t>
  </si>
  <si>
    <t>testování</t>
  </si>
  <si>
    <t>250</t>
  </si>
  <si>
    <t>vyhlídka</t>
  </si>
  <si>
    <t>27,3</t>
  </si>
  <si>
    <t>45,759</t>
  </si>
  <si>
    <t>jamky</t>
  </si>
  <si>
    <t>9,562</t>
  </si>
  <si>
    <t>55,321</t>
  </si>
  <si>
    <t>14,025</t>
  </si>
  <si>
    <t>bedzákl</t>
  </si>
  <si>
    <t>177,32</t>
  </si>
  <si>
    <t xml:space="preserve">007 - SO 702 – Další vybavení hřiště </t>
  </si>
  <si>
    <t>geo</t>
  </si>
  <si>
    <t>46,65</t>
  </si>
  <si>
    <t xml:space="preserve">    3 - Svislé a kompletní konstrukce</t>
  </si>
  <si>
    <t>1871005346</t>
  </si>
  <si>
    <t>dle D7.1.b.1; D7.1.b.3</t>
  </si>
  <si>
    <t>street art</t>
  </si>
  <si>
    <t>0,6*9,3*0,65</t>
  </si>
  <si>
    <t>0,6*0,6*2*(1,9+18,7)</t>
  </si>
  <si>
    <t>-812771072</t>
  </si>
  <si>
    <t>133201101</t>
  </si>
  <si>
    <t>Hloubení zapažených i nezapažených šachet  s případným nutným přemístěním výkopku ve výkopišti v hornině tř. 3 do 100 m3</t>
  </si>
  <si>
    <t>608139586</t>
  </si>
  <si>
    <t>dle D7.1.b.4</t>
  </si>
  <si>
    <t>brána</t>
  </si>
  <si>
    <t>0,8*1,9*0,5</t>
  </si>
  <si>
    <t>branka+brány</t>
  </si>
  <si>
    <t>3*2*0,3*0,3*0,8</t>
  </si>
  <si>
    <t>sloupky a vzpěry oplocení</t>
  </si>
  <si>
    <t>146*0,3*0,3*0,6</t>
  </si>
  <si>
    <t>pošt.schránka,reklama,park.sloupky,koše,květináč</t>
  </si>
  <si>
    <t>9*0,3*0,3*0,6</t>
  </si>
  <si>
    <t>133201109</t>
  </si>
  <si>
    <t>Hloubení zapažených i nezapažených šachet  s případným nutným přemístěním výkopku ve výkopišti v hornině tř. 3 Příplatek k cenám za lepivost horniny tř. 3</t>
  </si>
  <si>
    <t>-1116770764</t>
  </si>
  <si>
    <t>-1327714972</t>
  </si>
  <si>
    <t>rýhy+jamky</t>
  </si>
  <si>
    <t>-1496994794</t>
  </si>
  <si>
    <t>-281409839</t>
  </si>
  <si>
    <t>odvoz*15</t>
  </si>
  <si>
    <t>-1348411816</t>
  </si>
  <si>
    <t>1664030824</t>
  </si>
  <si>
    <t>-1071999637</t>
  </si>
  <si>
    <t>-787115157</t>
  </si>
  <si>
    <t>1,5*18,7*0,5</t>
  </si>
  <si>
    <t>58344229</t>
  </si>
  <si>
    <t>štěrkodrť frakce 0-125</t>
  </si>
  <si>
    <t>158319469</t>
  </si>
  <si>
    <t>zásyp*1,8</t>
  </si>
  <si>
    <t>-1058604864</t>
  </si>
  <si>
    <t>vyhlídka+testování</t>
  </si>
  <si>
    <t>213141111</t>
  </si>
  <si>
    <t>Zřízení vrstvy z geotextilie filtrační, separační, odvodňovací, ochranné, výztužné nebo protierozní v rovině nebo ve sklonu do 1:5, šířky do 3 m</t>
  </si>
  <si>
    <t>-1954387834</t>
  </si>
  <si>
    <t>dle D7.1.a; C3</t>
  </si>
  <si>
    <t>1,5*(4,2+6,9+10+10)</t>
  </si>
  <si>
    <t>713211417</t>
  </si>
  <si>
    <t>274321511</t>
  </si>
  <si>
    <t>Základy z betonu železového (bez výztuže) pasy z betonu bez zvýšených nároků na prostředí tř. C 25/30</t>
  </si>
  <si>
    <t>-2131569361</t>
  </si>
  <si>
    <t>19,4*0,2*1,75*2+1,5*0,35*0,75*2</t>
  </si>
  <si>
    <t>0,5*0,3*9,3</t>
  </si>
  <si>
    <t>274354111</t>
  </si>
  <si>
    <t>Bednění základových konstrukcí pasů, prahů, věnců a ostruh zřízení</t>
  </si>
  <si>
    <t>-2075958382</t>
  </si>
  <si>
    <t>19,4*2*1,75*2+1,5*2*0,75*2</t>
  </si>
  <si>
    <t>2*0,3*(0,5+9,3)</t>
  </si>
  <si>
    <t>0,8*2*(1,9+0,5)</t>
  </si>
  <si>
    <t>274354211</t>
  </si>
  <si>
    <t>Bednění základových konstrukcí pasů, prahů, věnců a ostruh odstranění bednění</t>
  </si>
  <si>
    <t>1466785308</t>
  </si>
  <si>
    <t>274R1</t>
  </si>
  <si>
    <t>příplatek za pohledový beton nadzemní části</t>
  </si>
  <si>
    <t>-52147821</t>
  </si>
  <si>
    <t>19,4*2*0,85*2</t>
  </si>
  <si>
    <t>274361412</t>
  </si>
  <si>
    <t>Výztuž základových konstrukcí pasů, prahů, věnců a ostruh ze svařovaných sítí, hmotnosti přes 3,5 do 6 kg/m2</t>
  </si>
  <si>
    <t>-347378546</t>
  </si>
  <si>
    <t>_vyhlídka</t>
  </si>
  <si>
    <t>0,0025*2*(19,4*0,2+19,4*1,75+1,75*0,2+1,5*0,35+1,5*0,75+0,75*0,35)*1,2</t>
  </si>
  <si>
    <t>streetart</t>
  </si>
  <si>
    <t>0,0025*2*(0,5*0,3+0,5*9+0,3*9)*1,2</t>
  </si>
  <si>
    <t>275321311</t>
  </si>
  <si>
    <t>Základy z betonu železového (bez výztuže) patky z betonu bez zvýšených nároků na prostředí tř. C 16/20</t>
  </si>
  <si>
    <t>137437076</t>
  </si>
  <si>
    <t>R27003</t>
  </si>
  <si>
    <t>dodání a montáž prefabrikovaných schodišťových stupňů 1500/350/150mm</t>
  </si>
  <si>
    <t>208121198</t>
  </si>
  <si>
    <t>Svislé a kompletní konstrukce</t>
  </si>
  <si>
    <t>311321814</t>
  </si>
  <si>
    <t>Nadzákladové zdi z betonu železového (bez výztuže) nosné pohledového (v přírodní barvě drtí a přísad) tř. C 25/30</t>
  </si>
  <si>
    <t>582407307</t>
  </si>
  <si>
    <t>dle D7.1.b.2; D7.1.b.3</t>
  </si>
  <si>
    <t>9*0,2*2,5</t>
  </si>
  <si>
    <t>311351121</t>
  </si>
  <si>
    <t>Bednění nadzákladových zdí nosných rovné oboustranné za každou stranu zřízení</t>
  </si>
  <si>
    <t>-397133938</t>
  </si>
  <si>
    <t>9*2*2,5</t>
  </si>
  <si>
    <t>2,5*0,2*2</t>
  </si>
  <si>
    <t>311351122</t>
  </si>
  <si>
    <t>Bednění nadzákladových zdí nosných rovné oboustranné za každou stranu odstranění</t>
  </si>
  <si>
    <t>270288795</t>
  </si>
  <si>
    <t>311353911R</t>
  </si>
  <si>
    <t>Příplatek k cenám bednění  za pohledový beton</t>
  </si>
  <si>
    <t>1774596254</t>
  </si>
  <si>
    <t>311362021</t>
  </si>
  <si>
    <t>Výztuž nadzákladových zdí nosných svislých nebo odkloněných od svislice, rovných nebo oblých ze svařovaných sítí z drátů typu KARI</t>
  </si>
  <si>
    <t>847268766</t>
  </si>
  <si>
    <t>0,0025*2*1,2*(9*2,5+9*0,2+0,2*2,5)</t>
  </si>
  <si>
    <t>348172116</t>
  </si>
  <si>
    <t>Montáž vjezdových bran samonosných posuvných jednokřídlových plochy přes 9 do 12 m2</t>
  </si>
  <si>
    <t>756463693</t>
  </si>
  <si>
    <t>348401130</t>
  </si>
  <si>
    <t>Osazení oplocení ze strojového pletiva s napínacími dráty do 15° sklonu svahu, výšky přes 1,6 do 2,0 m</t>
  </si>
  <si>
    <t>-1518857650</t>
  </si>
  <si>
    <t>373</t>
  </si>
  <si>
    <t>R34801</t>
  </si>
  <si>
    <t>posuvná vjezdová brána vč. vystrojení a el. instal. Dodání</t>
  </si>
  <si>
    <t>-362827588</t>
  </si>
  <si>
    <t>767-02</t>
  </si>
  <si>
    <t xml:space="preserve">plotové sloupky D48mm (stěna 1,5mm) o délce 2500mm opatřených žárovým zinkováním a poplastováním - dodání a montáž </t>
  </si>
  <si>
    <t>-1982920471</t>
  </si>
  <si>
    <t>767-01</t>
  </si>
  <si>
    <t xml:space="preserve">vzpěry D38mm (stěna 1,5mm) o délce 3000mm opatřených žárovým zinkováním a poplastováním - dodání a montáž </t>
  </si>
  <si>
    <t>32144793</t>
  </si>
  <si>
    <t>RR002</t>
  </si>
  <si>
    <t>branka š. 1,5m, v=2m, pletivo- dodání a montáž</t>
  </si>
  <si>
    <t>401087383</t>
  </si>
  <si>
    <t>RR003</t>
  </si>
  <si>
    <t>ruční brána š. 3m dvoukřídlá, výplň z pletiva - dodání a montáž</t>
  </si>
  <si>
    <t>-908553326</t>
  </si>
  <si>
    <t>RR0041</t>
  </si>
  <si>
    <t>dodání a osazení sloupků pro brány a branku z CHS 76,1/3,2mm, komaxit, dl. 2,5m</t>
  </si>
  <si>
    <t>-1880188940</t>
  </si>
  <si>
    <t>2*3</t>
  </si>
  <si>
    <t>RR0042</t>
  </si>
  <si>
    <t>dodání a montáž podhrabové desky 2950/300/50mm, beton</t>
  </si>
  <si>
    <t>981215261</t>
  </si>
  <si>
    <t>RR043</t>
  </si>
  <si>
    <t>držák podhrabových desek 30/5cm, komaxit - dodání a montáž</t>
  </si>
  <si>
    <t>-1798632582</t>
  </si>
  <si>
    <t>dle D.7.1.b.4</t>
  </si>
  <si>
    <t>146</t>
  </si>
  <si>
    <t>R9001</t>
  </si>
  <si>
    <t>dodání a osazení parkové lavičky (beton/dřevo) 2000/450/450mm</t>
  </si>
  <si>
    <t>618247039</t>
  </si>
  <si>
    <t>R9002</t>
  </si>
  <si>
    <t xml:space="preserve">dodání a osazení hladkého betonového patníku 15/15/85cm </t>
  </si>
  <si>
    <t>1693975875</t>
  </si>
  <si>
    <t>R9003</t>
  </si>
  <si>
    <t xml:space="preserve">dodání a osazení betonového koše </t>
  </si>
  <si>
    <t>-1880891337</t>
  </si>
  <si>
    <t>R9004</t>
  </si>
  <si>
    <t>dodání a osazení betonového květináče (d/š/v) 1000/400/600mm, hladký</t>
  </si>
  <si>
    <t>-1078564803</t>
  </si>
  <si>
    <t>R9005</t>
  </si>
  <si>
    <t>dodání a osazení poštovní schránky vč. základu</t>
  </si>
  <si>
    <t>-480771577</t>
  </si>
  <si>
    <t>R9006</t>
  </si>
  <si>
    <t>dodání a montáž reklamního poutače (plakátovací plochy) - rám jackl, plocha OSB, 2 nohy,  - pozink+ komaxit, 1950/1250mm</t>
  </si>
  <si>
    <t>396636271</t>
  </si>
  <si>
    <t>31327514R</t>
  </si>
  <si>
    <t>pletivo drátěné plastifikované se čtvercovými oky 55 mm/2,5 mm, 175 cm</t>
  </si>
  <si>
    <t>-728948502</t>
  </si>
  <si>
    <t>348401350</t>
  </si>
  <si>
    <t>Osazení oplocení ze strojového pletiva rozvinutí, uchycení a napnutí drátu do 15° sklonu svahu napínacího</t>
  </si>
  <si>
    <t>-1187359638</t>
  </si>
  <si>
    <t>3*373</t>
  </si>
  <si>
    <t>348401360</t>
  </si>
  <si>
    <t>Osazení oplocení ze strojového pletiva rozvinutí, uchycení a napnutí drátu do 15° sklonu svahu přiháčkování pletiva k napínacímu drátu</t>
  </si>
  <si>
    <t>-1205991408</t>
  </si>
  <si>
    <t>dle C3</t>
  </si>
  <si>
    <t>373*3</t>
  </si>
  <si>
    <t>15615300</t>
  </si>
  <si>
    <t>drát kruhový Pz napínací  D 2,80mm</t>
  </si>
  <si>
    <t>-1258616344</t>
  </si>
  <si>
    <t>564752111</t>
  </si>
  <si>
    <t>Podklad nebo kryt z vibrovaného štěrku VŠ  s rozprostřením, vlhčením a zhutněním, po zhutnění tl. 150 mm</t>
  </si>
  <si>
    <t>-1117668455</t>
  </si>
  <si>
    <t>štěrk</t>
  </si>
  <si>
    <t>6,9</t>
  </si>
  <si>
    <t>764177942</t>
  </si>
  <si>
    <t>testování+vyhlídka</t>
  </si>
  <si>
    <t>R501</t>
  </si>
  <si>
    <t>provedení vrstvy sypaného „lesního“ povrhu (jehličí, drobné větévky, smrkové či borovicové šišky, atd.) a z vibračně zhutněné pískojílovité půdy - tl. 10cm</t>
  </si>
  <si>
    <t>-1891135771</t>
  </si>
  <si>
    <t>10+10</t>
  </si>
  <si>
    <t>R007RR</t>
  </si>
  <si>
    <t>1675341101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</si>
  <si>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</si>
  <si>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</si>
  <si>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-283735576</t>
  </si>
  <si>
    <t>dlažba zámková betonová přírodní šedá tl.60mm</t>
  </si>
  <si>
    <t>1537573450</t>
  </si>
  <si>
    <t>454760325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</si>
  <si>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</si>
  <si>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</si>
  <si>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89752073</t>
  </si>
  <si>
    <t>4,2</t>
  </si>
  <si>
    <t>59246016</t>
  </si>
  <si>
    <t>dlažba betonová vegetační 60x40x8cm</t>
  </si>
  <si>
    <t>-157895644</t>
  </si>
  <si>
    <t>998012021</t>
  </si>
  <si>
    <t>Přesun hmot pro budovy občanské výstavby, bydlení, výrobu a služby  s nosnou svislou konstrukcí monolitickou betonovou tyčovou nebo plošnou s jakýkoliv obvodovým pláštěm kromě vyzdívaného vodorovná dopravní vzdálenost do 100 m pro budovy výšky do 6 m</t>
  </si>
  <si>
    <t>1573787387</t>
  </si>
  <si>
    <t>trávník</t>
  </si>
  <si>
    <t>4205</t>
  </si>
  <si>
    <t>mulč</t>
  </si>
  <si>
    <t>7,7</t>
  </si>
  <si>
    <t>substrát</t>
  </si>
  <si>
    <t>182,125</t>
  </si>
  <si>
    <t>dovoz</t>
  </si>
  <si>
    <t>189,825</t>
  </si>
  <si>
    <t>voda</t>
  </si>
  <si>
    <t>184,8</t>
  </si>
  <si>
    <t xml:space="preserve">008 - SO 801 – Úprava území </t>
  </si>
  <si>
    <t>111151221</t>
  </si>
  <si>
    <t>Pokosení trávníku při souvislé ploše přes 1000 do 10000 m2 parkového v rovině nebo svahu do 1:5</t>
  </si>
  <si>
    <t>-2098905388</t>
  </si>
  <si>
    <t>výsadba</t>
  </si>
  <si>
    <t>povýsadbová péče 3roky</t>
  </si>
  <si>
    <t>15*trávník</t>
  </si>
  <si>
    <t>-2005922758</t>
  </si>
  <si>
    <t>dovoz mulče a substrátu</t>
  </si>
  <si>
    <t>mulč+substrát</t>
  </si>
  <si>
    <t>-1277485367</t>
  </si>
  <si>
    <t>dovoz*15</t>
  </si>
  <si>
    <t>-548796409</t>
  </si>
  <si>
    <t>181301102</t>
  </si>
  <si>
    <t>Rozprostření a urovnání ornice v rovině nebo ve svahu sklonu do 1:5 při souvislé ploše do 500 m2, tl. vrstvy přes 100 do 150 mm</t>
  </si>
  <si>
    <t>-1128825265</t>
  </si>
  <si>
    <t>25234001</t>
  </si>
  <si>
    <t>herbicid totální systémový neselektivní</t>
  </si>
  <si>
    <t>litr</t>
  </si>
  <si>
    <t>-1255178283</t>
  </si>
  <si>
    <t>8*0,0001*trávník</t>
  </si>
  <si>
    <t>181301112</t>
  </si>
  <si>
    <t>Rozprostření a urovnání ornice v rovině nebo ve svahu sklonu do 1:5 při souvislé ploše přes 500 m2, tl. vrstvy přes 100 do 150 mm</t>
  </si>
  <si>
    <t>282120579</t>
  </si>
  <si>
    <t>181411131</t>
  </si>
  <si>
    <t>Založení trávníku na půdě předem připravené plochy do 1000 m2 výsevem včetně utažení parkového v rovině nebo na svahu do 1:5</t>
  </si>
  <si>
    <t>-2068167240</t>
  </si>
  <si>
    <t>005724200</t>
  </si>
  <si>
    <t>osivo směs travní parková okrasná</t>
  </si>
  <si>
    <t>904247317</t>
  </si>
  <si>
    <t>trávník*0,03</t>
  </si>
  <si>
    <t>251911550</t>
  </si>
  <si>
    <t>hnojivo průmyslové Cererit (bal. 5 kg)</t>
  </si>
  <si>
    <t>-1223112754</t>
  </si>
  <si>
    <t>0,03*trávník</t>
  </si>
  <si>
    <t>181451131</t>
  </si>
  <si>
    <t>Založení trávníku na půdě předem připravené plochy přes 1000 m2 výsevem včetně utažení parkového v rovině nebo na svahu do 1:5</t>
  </si>
  <si>
    <t>-1897235325</t>
  </si>
  <si>
    <t>183101321</t>
  </si>
  <si>
    <t>Hloubení jamek pro vysazování rostlin v zemině tř.1 až 4 s výměnou půdy z 100% v rovině nebo na svahu do 1:5, objemu přes 0,40 do 1,00 m3</t>
  </si>
  <si>
    <t>-1471608573</t>
  </si>
  <si>
    <t>183403114</t>
  </si>
  <si>
    <t>Obdělání půdy kultivátorováním v rovině nebo na svahu do 1:5</t>
  </si>
  <si>
    <t>857031701</t>
  </si>
  <si>
    <t>183403153</t>
  </si>
  <si>
    <t>Obdělání půdy hrabáním v rovině nebo na svahu do 1:5</t>
  </si>
  <si>
    <t>-1840175972</t>
  </si>
  <si>
    <t>183403161</t>
  </si>
  <si>
    <t>Obdělání půdy válením v rovině nebo na svahu do 1:5</t>
  </si>
  <si>
    <t>2117226122</t>
  </si>
  <si>
    <t>183552431</t>
  </si>
  <si>
    <t>Úprava zemědělské půdy - hnojení tekutými hnojivy na ploše jednotlivě se zapravením hnojiva do půdy do 5 ha, o sklonu do 5 st.</t>
  </si>
  <si>
    <t>1790668294</t>
  </si>
  <si>
    <t>trávník*0,0001</t>
  </si>
  <si>
    <t>184102116</t>
  </si>
  <si>
    <t>Výsadba dřeviny s balem do předem vyhloubené jamky se zalitím  v rovině nebo na svahu do 1:5, při průměru balu přes 600 do 800 mm</t>
  </si>
  <si>
    <t>572637641</t>
  </si>
  <si>
    <t>184215133</t>
  </si>
  <si>
    <t>Ukotvení dřeviny kůly třemi kůly, délky přes 2 do 3 m</t>
  </si>
  <si>
    <t>1072638624</t>
  </si>
  <si>
    <t>184215411</t>
  </si>
  <si>
    <t>Zhotovení závlahové mísy u solitérních dřevin v rovině nebo na svahu do 1:5, o průměru mísy do 0,5 m</t>
  </si>
  <si>
    <t>207762222</t>
  </si>
  <si>
    <t>184501131</t>
  </si>
  <si>
    <t>Zhotovení obalu kmene a spodních částí větví stromu z juty  ve dvou vrstvách v rovině nebo na svahu do 1:5</t>
  </si>
  <si>
    <t>-825012870</t>
  </si>
  <si>
    <t>184801121</t>
  </si>
  <si>
    <t>Ošetření vysazených dřevin  solitérních v rovině nebo na svahu do 1:5</t>
  </si>
  <si>
    <t>-9449332</t>
  </si>
  <si>
    <t>3*77</t>
  </si>
  <si>
    <t>184802111</t>
  </si>
  <si>
    <t>Chemické odplevelení půdy před založením kultury, trávníku nebo zpevněných ploch o výměře jednotlivě přes 20 m2 v rovině nebo na svahu do 1:5 postřikem na široko</t>
  </si>
  <si>
    <t>993415123</t>
  </si>
  <si>
    <t>184802611</t>
  </si>
  <si>
    <t>Chemické odplevelení po založení kultury  v rovině nebo na svahu do 1:5 postřikem na široko</t>
  </si>
  <si>
    <t>10099006</t>
  </si>
  <si>
    <t>3*trávník</t>
  </si>
  <si>
    <t>184852312</t>
  </si>
  <si>
    <t>Řez stromů prováděný lezeckou technikou výchovný alejové stromy, výšky přes 4 do 6 m</t>
  </si>
  <si>
    <t>174250618</t>
  </si>
  <si>
    <t>povýsadbová péče 3 roky</t>
  </si>
  <si>
    <t>184911111</t>
  </si>
  <si>
    <t>Znovuuvázání dřeviny  jedním úvazkem ke stávajícímu kůlu</t>
  </si>
  <si>
    <t>-1137383251</t>
  </si>
  <si>
    <t>předpoklad 40ks</t>
  </si>
  <si>
    <t>184911421</t>
  </si>
  <si>
    <t>Mulčování vysazených rostlin mulčovací kůrou, tl. do 100 mm v rovině nebo na svahu do 1:5</t>
  </si>
  <si>
    <t>1560677119</t>
  </si>
  <si>
    <t>dle B1.1.b</t>
  </si>
  <si>
    <t>77</t>
  </si>
  <si>
    <t>185802124</t>
  </si>
  <si>
    <t>Hnojení půdy nebo trávníku  na svahu přes 1:5 do 1:2 umělým hnojivem s rozdělením k jednotlivým rostlinám</t>
  </si>
  <si>
    <t>253068407</t>
  </si>
  <si>
    <t>77*(0,07/1000)*3</t>
  </si>
  <si>
    <t>77*(0,07/1000)</t>
  </si>
  <si>
    <t>185804312</t>
  </si>
  <si>
    <t>Zalití rostlin vodou  plochy záhonů jednotlivě přes 20 m2</t>
  </si>
  <si>
    <t>-1244878401</t>
  </si>
  <si>
    <t>výsadby</t>
  </si>
  <si>
    <t>77*0,1</t>
  </si>
  <si>
    <t>udržovací péče 3 roky</t>
  </si>
  <si>
    <t>77*0,1*24</t>
  </si>
  <si>
    <t>185851121</t>
  </si>
  <si>
    <t>Dovoz vody pro zálivku rostlin na vzdálenost do 1000 m</t>
  </si>
  <si>
    <t>827579524</t>
  </si>
  <si>
    <t>185851129</t>
  </si>
  <si>
    <t>Dovoz vody pro zálivku rostlin Příplatek k ceně za každých dalších i započatých 1000 m</t>
  </si>
  <si>
    <t>994078785</t>
  </si>
  <si>
    <t>voda*5</t>
  </si>
  <si>
    <t>10391100</t>
  </si>
  <si>
    <t>kůra mulčovací VL</t>
  </si>
  <si>
    <t>-846255999</t>
  </si>
  <si>
    <t>R80005</t>
  </si>
  <si>
    <t xml:space="preserve">Selektivní herbicid  (1l/ha)  </t>
  </si>
  <si>
    <t>l</t>
  </si>
  <si>
    <t>-971299712</t>
  </si>
  <si>
    <t>3*trávník*0,0001</t>
  </si>
  <si>
    <t>R8006</t>
  </si>
  <si>
    <t>Hnojivo tabletové  (8 tabl./strom)</t>
  </si>
  <si>
    <t>-573920781</t>
  </si>
  <si>
    <t>8*77</t>
  </si>
  <si>
    <t>R8001</t>
  </si>
  <si>
    <t>Kůly frézované 3 m</t>
  </si>
  <si>
    <t>1092570159</t>
  </si>
  <si>
    <t>77*3</t>
  </si>
  <si>
    <t>R8002</t>
  </si>
  <si>
    <t>Úvazky a spojovací materiál  (stromy dle TZ)</t>
  </si>
  <si>
    <t>-1049014860</t>
  </si>
  <si>
    <t>R8003</t>
  </si>
  <si>
    <t>Juta na bandáž kmene - alejové stromy     (stromy dle TZ)</t>
  </si>
  <si>
    <t>1720722419</t>
  </si>
  <si>
    <t>R8004</t>
  </si>
  <si>
    <t>Chránička paty kmene       (stromy dle TZ)</t>
  </si>
  <si>
    <t>266780661</t>
  </si>
  <si>
    <t>184807111</t>
  </si>
  <si>
    <t>Ochrana kmene bedněním před poškozením stavebním provozem zřízení</t>
  </si>
  <si>
    <t>1584655612</t>
  </si>
  <si>
    <t>184807112</t>
  </si>
  <si>
    <t>Ochrana kmene bedněním před poškozením stavebním provozem odstranění</t>
  </si>
  <si>
    <t>1608936982</t>
  </si>
  <si>
    <t>R101</t>
  </si>
  <si>
    <t xml:space="preserve"> substrát  </t>
  </si>
  <si>
    <t>484540210</t>
  </si>
  <si>
    <t>0,025*trávník</t>
  </si>
  <si>
    <t>R104</t>
  </si>
  <si>
    <t>dodávka ornice</t>
  </si>
  <si>
    <t>842703306</t>
  </si>
  <si>
    <t>dle A4</t>
  </si>
  <si>
    <t>trávník*0,15-370</t>
  </si>
  <si>
    <t>PSA</t>
  </si>
  <si>
    <t>třešeň pilovitá – sakura (Prunus serrulata ´Amanogawa´) 16-18cm</t>
  </si>
  <si>
    <t>454202550</t>
  </si>
  <si>
    <t>FSD</t>
  </si>
  <si>
    <t>buk lesní (Fagus sylvatica Dawyck´)  16-18cm</t>
  </si>
  <si>
    <t>-2120397480</t>
  </si>
  <si>
    <t>UHW</t>
  </si>
  <si>
    <t>jilm holandský (Ulmus holandica ´Wredei´) 16-18cm</t>
  </si>
  <si>
    <t>746721303</t>
  </si>
  <si>
    <t>FSDP</t>
  </si>
  <si>
    <t>buk lesní (Fagus sylvatica Dawyck Purple´) 16-18cm</t>
  </si>
  <si>
    <t>1467948390</t>
  </si>
  <si>
    <t>CBF</t>
  </si>
  <si>
    <t>habr obecný (Carpinus betulus ´Fastigiata´) 16-18cm</t>
  </si>
  <si>
    <t>-897627900</t>
  </si>
  <si>
    <t>CLPS</t>
  </si>
  <si>
    <t xml:space="preserve">hloh obecný (Crataegus laevigata ´Paul´s Scarlet´) </t>
  </si>
  <si>
    <t>28911563</t>
  </si>
  <si>
    <t>PCN</t>
  </si>
  <si>
    <t>myrobalán třešňový (Prunus cerasifera ´Nigra´)  16-18cm</t>
  </si>
  <si>
    <t>-1152491286</t>
  </si>
  <si>
    <t>PSK</t>
  </si>
  <si>
    <t>třešeň pilovitá – sakura (Prunus serrulata ´Kanzan´) 16-18cm</t>
  </si>
  <si>
    <t>1377794202</t>
  </si>
  <si>
    <t>APG</t>
  </si>
  <si>
    <t xml:space="preserve">javor mléč (Acer platanoides ´Globosum´) </t>
  </si>
  <si>
    <t>1289730632</t>
  </si>
  <si>
    <t>RPU</t>
  </si>
  <si>
    <t>trnovník bílý (Robinia pseudoacacia ´Umbraculifera´) 16-18cm</t>
  </si>
  <si>
    <t>-1743886782</t>
  </si>
  <si>
    <t>CBN</t>
  </si>
  <si>
    <t>katalpa trubačovitá (Catalpa bignoniodes ´Nana´) 16-18cm</t>
  </si>
  <si>
    <t>520131013</t>
  </si>
  <si>
    <t>PFG</t>
  </si>
  <si>
    <t>višeň křovitá (Prunus fruticosa ´Globosa´)</t>
  </si>
  <si>
    <t>-1782445162</t>
  </si>
  <si>
    <t>998231311</t>
  </si>
  <si>
    <t>Přesun hmot pro sadovnické a krajinářské úpravy - strojně dopravní vzdálenost do 5000 m</t>
  </si>
  <si>
    <t>1363686635</t>
  </si>
  <si>
    <t>41,25</t>
  </si>
  <si>
    <t>49,25</t>
  </si>
  <si>
    <t>82,5</t>
  </si>
  <si>
    <t>13,406</t>
  </si>
  <si>
    <t xml:space="preserve">009 - PS 101 Světelně signalizační zařízení </t>
  </si>
  <si>
    <t>-605663788</t>
  </si>
  <si>
    <t>1810978023</t>
  </si>
  <si>
    <t>-61608091</t>
  </si>
  <si>
    <t>-1369033927</t>
  </si>
  <si>
    <t>1520792954</t>
  </si>
  <si>
    <t>-310898746</t>
  </si>
  <si>
    <t>-130394145</t>
  </si>
  <si>
    <t>R21M01</t>
  </si>
  <si>
    <t>Dodávka a montáž SSZ dle Technické specifikace</t>
  </si>
  <si>
    <t>1653899496</t>
  </si>
  <si>
    <t>dle D8.4.a; D8.4.b.2; D8.4.b.3</t>
  </si>
  <si>
    <t>dodání a osazení 6ks stožárů na křižovatce</t>
  </si>
  <si>
    <t>dodání a osazení 2ks stožárů na přejezdu</t>
  </si>
  <si>
    <t>dodání a osazení ovládacích kabelů a ovl. prvků</t>
  </si>
  <si>
    <t>dodání a osazení venkovního řadiče vč. základového pilířku</t>
  </si>
  <si>
    <t>oživení technologie a zaškolení</t>
  </si>
  <si>
    <t>pozn.:  napájecí kabely jsou součástí SO 601</t>
  </si>
  <si>
    <t>136720217</t>
  </si>
  <si>
    <t>0,001*(obet+neobet)</t>
  </si>
  <si>
    <t>-825351783</t>
  </si>
  <si>
    <t>dle SO 601 - D5.4.b.8</t>
  </si>
  <si>
    <t>5+5,5+9+9+10+33+10+5,5+3,5-obet</t>
  </si>
  <si>
    <t>1205744048</t>
  </si>
  <si>
    <t>dle D8.4.b.1; D8.4.b.4</t>
  </si>
  <si>
    <t>8,43+8,6+8,72+10,98+4,52</t>
  </si>
  <si>
    <t>25909616</t>
  </si>
  <si>
    <t>1215574089</t>
  </si>
  <si>
    <t>-1463930952</t>
  </si>
  <si>
    <t>371867668</t>
  </si>
  <si>
    <t>dle D8.4.b.4</t>
  </si>
  <si>
    <t>1476269770</t>
  </si>
  <si>
    <t>923266571</t>
  </si>
  <si>
    <t>-2083311153</t>
  </si>
  <si>
    <t>obet*2</t>
  </si>
  <si>
    <t>525103835</t>
  </si>
  <si>
    <t>1454917437</t>
  </si>
  <si>
    <t>1838994231</t>
  </si>
  <si>
    <t>obet*0,65*0,5</t>
  </si>
  <si>
    <t>1256747276</t>
  </si>
  <si>
    <t>1441587160</t>
  </si>
  <si>
    <t>d40</t>
  </si>
  <si>
    <t>127</t>
  </si>
  <si>
    <t>d50</t>
  </si>
  <si>
    <t>245</t>
  </si>
  <si>
    <t>75,06</t>
  </si>
  <si>
    <t>171,94</t>
  </si>
  <si>
    <t>24,395</t>
  </si>
  <si>
    <t>optika</t>
  </si>
  <si>
    <t>205</t>
  </si>
  <si>
    <t>129</t>
  </si>
  <si>
    <t>010 - PS 102 Kamerový dohledový systém</t>
  </si>
  <si>
    <t>svody</t>
  </si>
  <si>
    <t xml:space="preserve">    22-M - Montáže technologických zařízení pro dopravní stavby</t>
  </si>
  <si>
    <t>168642316</t>
  </si>
  <si>
    <t>-735620758</t>
  </si>
  <si>
    <t>1043711797</t>
  </si>
  <si>
    <t>1491556591</t>
  </si>
  <si>
    <t>dle D9.4.b.4</t>
  </si>
  <si>
    <t>1840058028</t>
  </si>
  <si>
    <t>cyky325+svody</t>
  </si>
  <si>
    <t>520871923</t>
  </si>
  <si>
    <t>1173943445</t>
  </si>
  <si>
    <t>dle D9.4.b.2</t>
  </si>
  <si>
    <t>2*8</t>
  </si>
  <si>
    <t>2+2+85+40</t>
  </si>
  <si>
    <t>D2</t>
  </si>
  <si>
    <t>Dodávka a montáž rozvodnice MX dle Technické specifikace vč. základového pilířku</t>
  </si>
  <si>
    <t>-1588533672</t>
  </si>
  <si>
    <t>dle SO 401 - D2.4.b.2</t>
  </si>
  <si>
    <t>68312357</t>
  </si>
  <si>
    <t>D4</t>
  </si>
  <si>
    <t>Dodávka a montáž optického rozváděče RDAT dle D9.4.b.3</t>
  </si>
  <si>
    <t>1946820133</t>
  </si>
  <si>
    <t>-731403575</t>
  </si>
  <si>
    <t>1867693905</t>
  </si>
  <si>
    <t>21001010-R1</t>
  </si>
  <si>
    <t>Zatažení optického kabelu do ochranné HDPE trubky</t>
  </si>
  <si>
    <t>-613572687</t>
  </si>
  <si>
    <t>dle D.9.b.2</t>
  </si>
  <si>
    <t>120+85</t>
  </si>
  <si>
    <t>1485782327</t>
  </si>
  <si>
    <t>D3</t>
  </si>
  <si>
    <t>Optický kabel venkovní, 62,5/125, 8 vláken, MM</t>
  </si>
  <si>
    <t>184944323</t>
  </si>
  <si>
    <t>-128423642</t>
  </si>
  <si>
    <t>-982011369</t>
  </si>
  <si>
    <t>1604854760</t>
  </si>
  <si>
    <t>22-M</t>
  </si>
  <si>
    <t>Montáže technologických zařízení pro dopravní stavby</t>
  </si>
  <si>
    <t>220182023</t>
  </si>
  <si>
    <t>Kontrola tlakutěsnosti HDPE trubky od 1m do 2000 m</t>
  </si>
  <si>
    <t>-521132952</t>
  </si>
  <si>
    <t>220182025</t>
  </si>
  <si>
    <t>Kontrola průchodnosti trubky kalibrace do 2000 m</t>
  </si>
  <si>
    <t>1317246583</t>
  </si>
  <si>
    <t>optika*0,001</t>
  </si>
  <si>
    <t>220182027</t>
  </si>
  <si>
    <t>Montáž koncovky nebo záslepky bez svařování na HDPE trubku</t>
  </si>
  <si>
    <t>938851195</t>
  </si>
  <si>
    <t>R210201</t>
  </si>
  <si>
    <t>záslepka na HDPE trubky</t>
  </si>
  <si>
    <t>-1119884983</t>
  </si>
  <si>
    <t>220182094</t>
  </si>
  <si>
    <t>Ukončení optického kabelu v optorozvaděči pro SZZ se závěrečným měřením s 8-mi optickými vlákny</t>
  </si>
  <si>
    <t>772988414</t>
  </si>
  <si>
    <t>220182101</t>
  </si>
  <si>
    <t>Měření útlumu optického kabelu na skládce s 8 vlákny</t>
  </si>
  <si>
    <t>1672747992</t>
  </si>
  <si>
    <t>220270242</t>
  </si>
  <si>
    <t>Montáž vodiče sdělovacího izolovaného pro vnitřní instalaci včetně zatažení vodičů do trubek nebo lišt, montáž, manipulace s vodičem uložený do trubkovodu nebo lišty U do 4 x 0,8 mm</t>
  </si>
  <si>
    <t>1222692913</t>
  </si>
  <si>
    <t>sděl</t>
  </si>
  <si>
    <t>D10</t>
  </si>
  <si>
    <t>Venkovní STP/FTP kabel CAT5e</t>
  </si>
  <si>
    <t>173193214</t>
  </si>
  <si>
    <t>220731022</t>
  </si>
  <si>
    <t>Montáž kamery v krytu včetně posazení na konzoli, přišroubování, připojení sítě 220 V, zapojení ovládacího konektoru, mechanického nastavení, utěsnění šroubů, přívodů, úpravy a zaizolování na konzolu nebo stativ</t>
  </si>
  <si>
    <t>689660049</t>
  </si>
  <si>
    <t>D11</t>
  </si>
  <si>
    <t>Kamera venkovní otáčecí dle Technické specifikace</t>
  </si>
  <si>
    <t>1168933889</t>
  </si>
  <si>
    <t>220731042</t>
  </si>
  <si>
    <t>Nastavení kamery s připojením do sítě a připojení koax. kabelu,připojení zkušebního monitoru,rozmontování kamery,připevnění objektivu,mechanického nastavení,elektrického nastavení dílů,proudu geomet.,odpojení zkušebního monitoru a zapojení kamery otočné a pevné v krytu</t>
  </si>
  <si>
    <t>-65342907</t>
  </si>
  <si>
    <t>220731051</t>
  </si>
  <si>
    <t>Provedení kamerové zkoušky s montáží a kontrolou</t>
  </si>
  <si>
    <t>-1629619925</t>
  </si>
  <si>
    <t>D12</t>
  </si>
  <si>
    <t xml:space="preserve">Zprovoznění kamery </t>
  </si>
  <si>
    <t>-772436588</t>
  </si>
  <si>
    <t>425145825</t>
  </si>
  <si>
    <t>1625236626</t>
  </si>
  <si>
    <t>dle D9.4.b.1; D9.4.b.2; D9.4.b.4</t>
  </si>
  <si>
    <t>120+2+40+85-obet</t>
  </si>
  <si>
    <t>2125848795</t>
  </si>
  <si>
    <t>dle D9.4.b.1; D9.4.b.4</t>
  </si>
  <si>
    <t>7,12+6,9+11,26+17,95+12+19,83</t>
  </si>
  <si>
    <t>1075122904</t>
  </si>
  <si>
    <t xml:space="preserve">neobet </t>
  </si>
  <si>
    <t>492749013</t>
  </si>
  <si>
    <t>-1892749578</t>
  </si>
  <si>
    <t>d40+d50</t>
  </si>
  <si>
    <t>34571351</t>
  </si>
  <si>
    <t>trubka elektroinstalační ohebná dvouplášťová korugovaná D 41/50 mm, HDPE+LDPE</t>
  </si>
  <si>
    <t>-1069985992</t>
  </si>
  <si>
    <t>dle D9.4.b.4; D9.4.b.1; D9.4.b.2</t>
  </si>
  <si>
    <t>2+85+40</t>
  </si>
  <si>
    <t>34571352</t>
  </si>
  <si>
    <t>trubka elektroinstalační ohebná dvouplášťová korugovaná D 52/63 mm, HDPE+LDPE</t>
  </si>
  <si>
    <t>1771960065</t>
  </si>
  <si>
    <t>dle D9.4.b.2; D9.4.b.4; D9.4.b.1</t>
  </si>
  <si>
    <t>120+85+40</t>
  </si>
  <si>
    <t>1087624187</t>
  </si>
  <si>
    <t>-378231032</t>
  </si>
  <si>
    <t>-949426356</t>
  </si>
  <si>
    <t>57471552</t>
  </si>
  <si>
    <t>-1205547705</t>
  </si>
  <si>
    <t>1720249769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</si>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</sst>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sz val="8"/>
      <color rgb="FF00000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6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3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3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3"/>
      <c r="BS10" s="23" t="s">
        <v>8</v>
      </c>
    </row>
    <row r="11" spans="1:74" ht="18.399999999999999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3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8</v>
      </c>
    </row>
    <row r="13" spans="1:74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3"/>
      <c r="BS13" s="23" t="s">
        <v>8</v>
      </c>
    </row>
    <row r="14" spans="1:74">
      <c r="B14" s="27"/>
      <c r="C14" s="28"/>
      <c r="D14" s="28"/>
      <c r="E14" s="337" t="s">
        <v>32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3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1:74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3"/>
      <c r="BS16" s="23" t="s">
        <v>6</v>
      </c>
    </row>
    <row r="17" spans="2:71" ht="18.399999999999999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33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28.5" customHeight="1">
      <c r="B20" s="27"/>
      <c r="C20" s="28"/>
      <c r="D20" s="28"/>
      <c r="E20" s="339" t="s">
        <v>37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71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39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40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41</v>
      </c>
      <c r="AL25" s="342"/>
      <c r="AM25" s="342"/>
      <c r="AN25" s="342"/>
      <c r="AO25" s="342"/>
      <c r="AP25" s="41"/>
      <c r="AQ25" s="44"/>
      <c r="BE25" s="333"/>
    </row>
    <row r="26" spans="2:71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43">
        <v>0.21</v>
      </c>
      <c r="M26" s="344"/>
      <c r="N26" s="344"/>
      <c r="O26" s="344"/>
      <c r="P26" s="47"/>
      <c r="Q26" s="47"/>
      <c r="R26" s="47"/>
      <c r="S26" s="47"/>
      <c r="T26" s="47"/>
      <c r="U26" s="47"/>
      <c r="V26" s="47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7"/>
      <c r="AG26" s="47"/>
      <c r="AH26" s="47"/>
      <c r="AI26" s="47"/>
      <c r="AJ26" s="47"/>
      <c r="AK26" s="345">
        <f>ROUND(AV51,2)</f>
        <v>0</v>
      </c>
      <c r="AL26" s="344"/>
      <c r="AM26" s="344"/>
      <c r="AN26" s="344"/>
      <c r="AO26" s="344"/>
      <c r="AP26" s="47"/>
      <c r="AQ26" s="49"/>
      <c r="BE26" s="333"/>
    </row>
    <row r="27" spans="2:71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43">
        <v>0.15</v>
      </c>
      <c r="M27" s="344"/>
      <c r="N27" s="344"/>
      <c r="O27" s="344"/>
      <c r="P27" s="47"/>
      <c r="Q27" s="47"/>
      <c r="R27" s="47"/>
      <c r="S27" s="47"/>
      <c r="T27" s="47"/>
      <c r="U27" s="47"/>
      <c r="V27" s="47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7"/>
      <c r="AG27" s="47"/>
      <c r="AH27" s="47"/>
      <c r="AI27" s="47"/>
      <c r="AJ27" s="47"/>
      <c r="AK27" s="345">
        <f>ROUND(AW51,2)</f>
        <v>0</v>
      </c>
      <c r="AL27" s="344"/>
      <c r="AM27" s="344"/>
      <c r="AN27" s="344"/>
      <c r="AO27" s="344"/>
      <c r="AP27" s="47"/>
      <c r="AQ27" s="49"/>
      <c r="BE27" s="333"/>
    </row>
    <row r="28" spans="2:71" s="2" customFormat="1" ht="14.45" hidden="1" customHeight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43">
        <v>0.21</v>
      </c>
      <c r="M28" s="344"/>
      <c r="N28" s="344"/>
      <c r="O28" s="344"/>
      <c r="P28" s="47"/>
      <c r="Q28" s="47"/>
      <c r="R28" s="47"/>
      <c r="S28" s="47"/>
      <c r="T28" s="47"/>
      <c r="U28" s="47"/>
      <c r="V28" s="47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7"/>
      <c r="AG28" s="47"/>
      <c r="AH28" s="47"/>
      <c r="AI28" s="47"/>
      <c r="AJ28" s="47"/>
      <c r="AK28" s="345">
        <v>0</v>
      </c>
      <c r="AL28" s="344"/>
      <c r="AM28" s="344"/>
      <c r="AN28" s="344"/>
      <c r="AO28" s="344"/>
      <c r="AP28" s="47"/>
      <c r="AQ28" s="49"/>
      <c r="BE28" s="333"/>
    </row>
    <row r="29" spans="2:71" s="2" customFormat="1" ht="14.45" hidden="1" customHeight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43">
        <v>0.15</v>
      </c>
      <c r="M29" s="344"/>
      <c r="N29" s="344"/>
      <c r="O29" s="344"/>
      <c r="P29" s="47"/>
      <c r="Q29" s="47"/>
      <c r="R29" s="47"/>
      <c r="S29" s="47"/>
      <c r="T29" s="47"/>
      <c r="U29" s="47"/>
      <c r="V29" s="47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7"/>
      <c r="AG29" s="47"/>
      <c r="AH29" s="47"/>
      <c r="AI29" s="47"/>
      <c r="AJ29" s="47"/>
      <c r="AK29" s="345">
        <v>0</v>
      </c>
      <c r="AL29" s="344"/>
      <c r="AM29" s="344"/>
      <c r="AN29" s="344"/>
      <c r="AO29" s="344"/>
      <c r="AP29" s="47"/>
      <c r="AQ29" s="49"/>
      <c r="BE29" s="333"/>
    </row>
    <row r="30" spans="2:71" s="2" customFormat="1" ht="14.45" hidden="1" customHeight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43">
        <v>0</v>
      </c>
      <c r="M30" s="344"/>
      <c r="N30" s="344"/>
      <c r="O30" s="344"/>
      <c r="P30" s="47"/>
      <c r="Q30" s="47"/>
      <c r="R30" s="47"/>
      <c r="S30" s="47"/>
      <c r="T30" s="47"/>
      <c r="U30" s="47"/>
      <c r="V30" s="47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7"/>
      <c r="AG30" s="47"/>
      <c r="AH30" s="47"/>
      <c r="AI30" s="47"/>
      <c r="AJ30" s="47"/>
      <c r="AK30" s="345">
        <v>0</v>
      </c>
      <c r="AL30" s="344"/>
      <c r="AM30" s="344"/>
      <c r="AN30" s="344"/>
      <c r="AO30" s="344"/>
      <c r="AP30" s="47"/>
      <c r="AQ30" s="49"/>
      <c r="BE30" s="333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71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46" t="s">
        <v>50</v>
      </c>
      <c r="Y32" s="347"/>
      <c r="Z32" s="347"/>
      <c r="AA32" s="347"/>
      <c r="AB32" s="347"/>
      <c r="AC32" s="52"/>
      <c r="AD32" s="52"/>
      <c r="AE32" s="52"/>
      <c r="AF32" s="52"/>
      <c r="AG32" s="52"/>
      <c r="AH32" s="52"/>
      <c r="AI32" s="52"/>
      <c r="AJ32" s="52"/>
      <c r="AK32" s="348">
        <f>SUM(AK23:AK30)</f>
        <v>0</v>
      </c>
      <c r="AL32" s="347"/>
      <c r="AM32" s="347"/>
      <c r="AN32" s="347"/>
      <c r="AO32" s="349"/>
      <c r="AP32" s="50"/>
      <c r="AQ32" s="54"/>
      <c r="BE32" s="333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13032018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Dětské dopravní hřiště v areálu základní školy Bílovecká ve Svinově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Ostrava Svinov, ul. Navrátilova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2" t="str">
        <f>IF(AN8= "","",AN8)</f>
        <v>13. 3. 2018</v>
      </c>
      <c r="AN44" s="352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Statutární město Ostrava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3" t="str">
        <f>IF(E17="","",E17)</f>
        <v>Roman Fildán</v>
      </c>
      <c r="AN46" s="353"/>
      <c r="AO46" s="353"/>
      <c r="AP46" s="353"/>
      <c r="AQ46" s="62"/>
      <c r="AR46" s="60"/>
      <c r="AS46" s="354" t="s">
        <v>52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0" t="s">
        <v>53</v>
      </c>
      <c r="D49" s="361"/>
      <c r="E49" s="361"/>
      <c r="F49" s="361"/>
      <c r="G49" s="361"/>
      <c r="H49" s="78"/>
      <c r="I49" s="362" t="s">
        <v>54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55</v>
      </c>
      <c r="AH49" s="361"/>
      <c r="AI49" s="361"/>
      <c r="AJ49" s="361"/>
      <c r="AK49" s="361"/>
      <c r="AL49" s="361"/>
      <c r="AM49" s="361"/>
      <c r="AN49" s="362" t="s">
        <v>56</v>
      </c>
      <c r="AO49" s="361"/>
      <c r="AP49" s="361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ROUND(SUM(AG52:AG62),2)</f>
        <v>0</v>
      </c>
      <c r="AH51" s="367"/>
      <c r="AI51" s="367"/>
      <c r="AJ51" s="367"/>
      <c r="AK51" s="367"/>
      <c r="AL51" s="367"/>
      <c r="AM51" s="367"/>
      <c r="AN51" s="368">
        <f t="shared" ref="AN51:AN62" si="0">SUM(AG51,AT51)</f>
        <v>0</v>
      </c>
      <c r="AO51" s="368"/>
      <c r="AP51" s="368"/>
      <c r="AQ51" s="88" t="s">
        <v>21</v>
      </c>
      <c r="AR51" s="70"/>
      <c r="AS51" s="89">
        <f>ROUND(SUM(AS52:AS62),2)</f>
        <v>0</v>
      </c>
      <c r="AT51" s="90">
        <f t="shared" ref="AT51:AT62" si="1">ROUND(SUM(AV51:AW51),2)</f>
        <v>0</v>
      </c>
      <c r="AU51" s="91">
        <f>ROUND(SUM(AU52:AU62),5)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ROUND(SUM(AZ52:AZ62),2)</f>
        <v>0</v>
      </c>
      <c r="BA51" s="90">
        <f>ROUND(SUM(BA52:BA62),2)</f>
        <v>0</v>
      </c>
      <c r="BB51" s="90">
        <f>ROUND(SUM(BB52:BB62),2)</f>
        <v>0</v>
      </c>
      <c r="BC51" s="90">
        <f>ROUND(SUM(BC52:BC62),2)</f>
        <v>0</v>
      </c>
      <c r="BD51" s="92">
        <f>ROUND(SUM(BD52:BD62),2)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66" t="s">
        <v>77</v>
      </c>
      <c r="E52" s="366"/>
      <c r="F52" s="366"/>
      <c r="G52" s="366"/>
      <c r="H52" s="366"/>
      <c r="I52" s="98"/>
      <c r="J52" s="366" t="s">
        <v>78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'000 - vedlejší rozpočtové...'!J27</f>
        <v>0</v>
      </c>
      <c r="AH52" s="365"/>
      <c r="AI52" s="365"/>
      <c r="AJ52" s="365"/>
      <c r="AK52" s="365"/>
      <c r="AL52" s="365"/>
      <c r="AM52" s="365"/>
      <c r="AN52" s="364">
        <f t="shared" si="0"/>
        <v>0</v>
      </c>
      <c r="AO52" s="365"/>
      <c r="AP52" s="365"/>
      <c r="AQ52" s="99" t="s">
        <v>79</v>
      </c>
      <c r="AR52" s="100"/>
      <c r="AS52" s="101">
        <v>0</v>
      </c>
      <c r="AT52" s="102">
        <f t="shared" si="1"/>
        <v>0</v>
      </c>
      <c r="AU52" s="103">
        <f>'000 - vedlejší rozpočtové...'!P78</f>
        <v>0</v>
      </c>
      <c r="AV52" s="102">
        <f>'000 - vedlejší rozpočtové...'!J30</f>
        <v>0</v>
      </c>
      <c r="AW52" s="102">
        <f>'000 - vedlejší rozpočtové...'!J31</f>
        <v>0</v>
      </c>
      <c r="AX52" s="102">
        <f>'000 - vedlejší rozpočtové...'!J32</f>
        <v>0</v>
      </c>
      <c r="AY52" s="102">
        <f>'000 - vedlejší rozpočtové...'!J33</f>
        <v>0</v>
      </c>
      <c r="AZ52" s="102">
        <f>'000 - vedlejší rozpočtové...'!F30</f>
        <v>0</v>
      </c>
      <c r="BA52" s="102">
        <f>'000 - vedlejší rozpočtové...'!F31</f>
        <v>0</v>
      </c>
      <c r="BB52" s="102">
        <f>'000 - vedlejší rozpočtové...'!F32</f>
        <v>0</v>
      </c>
      <c r="BC52" s="102">
        <f>'000 - vedlejší rozpočtové...'!F33</f>
        <v>0</v>
      </c>
      <c r="BD52" s="104">
        <f>'000 - vedlejší rozpočtové...'!F34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82</v>
      </c>
    </row>
    <row r="53" spans="1:91" s="5" customFormat="1" ht="16.5" customHeight="1">
      <c r="A53" s="95" t="s">
        <v>76</v>
      </c>
      <c r="B53" s="96"/>
      <c r="C53" s="97"/>
      <c r="D53" s="366" t="s">
        <v>83</v>
      </c>
      <c r="E53" s="366"/>
      <c r="F53" s="366"/>
      <c r="G53" s="366"/>
      <c r="H53" s="366"/>
      <c r="I53" s="98"/>
      <c r="J53" s="366" t="s">
        <v>84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4">
        <f>'001 - SO 001 – Příprava ú...'!J27</f>
        <v>0</v>
      </c>
      <c r="AH53" s="365"/>
      <c r="AI53" s="365"/>
      <c r="AJ53" s="365"/>
      <c r="AK53" s="365"/>
      <c r="AL53" s="365"/>
      <c r="AM53" s="365"/>
      <c r="AN53" s="364">
        <f t="shared" si="0"/>
        <v>0</v>
      </c>
      <c r="AO53" s="365"/>
      <c r="AP53" s="365"/>
      <c r="AQ53" s="99" t="s">
        <v>79</v>
      </c>
      <c r="AR53" s="100"/>
      <c r="AS53" s="101">
        <v>0</v>
      </c>
      <c r="AT53" s="102">
        <f t="shared" si="1"/>
        <v>0</v>
      </c>
      <c r="AU53" s="103">
        <f>'001 - SO 001 – Příprava ú...'!P85</f>
        <v>0</v>
      </c>
      <c r="AV53" s="102">
        <f>'001 - SO 001 – Příprava ú...'!J30</f>
        <v>0</v>
      </c>
      <c r="AW53" s="102">
        <f>'001 - SO 001 – Příprava ú...'!J31</f>
        <v>0</v>
      </c>
      <c r="AX53" s="102">
        <f>'001 - SO 001 – Příprava ú...'!J32</f>
        <v>0</v>
      </c>
      <c r="AY53" s="102">
        <f>'001 - SO 001 – Příprava ú...'!J33</f>
        <v>0</v>
      </c>
      <c r="AZ53" s="102">
        <f>'001 - SO 001 – Příprava ú...'!F30</f>
        <v>0</v>
      </c>
      <c r="BA53" s="102">
        <f>'001 - SO 001 – Příprava ú...'!F31</f>
        <v>0</v>
      </c>
      <c r="BB53" s="102">
        <f>'001 - SO 001 – Příprava ú...'!F32</f>
        <v>0</v>
      </c>
      <c r="BC53" s="102">
        <f>'001 - SO 001 – Příprava ú...'!F33</f>
        <v>0</v>
      </c>
      <c r="BD53" s="104">
        <f>'001 - SO 001 – Příprava ú...'!F34</f>
        <v>0</v>
      </c>
      <c r="BT53" s="105" t="s">
        <v>80</v>
      </c>
      <c r="BV53" s="105" t="s">
        <v>74</v>
      </c>
      <c r="BW53" s="105" t="s">
        <v>85</v>
      </c>
      <c r="BX53" s="105" t="s">
        <v>7</v>
      </c>
      <c r="CL53" s="105" t="s">
        <v>21</v>
      </c>
      <c r="CM53" s="105" t="s">
        <v>82</v>
      </c>
    </row>
    <row r="54" spans="1:91" s="5" customFormat="1" ht="16.5" customHeight="1">
      <c r="A54" s="95" t="s">
        <v>76</v>
      </c>
      <c r="B54" s="96"/>
      <c r="C54" s="97"/>
      <c r="D54" s="366" t="s">
        <v>86</v>
      </c>
      <c r="E54" s="366"/>
      <c r="F54" s="366"/>
      <c r="G54" s="366"/>
      <c r="H54" s="366"/>
      <c r="I54" s="98"/>
      <c r="J54" s="366" t="s">
        <v>87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4">
        <f>'002 - SO 101 – Hřiště '!J27</f>
        <v>0</v>
      </c>
      <c r="AH54" s="365"/>
      <c r="AI54" s="365"/>
      <c r="AJ54" s="365"/>
      <c r="AK54" s="365"/>
      <c r="AL54" s="365"/>
      <c r="AM54" s="365"/>
      <c r="AN54" s="364">
        <f t="shared" si="0"/>
        <v>0</v>
      </c>
      <c r="AO54" s="365"/>
      <c r="AP54" s="365"/>
      <c r="AQ54" s="99" t="s">
        <v>79</v>
      </c>
      <c r="AR54" s="100"/>
      <c r="AS54" s="101">
        <v>0</v>
      </c>
      <c r="AT54" s="102">
        <f t="shared" si="1"/>
        <v>0</v>
      </c>
      <c r="AU54" s="103">
        <f>'002 - SO 101 – Hřiště '!P81</f>
        <v>0</v>
      </c>
      <c r="AV54" s="102">
        <f>'002 - SO 101 – Hřiště '!J30</f>
        <v>0</v>
      </c>
      <c r="AW54" s="102">
        <f>'002 - SO 101 – Hřiště '!J31</f>
        <v>0</v>
      </c>
      <c r="AX54" s="102">
        <f>'002 - SO 101 – Hřiště '!J32</f>
        <v>0</v>
      </c>
      <c r="AY54" s="102">
        <f>'002 - SO 101 – Hřiště '!J33</f>
        <v>0</v>
      </c>
      <c r="AZ54" s="102">
        <f>'002 - SO 101 – Hřiště '!F30</f>
        <v>0</v>
      </c>
      <c r="BA54" s="102">
        <f>'002 - SO 101 – Hřiště '!F31</f>
        <v>0</v>
      </c>
      <c r="BB54" s="102">
        <f>'002 - SO 101 – Hřiště '!F32</f>
        <v>0</v>
      </c>
      <c r="BC54" s="102">
        <f>'002 - SO 101 – Hřiště '!F33</f>
        <v>0</v>
      </c>
      <c r="BD54" s="104">
        <f>'002 - SO 101 – Hřiště '!F34</f>
        <v>0</v>
      </c>
      <c r="BT54" s="105" t="s">
        <v>80</v>
      </c>
      <c r="BV54" s="105" t="s">
        <v>74</v>
      </c>
      <c r="BW54" s="105" t="s">
        <v>88</v>
      </c>
      <c r="BX54" s="105" t="s">
        <v>7</v>
      </c>
      <c r="CL54" s="105" t="s">
        <v>21</v>
      </c>
      <c r="CM54" s="105" t="s">
        <v>82</v>
      </c>
    </row>
    <row r="55" spans="1:91" s="5" customFormat="1" ht="16.5" customHeight="1">
      <c r="A55" s="95" t="s">
        <v>76</v>
      </c>
      <c r="B55" s="96"/>
      <c r="C55" s="97"/>
      <c r="D55" s="366" t="s">
        <v>89</v>
      </c>
      <c r="E55" s="366"/>
      <c r="F55" s="366"/>
      <c r="G55" s="366"/>
      <c r="H55" s="366"/>
      <c r="I55" s="98"/>
      <c r="J55" s="366" t="s">
        <v>90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4">
        <f>'003 - SO 301 – Odvodnění '!J27</f>
        <v>0</v>
      </c>
      <c r="AH55" s="365"/>
      <c r="AI55" s="365"/>
      <c r="AJ55" s="365"/>
      <c r="AK55" s="365"/>
      <c r="AL55" s="365"/>
      <c r="AM55" s="365"/>
      <c r="AN55" s="364">
        <f t="shared" si="0"/>
        <v>0</v>
      </c>
      <c r="AO55" s="365"/>
      <c r="AP55" s="365"/>
      <c r="AQ55" s="99" t="s">
        <v>79</v>
      </c>
      <c r="AR55" s="100"/>
      <c r="AS55" s="101">
        <v>0</v>
      </c>
      <c r="AT55" s="102">
        <f t="shared" si="1"/>
        <v>0</v>
      </c>
      <c r="AU55" s="103">
        <f>'003 - SO 301 – Odvodnění '!P83</f>
        <v>0</v>
      </c>
      <c r="AV55" s="102">
        <f>'003 - SO 301 – Odvodnění '!J30</f>
        <v>0</v>
      </c>
      <c r="AW55" s="102">
        <f>'003 - SO 301 – Odvodnění '!J31</f>
        <v>0</v>
      </c>
      <c r="AX55" s="102">
        <f>'003 - SO 301 – Odvodnění '!J32</f>
        <v>0</v>
      </c>
      <c r="AY55" s="102">
        <f>'003 - SO 301 – Odvodnění '!J33</f>
        <v>0</v>
      </c>
      <c r="AZ55" s="102">
        <f>'003 - SO 301 – Odvodnění '!F30</f>
        <v>0</v>
      </c>
      <c r="BA55" s="102">
        <f>'003 - SO 301 – Odvodnění '!F31</f>
        <v>0</v>
      </c>
      <c r="BB55" s="102">
        <f>'003 - SO 301 – Odvodnění '!F32</f>
        <v>0</v>
      </c>
      <c r="BC55" s="102">
        <f>'003 - SO 301 – Odvodnění '!F33</f>
        <v>0</v>
      </c>
      <c r="BD55" s="104">
        <f>'003 - SO 301 – Odvodnění '!F34</f>
        <v>0</v>
      </c>
      <c r="BT55" s="105" t="s">
        <v>80</v>
      </c>
      <c r="BV55" s="105" t="s">
        <v>74</v>
      </c>
      <c r="BW55" s="105" t="s">
        <v>91</v>
      </c>
      <c r="BX55" s="105" t="s">
        <v>7</v>
      </c>
      <c r="CL55" s="105" t="s">
        <v>21</v>
      </c>
      <c r="CM55" s="105" t="s">
        <v>82</v>
      </c>
    </row>
    <row r="56" spans="1:91" s="5" customFormat="1" ht="16.5" customHeight="1">
      <c r="A56" s="95" t="s">
        <v>76</v>
      </c>
      <c r="B56" s="96"/>
      <c r="C56" s="97"/>
      <c r="D56" s="366" t="s">
        <v>92</v>
      </c>
      <c r="E56" s="366"/>
      <c r="F56" s="366"/>
      <c r="G56" s="366"/>
      <c r="H56" s="366"/>
      <c r="I56" s="98"/>
      <c r="J56" s="366" t="s">
        <v>93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4">
        <f>'004 - SO 401 – Veřejné os...'!J27</f>
        <v>0</v>
      </c>
      <c r="AH56" s="365"/>
      <c r="AI56" s="365"/>
      <c r="AJ56" s="365"/>
      <c r="AK56" s="365"/>
      <c r="AL56" s="365"/>
      <c r="AM56" s="365"/>
      <c r="AN56" s="364">
        <f t="shared" si="0"/>
        <v>0</v>
      </c>
      <c r="AO56" s="365"/>
      <c r="AP56" s="365"/>
      <c r="AQ56" s="99" t="s">
        <v>79</v>
      </c>
      <c r="AR56" s="100"/>
      <c r="AS56" s="101">
        <v>0</v>
      </c>
      <c r="AT56" s="102">
        <f t="shared" si="1"/>
        <v>0</v>
      </c>
      <c r="AU56" s="103">
        <f>'004 - SO 401 – Veřejné os...'!P85</f>
        <v>0</v>
      </c>
      <c r="AV56" s="102">
        <f>'004 - SO 401 – Veřejné os...'!J30</f>
        <v>0</v>
      </c>
      <c r="AW56" s="102">
        <f>'004 - SO 401 – Veřejné os...'!J31</f>
        <v>0</v>
      </c>
      <c r="AX56" s="102">
        <f>'004 - SO 401 – Veřejné os...'!J32</f>
        <v>0</v>
      </c>
      <c r="AY56" s="102">
        <f>'004 - SO 401 – Veřejné os...'!J33</f>
        <v>0</v>
      </c>
      <c r="AZ56" s="102">
        <f>'004 - SO 401 – Veřejné os...'!F30</f>
        <v>0</v>
      </c>
      <c r="BA56" s="102">
        <f>'004 - SO 401 – Veřejné os...'!F31</f>
        <v>0</v>
      </c>
      <c r="BB56" s="102">
        <f>'004 - SO 401 – Veřejné os...'!F32</f>
        <v>0</v>
      </c>
      <c r="BC56" s="102">
        <f>'004 - SO 401 – Veřejné os...'!F33</f>
        <v>0</v>
      </c>
      <c r="BD56" s="104">
        <f>'004 - SO 401 – Veřejné os...'!F34</f>
        <v>0</v>
      </c>
      <c r="BT56" s="105" t="s">
        <v>80</v>
      </c>
      <c r="BV56" s="105" t="s">
        <v>74</v>
      </c>
      <c r="BW56" s="105" t="s">
        <v>94</v>
      </c>
      <c r="BX56" s="105" t="s">
        <v>7</v>
      </c>
      <c r="CL56" s="105" t="s">
        <v>21</v>
      </c>
      <c r="CM56" s="105" t="s">
        <v>82</v>
      </c>
    </row>
    <row r="57" spans="1:91" s="5" customFormat="1" ht="47.25" customHeight="1">
      <c r="A57" s="95" t="s">
        <v>76</v>
      </c>
      <c r="B57" s="96"/>
      <c r="C57" s="97"/>
      <c r="D57" s="366" t="s">
        <v>95</v>
      </c>
      <c r="E57" s="366"/>
      <c r="F57" s="366"/>
      <c r="G57" s="366"/>
      <c r="H57" s="366"/>
      <c r="I57" s="98"/>
      <c r="J57" s="366" t="s">
        <v>96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4">
        <f>'005 - SO 402 – Uložení st...'!J27</f>
        <v>0</v>
      </c>
      <c r="AH57" s="365"/>
      <c r="AI57" s="365"/>
      <c r="AJ57" s="365"/>
      <c r="AK57" s="365"/>
      <c r="AL57" s="365"/>
      <c r="AM57" s="365"/>
      <c r="AN57" s="364">
        <f t="shared" si="0"/>
        <v>0</v>
      </c>
      <c r="AO57" s="365"/>
      <c r="AP57" s="365"/>
      <c r="AQ57" s="99" t="s">
        <v>79</v>
      </c>
      <c r="AR57" s="100"/>
      <c r="AS57" s="101">
        <v>0</v>
      </c>
      <c r="AT57" s="102">
        <f t="shared" si="1"/>
        <v>0</v>
      </c>
      <c r="AU57" s="103">
        <f>'005 - SO 402 – Uložení st...'!P83</f>
        <v>0</v>
      </c>
      <c r="AV57" s="102">
        <f>'005 - SO 402 – Uložení st...'!J30</f>
        <v>0</v>
      </c>
      <c r="AW57" s="102">
        <f>'005 - SO 402 – Uložení st...'!J31</f>
        <v>0</v>
      </c>
      <c r="AX57" s="102">
        <f>'005 - SO 402 – Uložení st...'!J32</f>
        <v>0</v>
      </c>
      <c r="AY57" s="102">
        <f>'005 - SO 402 – Uložení st...'!J33</f>
        <v>0</v>
      </c>
      <c r="AZ57" s="102">
        <f>'005 - SO 402 – Uložení st...'!F30</f>
        <v>0</v>
      </c>
      <c r="BA57" s="102">
        <f>'005 - SO 402 – Uložení st...'!F31</f>
        <v>0</v>
      </c>
      <c r="BB57" s="102">
        <f>'005 - SO 402 – Uložení st...'!F32</f>
        <v>0</v>
      </c>
      <c r="BC57" s="102">
        <f>'005 - SO 402 – Uložení st...'!F33</f>
        <v>0</v>
      </c>
      <c r="BD57" s="104">
        <f>'005 - SO 402 – Uložení st...'!F34</f>
        <v>0</v>
      </c>
      <c r="BT57" s="105" t="s">
        <v>80</v>
      </c>
      <c r="BV57" s="105" t="s">
        <v>74</v>
      </c>
      <c r="BW57" s="105" t="s">
        <v>97</v>
      </c>
      <c r="BX57" s="105" t="s">
        <v>7</v>
      </c>
      <c r="CL57" s="105" t="s">
        <v>21</v>
      </c>
      <c r="CM57" s="105" t="s">
        <v>82</v>
      </c>
    </row>
    <row r="58" spans="1:91" s="5" customFormat="1" ht="16.5" customHeight="1">
      <c r="A58" s="95" t="s">
        <v>76</v>
      </c>
      <c r="B58" s="96"/>
      <c r="C58" s="97"/>
      <c r="D58" s="366" t="s">
        <v>98</v>
      </c>
      <c r="E58" s="366"/>
      <c r="F58" s="366"/>
      <c r="G58" s="366"/>
      <c r="H58" s="366"/>
      <c r="I58" s="98"/>
      <c r="J58" s="366" t="s">
        <v>99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4">
        <f>'006 - SO 601 – Přípojka e...'!J27</f>
        <v>0</v>
      </c>
      <c r="AH58" s="365"/>
      <c r="AI58" s="365"/>
      <c r="AJ58" s="365"/>
      <c r="AK58" s="365"/>
      <c r="AL58" s="365"/>
      <c r="AM58" s="365"/>
      <c r="AN58" s="364">
        <f t="shared" si="0"/>
        <v>0</v>
      </c>
      <c r="AO58" s="365"/>
      <c r="AP58" s="365"/>
      <c r="AQ58" s="99" t="s">
        <v>79</v>
      </c>
      <c r="AR58" s="100"/>
      <c r="AS58" s="101">
        <v>0</v>
      </c>
      <c r="AT58" s="102">
        <f t="shared" si="1"/>
        <v>0</v>
      </c>
      <c r="AU58" s="103">
        <f>'006 - SO 601 – Přípojka e...'!P84</f>
        <v>0</v>
      </c>
      <c r="AV58" s="102">
        <f>'006 - SO 601 – Přípojka e...'!J30</f>
        <v>0</v>
      </c>
      <c r="AW58" s="102">
        <f>'006 - SO 601 – Přípojka e...'!J31</f>
        <v>0</v>
      </c>
      <c r="AX58" s="102">
        <f>'006 - SO 601 – Přípojka e...'!J32</f>
        <v>0</v>
      </c>
      <c r="AY58" s="102">
        <f>'006 - SO 601 – Přípojka e...'!J33</f>
        <v>0</v>
      </c>
      <c r="AZ58" s="102">
        <f>'006 - SO 601 – Přípojka e...'!F30</f>
        <v>0</v>
      </c>
      <c r="BA58" s="102">
        <f>'006 - SO 601 – Přípojka e...'!F31</f>
        <v>0</v>
      </c>
      <c r="BB58" s="102">
        <f>'006 - SO 601 – Přípojka e...'!F32</f>
        <v>0</v>
      </c>
      <c r="BC58" s="102">
        <f>'006 - SO 601 – Přípojka e...'!F33</f>
        <v>0</v>
      </c>
      <c r="BD58" s="104">
        <f>'006 - SO 601 – Přípojka e...'!F34</f>
        <v>0</v>
      </c>
      <c r="BT58" s="105" t="s">
        <v>80</v>
      </c>
      <c r="BV58" s="105" t="s">
        <v>74</v>
      </c>
      <c r="BW58" s="105" t="s">
        <v>100</v>
      </c>
      <c r="BX58" s="105" t="s">
        <v>7</v>
      </c>
      <c r="CL58" s="105" t="s">
        <v>21</v>
      </c>
      <c r="CM58" s="105" t="s">
        <v>82</v>
      </c>
    </row>
    <row r="59" spans="1:91" s="5" customFormat="1" ht="16.5" customHeight="1">
      <c r="A59" s="95" t="s">
        <v>76</v>
      </c>
      <c r="B59" s="96"/>
      <c r="C59" s="97"/>
      <c r="D59" s="366" t="s">
        <v>101</v>
      </c>
      <c r="E59" s="366"/>
      <c r="F59" s="366"/>
      <c r="G59" s="366"/>
      <c r="H59" s="366"/>
      <c r="I59" s="98"/>
      <c r="J59" s="366" t="s">
        <v>102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4">
        <f>'007 - SO 702 – Další vyba...'!J27</f>
        <v>0</v>
      </c>
      <c r="AH59" s="365"/>
      <c r="AI59" s="365"/>
      <c r="AJ59" s="365"/>
      <c r="AK59" s="365"/>
      <c r="AL59" s="365"/>
      <c r="AM59" s="365"/>
      <c r="AN59" s="364">
        <f t="shared" si="0"/>
        <v>0</v>
      </c>
      <c r="AO59" s="365"/>
      <c r="AP59" s="365"/>
      <c r="AQ59" s="99" t="s">
        <v>79</v>
      </c>
      <c r="AR59" s="100"/>
      <c r="AS59" s="101">
        <v>0</v>
      </c>
      <c r="AT59" s="102">
        <f t="shared" si="1"/>
        <v>0</v>
      </c>
      <c r="AU59" s="103">
        <f>'007 - SO 702 – Další vyba...'!P82</f>
        <v>0</v>
      </c>
      <c r="AV59" s="102">
        <f>'007 - SO 702 – Další vyba...'!J30</f>
        <v>0</v>
      </c>
      <c r="AW59" s="102">
        <f>'007 - SO 702 – Další vyba...'!J31</f>
        <v>0</v>
      </c>
      <c r="AX59" s="102">
        <f>'007 - SO 702 – Další vyba...'!J32</f>
        <v>0</v>
      </c>
      <c r="AY59" s="102">
        <f>'007 - SO 702 – Další vyba...'!J33</f>
        <v>0</v>
      </c>
      <c r="AZ59" s="102">
        <f>'007 - SO 702 – Další vyba...'!F30</f>
        <v>0</v>
      </c>
      <c r="BA59" s="102">
        <f>'007 - SO 702 – Další vyba...'!F31</f>
        <v>0</v>
      </c>
      <c r="BB59" s="102">
        <f>'007 - SO 702 – Další vyba...'!F32</f>
        <v>0</v>
      </c>
      <c r="BC59" s="102">
        <f>'007 - SO 702 – Další vyba...'!F33</f>
        <v>0</v>
      </c>
      <c r="BD59" s="104">
        <f>'007 - SO 702 – Další vyba...'!F34</f>
        <v>0</v>
      </c>
      <c r="BT59" s="105" t="s">
        <v>80</v>
      </c>
      <c r="BV59" s="105" t="s">
        <v>74</v>
      </c>
      <c r="BW59" s="105" t="s">
        <v>103</v>
      </c>
      <c r="BX59" s="105" t="s">
        <v>7</v>
      </c>
      <c r="CL59" s="105" t="s">
        <v>21</v>
      </c>
      <c r="CM59" s="105" t="s">
        <v>82</v>
      </c>
    </row>
    <row r="60" spans="1:91" s="5" customFormat="1" ht="16.5" customHeight="1">
      <c r="A60" s="95" t="s">
        <v>76</v>
      </c>
      <c r="B60" s="96"/>
      <c r="C60" s="97"/>
      <c r="D60" s="366" t="s">
        <v>104</v>
      </c>
      <c r="E60" s="366"/>
      <c r="F60" s="366"/>
      <c r="G60" s="366"/>
      <c r="H60" s="366"/>
      <c r="I60" s="98"/>
      <c r="J60" s="366" t="s">
        <v>105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4">
        <f>'008 - SO 801 – Úprava území '!J27</f>
        <v>0</v>
      </c>
      <c r="AH60" s="365"/>
      <c r="AI60" s="365"/>
      <c r="AJ60" s="365"/>
      <c r="AK60" s="365"/>
      <c r="AL60" s="365"/>
      <c r="AM60" s="365"/>
      <c r="AN60" s="364">
        <f t="shared" si="0"/>
        <v>0</v>
      </c>
      <c r="AO60" s="365"/>
      <c r="AP60" s="365"/>
      <c r="AQ60" s="99" t="s">
        <v>79</v>
      </c>
      <c r="AR60" s="100"/>
      <c r="AS60" s="101">
        <v>0</v>
      </c>
      <c r="AT60" s="102">
        <f t="shared" si="1"/>
        <v>0</v>
      </c>
      <c r="AU60" s="103">
        <f>'008 - SO 801 – Úprava území '!P79</f>
        <v>0</v>
      </c>
      <c r="AV60" s="102">
        <f>'008 - SO 801 – Úprava území '!J30</f>
        <v>0</v>
      </c>
      <c r="AW60" s="102">
        <f>'008 - SO 801 – Úprava území '!J31</f>
        <v>0</v>
      </c>
      <c r="AX60" s="102">
        <f>'008 - SO 801 – Úprava území '!J32</f>
        <v>0</v>
      </c>
      <c r="AY60" s="102">
        <f>'008 - SO 801 – Úprava území '!J33</f>
        <v>0</v>
      </c>
      <c r="AZ60" s="102">
        <f>'008 - SO 801 – Úprava území '!F30</f>
        <v>0</v>
      </c>
      <c r="BA60" s="102">
        <f>'008 - SO 801 – Úprava území '!F31</f>
        <v>0</v>
      </c>
      <c r="BB60" s="102">
        <f>'008 - SO 801 – Úprava území '!F32</f>
        <v>0</v>
      </c>
      <c r="BC60" s="102">
        <f>'008 - SO 801 – Úprava území '!F33</f>
        <v>0</v>
      </c>
      <c r="BD60" s="104">
        <f>'008 - SO 801 – Úprava území '!F34</f>
        <v>0</v>
      </c>
      <c r="BT60" s="105" t="s">
        <v>80</v>
      </c>
      <c r="BV60" s="105" t="s">
        <v>74</v>
      </c>
      <c r="BW60" s="105" t="s">
        <v>106</v>
      </c>
      <c r="BX60" s="105" t="s">
        <v>7</v>
      </c>
      <c r="CL60" s="105" t="s">
        <v>21</v>
      </c>
      <c r="CM60" s="105" t="s">
        <v>82</v>
      </c>
    </row>
    <row r="61" spans="1:91" s="5" customFormat="1" ht="16.5" customHeight="1">
      <c r="A61" s="95" t="s">
        <v>76</v>
      </c>
      <c r="B61" s="96"/>
      <c r="C61" s="97"/>
      <c r="D61" s="366" t="s">
        <v>107</v>
      </c>
      <c r="E61" s="366"/>
      <c r="F61" s="366"/>
      <c r="G61" s="366"/>
      <c r="H61" s="366"/>
      <c r="I61" s="98"/>
      <c r="J61" s="366" t="s">
        <v>108</v>
      </c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4">
        <f>'009 - PS 101 Světelně sig...'!J27</f>
        <v>0</v>
      </c>
      <c r="AH61" s="365"/>
      <c r="AI61" s="365"/>
      <c r="AJ61" s="365"/>
      <c r="AK61" s="365"/>
      <c r="AL61" s="365"/>
      <c r="AM61" s="365"/>
      <c r="AN61" s="364">
        <f t="shared" si="0"/>
        <v>0</v>
      </c>
      <c r="AO61" s="365"/>
      <c r="AP61" s="365"/>
      <c r="AQ61" s="99" t="s">
        <v>109</v>
      </c>
      <c r="AR61" s="100"/>
      <c r="AS61" s="101">
        <v>0</v>
      </c>
      <c r="AT61" s="102">
        <f t="shared" si="1"/>
        <v>0</v>
      </c>
      <c r="AU61" s="103">
        <f>'009 - PS 101 Světelně sig...'!P84</f>
        <v>0</v>
      </c>
      <c r="AV61" s="102">
        <f>'009 - PS 101 Světelně sig...'!J30</f>
        <v>0</v>
      </c>
      <c r="AW61" s="102">
        <f>'009 - PS 101 Světelně sig...'!J31</f>
        <v>0</v>
      </c>
      <c r="AX61" s="102">
        <f>'009 - PS 101 Světelně sig...'!J32</f>
        <v>0</v>
      </c>
      <c r="AY61" s="102">
        <f>'009 - PS 101 Světelně sig...'!J33</f>
        <v>0</v>
      </c>
      <c r="AZ61" s="102">
        <f>'009 - PS 101 Světelně sig...'!F30</f>
        <v>0</v>
      </c>
      <c r="BA61" s="102">
        <f>'009 - PS 101 Světelně sig...'!F31</f>
        <v>0</v>
      </c>
      <c r="BB61" s="102">
        <f>'009 - PS 101 Světelně sig...'!F32</f>
        <v>0</v>
      </c>
      <c r="BC61" s="102">
        <f>'009 - PS 101 Světelně sig...'!F33</f>
        <v>0</v>
      </c>
      <c r="BD61" s="104">
        <f>'009 - PS 101 Světelně sig...'!F34</f>
        <v>0</v>
      </c>
      <c r="BT61" s="105" t="s">
        <v>80</v>
      </c>
      <c r="BV61" s="105" t="s">
        <v>74</v>
      </c>
      <c r="BW61" s="105" t="s">
        <v>110</v>
      </c>
      <c r="BX61" s="105" t="s">
        <v>7</v>
      </c>
      <c r="CL61" s="105" t="s">
        <v>21</v>
      </c>
      <c r="CM61" s="105" t="s">
        <v>82</v>
      </c>
    </row>
    <row r="62" spans="1:91" s="5" customFormat="1" ht="16.5" customHeight="1">
      <c r="A62" s="95" t="s">
        <v>76</v>
      </c>
      <c r="B62" s="96"/>
      <c r="C62" s="97"/>
      <c r="D62" s="366" t="s">
        <v>111</v>
      </c>
      <c r="E62" s="366"/>
      <c r="F62" s="366"/>
      <c r="G62" s="366"/>
      <c r="H62" s="366"/>
      <c r="I62" s="98"/>
      <c r="J62" s="366" t="s">
        <v>112</v>
      </c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4">
        <f>'010 - PS 102 Kamerový doh...'!J27</f>
        <v>0</v>
      </c>
      <c r="AH62" s="365"/>
      <c r="AI62" s="365"/>
      <c r="AJ62" s="365"/>
      <c r="AK62" s="365"/>
      <c r="AL62" s="365"/>
      <c r="AM62" s="365"/>
      <c r="AN62" s="364">
        <f t="shared" si="0"/>
        <v>0</v>
      </c>
      <c r="AO62" s="365"/>
      <c r="AP62" s="365"/>
      <c r="AQ62" s="99" t="s">
        <v>109</v>
      </c>
      <c r="AR62" s="100"/>
      <c r="AS62" s="106">
        <v>0</v>
      </c>
      <c r="AT62" s="107">
        <f t="shared" si="1"/>
        <v>0</v>
      </c>
      <c r="AU62" s="108">
        <f>'010 - PS 102 Kamerový doh...'!P85</f>
        <v>0</v>
      </c>
      <c r="AV62" s="107">
        <f>'010 - PS 102 Kamerový doh...'!J30</f>
        <v>0</v>
      </c>
      <c r="AW62" s="107">
        <f>'010 - PS 102 Kamerový doh...'!J31</f>
        <v>0</v>
      </c>
      <c r="AX62" s="107">
        <f>'010 - PS 102 Kamerový doh...'!J32</f>
        <v>0</v>
      </c>
      <c r="AY62" s="107">
        <f>'010 - PS 102 Kamerový doh...'!J33</f>
        <v>0</v>
      </c>
      <c r="AZ62" s="107">
        <f>'010 - PS 102 Kamerový doh...'!F30</f>
        <v>0</v>
      </c>
      <c r="BA62" s="107">
        <f>'010 - PS 102 Kamerový doh...'!F31</f>
        <v>0</v>
      </c>
      <c r="BB62" s="107">
        <f>'010 - PS 102 Kamerový doh...'!F32</f>
        <v>0</v>
      </c>
      <c r="BC62" s="107">
        <f>'010 - PS 102 Kamerový doh...'!F33</f>
        <v>0</v>
      </c>
      <c r="BD62" s="109">
        <f>'010 - PS 102 Kamerový doh...'!F34</f>
        <v>0</v>
      </c>
      <c r="BT62" s="105" t="s">
        <v>80</v>
      </c>
      <c r="BV62" s="105" t="s">
        <v>74</v>
      </c>
      <c r="BW62" s="105" t="s">
        <v>113</v>
      </c>
      <c r="BX62" s="105" t="s">
        <v>7</v>
      </c>
      <c r="CL62" s="105" t="s">
        <v>21</v>
      </c>
      <c r="CM62" s="105" t="s">
        <v>82</v>
      </c>
    </row>
    <row r="63" spans="1:91" s="1" customFormat="1" ht="30" customHeight="1">
      <c r="B63" s="40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0"/>
    </row>
    <row r="64" spans="1:91" s="1" customFormat="1" ht="6.95" customHeight="1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60"/>
    </row>
  </sheetData>
  <sheetProtection algorithmName="SHA-512" hashValue="DPj+iDGR23bJ7R788rlhRXQP4xSkeTwRQWETJ0M5YPeFRP1nnVguOT6exV+K+PQN74qy3/a7bxAGSkh4qWza8w==" saltValue="1G+qQtpAZCR3WsHsE6z61jdc1+keYvedM6+5tY63zk+oQ4dW3ujEukc4v2OiYZdBGpfEYWbzUMeZRxyJ1Ec5GA==" spinCount="100000" sheet="1" objects="1" scenarios="1" formatColumns="0" formatRows="0"/>
  <mergeCells count="81">
    <mergeCell ref="AR2:BE2"/>
    <mergeCell ref="AN62:AP62"/>
    <mergeCell ref="AG62:AM62"/>
    <mergeCell ref="D62:H62"/>
    <mergeCell ref="J62:AF62"/>
    <mergeCell ref="AG51:AM51"/>
    <mergeCell ref="AN51:AP5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0 - vedlejší rozpočtové...'!C2" display="/"/>
    <hyperlink ref="A53" location="'001 - SO 001 – Příprava ú...'!C2" display="/"/>
    <hyperlink ref="A54" location="'002 - SO 101 – Hřiště '!C2" display="/"/>
    <hyperlink ref="A55" location="'003 - SO 301 – Odvodnění '!C2" display="/"/>
    <hyperlink ref="A56" location="'004 - SO 401 – Veřejné os...'!C2" display="/"/>
    <hyperlink ref="A57" location="'005 - SO 402 – Uložení st...'!C2" display="/"/>
    <hyperlink ref="A58" location="'006 - SO 601 – Přípojka e...'!C2" display="/"/>
    <hyperlink ref="A59" location="'007 - SO 702 – Další vyba...'!C2" display="/"/>
    <hyperlink ref="A60" location="'008 - SO 801 – Úprava území '!C2" display="/"/>
    <hyperlink ref="A61" location="'009 - PS 101 Světelně sig...'!C2" display="/"/>
    <hyperlink ref="A62" location="'010 - PS 102 Kamerový doh...'!C2" display="/"/>
  </hyperlinks>
  <pageMargins left="0.58333330000000005" right="0.58333330000000005" top="0.58333330000000005" bottom="0.58333330000000005" header="0" footer="0"/>
  <pageSetup paperSize="9" scale="68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106</v>
      </c>
      <c r="AZ2" s="238" t="s">
        <v>1505</v>
      </c>
      <c r="BA2" s="238" t="s">
        <v>1505</v>
      </c>
      <c r="BB2" s="238" t="s">
        <v>248</v>
      </c>
      <c r="BC2" s="238" t="s">
        <v>1506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1507</v>
      </c>
      <c r="BA3" s="238" t="s">
        <v>1507</v>
      </c>
      <c r="BB3" s="238" t="s">
        <v>253</v>
      </c>
      <c r="BC3" s="238" t="s">
        <v>1508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1509</v>
      </c>
      <c r="BA4" s="238" t="s">
        <v>1509</v>
      </c>
      <c r="BB4" s="238" t="s">
        <v>253</v>
      </c>
      <c r="BC4" s="238" t="s">
        <v>1510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1511</v>
      </c>
      <c r="BA5" s="238" t="s">
        <v>1511</v>
      </c>
      <c r="BB5" s="238" t="s">
        <v>253</v>
      </c>
      <c r="BC5" s="238" t="s">
        <v>1512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1513</v>
      </c>
      <c r="BA6" s="238" t="s">
        <v>1513</v>
      </c>
      <c r="BB6" s="238" t="s">
        <v>253</v>
      </c>
      <c r="BC6" s="238" t="s">
        <v>1514</v>
      </c>
      <c r="BD6" s="238" t="s">
        <v>82</v>
      </c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1515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ROUND(SUM(BE79:BE193), 2)</f>
        <v>0</v>
      </c>
      <c r="G30" s="41"/>
      <c r="H30" s="41"/>
      <c r="I30" s="130">
        <v>0.21</v>
      </c>
      <c r="J30" s="129">
        <f>ROUND(ROUND((SUM(BE79:BE193)),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ROUND(SUM(BF79:BF193), 2)</f>
        <v>0</v>
      </c>
      <c r="G31" s="41"/>
      <c r="H31" s="41"/>
      <c r="I31" s="130">
        <v>0.15</v>
      </c>
      <c r="J31" s="129">
        <f>ROUND(ROUND((SUM(BF79:BF193)),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ROUND(SUM(BG79:BG193),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ROUND(SUM(BH79:BH193),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ROUND(SUM(BI79:BI193),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008 - SO 801 – Úprava území 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47" s="8" customFormat="1" ht="19.899999999999999" customHeight="1">
      <c r="B59" s="155"/>
      <c r="C59" s="156"/>
      <c r="D59" s="157" t="s">
        <v>261</v>
      </c>
      <c r="E59" s="158"/>
      <c r="F59" s="158"/>
      <c r="G59" s="158"/>
      <c r="H59" s="158"/>
      <c r="I59" s="159"/>
      <c r="J59" s="160">
        <f>J192</f>
        <v>0</v>
      </c>
      <c r="K59" s="161"/>
    </row>
    <row r="60" spans="2:47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47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63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63" s="1" customFormat="1" ht="36.950000000000003" customHeight="1">
      <c r="B66" s="40"/>
      <c r="C66" s="61" t="s">
        <v>129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63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63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63" s="1" customFormat="1" ht="16.5" customHeight="1">
      <c r="B69" s="40"/>
      <c r="C69" s="62"/>
      <c r="D69" s="62"/>
      <c r="E69" s="375" t="str">
        <f>E7</f>
        <v>Dětské dopravní hřiště v areálu základní školy Bílovecká ve Svinově</v>
      </c>
      <c r="F69" s="376"/>
      <c r="G69" s="376"/>
      <c r="H69" s="376"/>
      <c r="I69" s="162"/>
      <c r="J69" s="62"/>
      <c r="K69" s="62"/>
      <c r="L69" s="60"/>
    </row>
    <row r="70" spans="2:63" s="1" customFormat="1" ht="14.45" customHeight="1">
      <c r="B70" s="40"/>
      <c r="C70" s="64" t="s">
        <v>120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63" s="1" customFormat="1" ht="17.25" customHeight="1">
      <c r="B71" s="40"/>
      <c r="C71" s="62"/>
      <c r="D71" s="62"/>
      <c r="E71" s="350" t="str">
        <f>E9</f>
        <v xml:space="preserve">008 - SO 801 – Úprava území </v>
      </c>
      <c r="F71" s="377"/>
      <c r="G71" s="377"/>
      <c r="H71" s="377"/>
      <c r="I71" s="162"/>
      <c r="J71" s="62"/>
      <c r="K71" s="62"/>
      <c r="L71" s="60"/>
    </row>
    <row r="72" spans="2:63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63" s="1" customFormat="1" ht="18" customHeight="1">
      <c r="B73" s="40"/>
      <c r="C73" s="64" t="s">
        <v>23</v>
      </c>
      <c r="D73" s="62"/>
      <c r="E73" s="62"/>
      <c r="F73" s="163" t="str">
        <f>F12</f>
        <v>Ostrava Svinov, ul. Navrátilova</v>
      </c>
      <c r="G73" s="62"/>
      <c r="H73" s="62"/>
      <c r="I73" s="164" t="s">
        <v>25</v>
      </c>
      <c r="J73" s="72" t="str">
        <f>IF(J12="","",J12)</f>
        <v>13. 3. 2018</v>
      </c>
      <c r="K73" s="62"/>
      <c r="L73" s="60"/>
    </row>
    <row r="74" spans="2:63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63" s="1" customFormat="1">
      <c r="B75" s="40"/>
      <c r="C75" s="64" t="s">
        <v>27</v>
      </c>
      <c r="D75" s="62"/>
      <c r="E75" s="62"/>
      <c r="F75" s="163" t="str">
        <f>E15</f>
        <v>Statutární město Ostrava</v>
      </c>
      <c r="G75" s="62"/>
      <c r="H75" s="62"/>
      <c r="I75" s="164" t="s">
        <v>33</v>
      </c>
      <c r="J75" s="163" t="str">
        <f>E21</f>
        <v>Roman Fildán</v>
      </c>
      <c r="K75" s="62"/>
      <c r="L75" s="60"/>
    </row>
    <row r="76" spans="2:63" s="1" customFormat="1" ht="14.45" customHeight="1">
      <c r="B76" s="40"/>
      <c r="C76" s="64" t="s">
        <v>31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63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63" s="9" customFormat="1" ht="29.25" customHeight="1">
      <c r="B78" s="165"/>
      <c r="C78" s="166" t="s">
        <v>130</v>
      </c>
      <c r="D78" s="167" t="s">
        <v>57</v>
      </c>
      <c r="E78" s="167" t="s">
        <v>53</v>
      </c>
      <c r="F78" s="167" t="s">
        <v>131</v>
      </c>
      <c r="G78" s="167" t="s">
        <v>132</v>
      </c>
      <c r="H78" s="167" t="s">
        <v>133</v>
      </c>
      <c r="I78" s="168" t="s">
        <v>134</v>
      </c>
      <c r="J78" s="167" t="s">
        <v>124</v>
      </c>
      <c r="K78" s="169" t="s">
        <v>135</v>
      </c>
      <c r="L78" s="170"/>
      <c r="M78" s="80" t="s">
        <v>136</v>
      </c>
      <c r="N78" s="81" t="s">
        <v>42</v>
      </c>
      <c r="O78" s="81" t="s">
        <v>137</v>
      </c>
      <c r="P78" s="81" t="s">
        <v>138</v>
      </c>
      <c r="Q78" s="81" t="s">
        <v>139</v>
      </c>
      <c r="R78" s="81" t="s">
        <v>140</v>
      </c>
      <c r="S78" s="81" t="s">
        <v>141</v>
      </c>
      <c r="T78" s="82" t="s">
        <v>142</v>
      </c>
    </row>
    <row r="79" spans="2:63" s="1" customFormat="1" ht="29.25" customHeight="1">
      <c r="B79" s="40"/>
      <c r="C79" s="86" t="s">
        <v>125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1.854214</v>
      </c>
      <c r="S79" s="84"/>
      <c r="T79" s="173">
        <f>T80</f>
        <v>0</v>
      </c>
      <c r="AT79" s="23" t="s">
        <v>71</v>
      </c>
      <c r="AU79" s="23" t="s">
        <v>126</v>
      </c>
      <c r="BK79" s="174">
        <f>BK80</f>
        <v>0</v>
      </c>
    </row>
    <row r="80" spans="2:63" s="10" customFormat="1" ht="37.35" customHeight="1">
      <c r="B80" s="175"/>
      <c r="C80" s="176"/>
      <c r="D80" s="177" t="s">
        <v>71</v>
      </c>
      <c r="E80" s="178" t="s">
        <v>143</v>
      </c>
      <c r="F80" s="178" t="s">
        <v>144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P81+P192</f>
        <v>0</v>
      </c>
      <c r="Q80" s="183"/>
      <c r="R80" s="184">
        <f>R81+R192</f>
        <v>1.854214</v>
      </c>
      <c r="S80" s="183"/>
      <c r="T80" s="185">
        <f>T81+T192</f>
        <v>0</v>
      </c>
      <c r="AR80" s="186" t="s">
        <v>80</v>
      </c>
      <c r="AT80" s="187" t="s">
        <v>71</v>
      </c>
      <c r="AU80" s="187" t="s">
        <v>72</v>
      </c>
      <c r="AY80" s="186" t="s">
        <v>146</v>
      </c>
      <c r="BK80" s="188">
        <f>BK81+BK192</f>
        <v>0</v>
      </c>
    </row>
    <row r="81" spans="2:65" s="10" customFormat="1" ht="19.899999999999999" customHeight="1">
      <c r="B81" s="175"/>
      <c r="C81" s="176"/>
      <c r="D81" s="177" t="s">
        <v>71</v>
      </c>
      <c r="E81" s="189" t="s">
        <v>80</v>
      </c>
      <c r="F81" s="189" t="s">
        <v>266</v>
      </c>
      <c r="G81" s="176"/>
      <c r="H81" s="176"/>
      <c r="I81" s="179"/>
      <c r="J81" s="190">
        <f>BK81</f>
        <v>0</v>
      </c>
      <c r="K81" s="176"/>
      <c r="L81" s="181"/>
      <c r="M81" s="182"/>
      <c r="N81" s="183"/>
      <c r="O81" s="183"/>
      <c r="P81" s="184">
        <f>SUM(P82:P191)</f>
        <v>0</v>
      </c>
      <c r="Q81" s="183"/>
      <c r="R81" s="184">
        <f>SUM(R82:R191)</f>
        <v>1.854214</v>
      </c>
      <c r="S81" s="183"/>
      <c r="T81" s="185">
        <f>SUM(T82:T191)</f>
        <v>0</v>
      </c>
      <c r="AR81" s="186" t="s">
        <v>80</v>
      </c>
      <c r="AT81" s="187" t="s">
        <v>71</v>
      </c>
      <c r="AU81" s="187" t="s">
        <v>80</v>
      </c>
      <c r="AY81" s="186" t="s">
        <v>146</v>
      </c>
      <c r="BK81" s="188">
        <f>SUM(BK82:BK191)</f>
        <v>0</v>
      </c>
    </row>
    <row r="82" spans="2:65" s="1" customFormat="1" ht="25.5" customHeight="1">
      <c r="B82" s="40"/>
      <c r="C82" s="226" t="s">
        <v>80</v>
      </c>
      <c r="D82" s="226" t="s">
        <v>235</v>
      </c>
      <c r="E82" s="227" t="s">
        <v>1516</v>
      </c>
      <c r="F82" s="228" t="s">
        <v>1517</v>
      </c>
      <c r="G82" s="229" t="s">
        <v>248</v>
      </c>
      <c r="H82" s="230">
        <v>67280</v>
      </c>
      <c r="I82" s="231"/>
      <c r="J82" s="232">
        <f>ROUND(I82*H82,2)</f>
        <v>0</v>
      </c>
      <c r="K82" s="228" t="s">
        <v>279</v>
      </c>
      <c r="L82" s="60"/>
      <c r="M82" s="233" t="s">
        <v>21</v>
      </c>
      <c r="N82" s="234" t="s">
        <v>43</v>
      </c>
      <c r="O82" s="41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3" t="s">
        <v>152</v>
      </c>
      <c r="AT82" s="23" t="s">
        <v>235</v>
      </c>
      <c r="AU82" s="23" t="s">
        <v>82</v>
      </c>
      <c r="AY82" s="23" t="s">
        <v>146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3" t="s">
        <v>80</v>
      </c>
      <c r="BK82" s="203">
        <f>ROUND(I82*H82,2)</f>
        <v>0</v>
      </c>
      <c r="BL82" s="23" t="s">
        <v>152</v>
      </c>
      <c r="BM82" s="23" t="s">
        <v>1518</v>
      </c>
    </row>
    <row r="83" spans="2:65" s="11" customFormat="1" ht="13.5">
      <c r="B83" s="204"/>
      <c r="C83" s="205"/>
      <c r="D83" s="206" t="s">
        <v>179</v>
      </c>
      <c r="E83" s="207" t="s">
        <v>21</v>
      </c>
      <c r="F83" s="208" t="s">
        <v>1519</v>
      </c>
      <c r="G83" s="205"/>
      <c r="H83" s="207" t="s">
        <v>21</v>
      </c>
      <c r="I83" s="209"/>
      <c r="J83" s="205"/>
      <c r="K83" s="205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179</v>
      </c>
      <c r="AU83" s="214" t="s">
        <v>82</v>
      </c>
      <c r="AV83" s="11" t="s">
        <v>80</v>
      </c>
      <c r="AW83" s="11" t="s">
        <v>35</v>
      </c>
      <c r="AX83" s="11" t="s">
        <v>72</v>
      </c>
      <c r="AY83" s="214" t="s">
        <v>146</v>
      </c>
    </row>
    <row r="84" spans="2:65" s="12" customFormat="1" ht="13.5">
      <c r="B84" s="215"/>
      <c r="C84" s="216"/>
      <c r="D84" s="206" t="s">
        <v>179</v>
      </c>
      <c r="E84" s="217" t="s">
        <v>21</v>
      </c>
      <c r="F84" s="218" t="s">
        <v>1505</v>
      </c>
      <c r="G84" s="216"/>
      <c r="H84" s="219">
        <v>4205</v>
      </c>
      <c r="I84" s="220"/>
      <c r="J84" s="216"/>
      <c r="K84" s="216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179</v>
      </c>
      <c r="AU84" s="225" t="s">
        <v>82</v>
      </c>
      <c r="AV84" s="12" t="s">
        <v>82</v>
      </c>
      <c r="AW84" s="12" t="s">
        <v>35</v>
      </c>
      <c r="AX84" s="12" t="s">
        <v>72</v>
      </c>
      <c r="AY84" s="225" t="s">
        <v>146</v>
      </c>
    </row>
    <row r="85" spans="2:65" s="11" customFormat="1" ht="13.5">
      <c r="B85" s="204"/>
      <c r="C85" s="205"/>
      <c r="D85" s="206" t="s">
        <v>179</v>
      </c>
      <c r="E85" s="207" t="s">
        <v>21</v>
      </c>
      <c r="F85" s="208" t="s">
        <v>1520</v>
      </c>
      <c r="G85" s="205"/>
      <c r="H85" s="207" t="s">
        <v>21</v>
      </c>
      <c r="I85" s="209"/>
      <c r="J85" s="205"/>
      <c r="K85" s="205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179</v>
      </c>
      <c r="AU85" s="214" t="s">
        <v>82</v>
      </c>
      <c r="AV85" s="11" t="s">
        <v>80</v>
      </c>
      <c r="AW85" s="11" t="s">
        <v>35</v>
      </c>
      <c r="AX85" s="11" t="s">
        <v>72</v>
      </c>
      <c r="AY85" s="214" t="s">
        <v>146</v>
      </c>
    </row>
    <row r="86" spans="2:65" s="12" customFormat="1" ht="13.5">
      <c r="B86" s="215"/>
      <c r="C86" s="216"/>
      <c r="D86" s="206" t="s">
        <v>179</v>
      </c>
      <c r="E86" s="217" t="s">
        <v>21</v>
      </c>
      <c r="F86" s="218" t="s">
        <v>1521</v>
      </c>
      <c r="G86" s="216"/>
      <c r="H86" s="219">
        <v>63075</v>
      </c>
      <c r="I86" s="220"/>
      <c r="J86" s="216"/>
      <c r="K86" s="216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179</v>
      </c>
      <c r="AU86" s="225" t="s">
        <v>82</v>
      </c>
      <c r="AV86" s="12" t="s">
        <v>82</v>
      </c>
      <c r="AW86" s="12" t="s">
        <v>35</v>
      </c>
      <c r="AX86" s="12" t="s">
        <v>72</v>
      </c>
      <c r="AY86" s="225" t="s">
        <v>146</v>
      </c>
    </row>
    <row r="87" spans="2:65" s="13" customFormat="1" ht="13.5">
      <c r="B87" s="239"/>
      <c r="C87" s="240"/>
      <c r="D87" s="206" t="s">
        <v>179</v>
      </c>
      <c r="E87" s="241" t="s">
        <v>21</v>
      </c>
      <c r="F87" s="242" t="s">
        <v>273</v>
      </c>
      <c r="G87" s="240"/>
      <c r="H87" s="243">
        <v>67280</v>
      </c>
      <c r="I87" s="244"/>
      <c r="J87" s="240"/>
      <c r="K87" s="240"/>
      <c r="L87" s="245"/>
      <c r="M87" s="246"/>
      <c r="N87" s="247"/>
      <c r="O87" s="247"/>
      <c r="P87" s="247"/>
      <c r="Q87" s="247"/>
      <c r="R87" s="247"/>
      <c r="S87" s="247"/>
      <c r="T87" s="248"/>
      <c r="AT87" s="249" t="s">
        <v>179</v>
      </c>
      <c r="AU87" s="249" t="s">
        <v>82</v>
      </c>
      <c r="AV87" s="13" t="s">
        <v>152</v>
      </c>
      <c r="AW87" s="13" t="s">
        <v>35</v>
      </c>
      <c r="AX87" s="13" t="s">
        <v>80</v>
      </c>
      <c r="AY87" s="249" t="s">
        <v>146</v>
      </c>
    </row>
    <row r="88" spans="2:65" s="1" customFormat="1" ht="38.25" customHeight="1">
      <c r="B88" s="40"/>
      <c r="C88" s="226" t="s">
        <v>82</v>
      </c>
      <c r="D88" s="226" t="s">
        <v>235</v>
      </c>
      <c r="E88" s="227" t="s">
        <v>342</v>
      </c>
      <c r="F88" s="228" t="s">
        <v>343</v>
      </c>
      <c r="G88" s="229" t="s">
        <v>253</v>
      </c>
      <c r="H88" s="230">
        <v>189.82499999999999</v>
      </c>
      <c r="I88" s="231"/>
      <c r="J88" s="232">
        <f>ROUND(I88*H88,2)</f>
        <v>0</v>
      </c>
      <c r="K88" s="228" t="s">
        <v>239</v>
      </c>
      <c r="L88" s="60"/>
      <c r="M88" s="233" t="s">
        <v>21</v>
      </c>
      <c r="N88" s="234" t="s">
        <v>43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152</v>
      </c>
      <c r="AT88" s="23" t="s">
        <v>235</v>
      </c>
      <c r="AU88" s="23" t="s">
        <v>82</v>
      </c>
      <c r="AY88" s="23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80</v>
      </c>
      <c r="BK88" s="203">
        <f>ROUND(I88*H88,2)</f>
        <v>0</v>
      </c>
      <c r="BL88" s="23" t="s">
        <v>152</v>
      </c>
      <c r="BM88" s="23" t="s">
        <v>1522</v>
      </c>
    </row>
    <row r="89" spans="2:65" s="11" customFormat="1" ht="13.5">
      <c r="B89" s="204"/>
      <c r="C89" s="205"/>
      <c r="D89" s="206" t="s">
        <v>179</v>
      </c>
      <c r="E89" s="207" t="s">
        <v>21</v>
      </c>
      <c r="F89" s="208" t="s">
        <v>1523</v>
      </c>
      <c r="G89" s="205"/>
      <c r="H89" s="207" t="s">
        <v>21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179</v>
      </c>
      <c r="AU89" s="214" t="s">
        <v>82</v>
      </c>
      <c r="AV89" s="11" t="s">
        <v>80</v>
      </c>
      <c r="AW89" s="11" t="s">
        <v>35</v>
      </c>
      <c r="AX89" s="11" t="s">
        <v>72</v>
      </c>
      <c r="AY89" s="214" t="s">
        <v>146</v>
      </c>
    </row>
    <row r="90" spans="2:65" s="12" customFormat="1" ht="13.5">
      <c r="B90" s="215"/>
      <c r="C90" s="216"/>
      <c r="D90" s="206" t="s">
        <v>179</v>
      </c>
      <c r="E90" s="217" t="s">
        <v>1511</v>
      </c>
      <c r="F90" s="218" t="s">
        <v>1524</v>
      </c>
      <c r="G90" s="216"/>
      <c r="H90" s="219">
        <v>189.82499999999999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80</v>
      </c>
      <c r="AY90" s="225" t="s">
        <v>146</v>
      </c>
    </row>
    <row r="91" spans="2:65" s="1" customFormat="1" ht="51" customHeight="1">
      <c r="B91" s="40"/>
      <c r="C91" s="226" t="s">
        <v>156</v>
      </c>
      <c r="D91" s="226" t="s">
        <v>235</v>
      </c>
      <c r="E91" s="227" t="s">
        <v>345</v>
      </c>
      <c r="F91" s="228" t="s">
        <v>346</v>
      </c>
      <c r="G91" s="229" t="s">
        <v>253</v>
      </c>
      <c r="H91" s="230">
        <v>2847.375</v>
      </c>
      <c r="I91" s="231"/>
      <c r="J91" s="232">
        <f>ROUND(I91*H91,2)</f>
        <v>0</v>
      </c>
      <c r="K91" s="228" t="s">
        <v>279</v>
      </c>
      <c r="L91" s="60"/>
      <c r="M91" s="233" t="s">
        <v>21</v>
      </c>
      <c r="N91" s="234" t="s">
        <v>43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152</v>
      </c>
      <c r="AT91" s="23" t="s">
        <v>235</v>
      </c>
      <c r="AU91" s="23" t="s">
        <v>82</v>
      </c>
      <c r="AY91" s="23" t="s">
        <v>146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80</v>
      </c>
      <c r="BK91" s="203">
        <f>ROUND(I91*H91,2)</f>
        <v>0</v>
      </c>
      <c r="BL91" s="23" t="s">
        <v>152</v>
      </c>
      <c r="BM91" s="23" t="s">
        <v>1525</v>
      </c>
    </row>
    <row r="92" spans="2:65" s="12" customFormat="1" ht="13.5">
      <c r="B92" s="215"/>
      <c r="C92" s="216"/>
      <c r="D92" s="206" t="s">
        <v>179</v>
      </c>
      <c r="E92" s="217" t="s">
        <v>21</v>
      </c>
      <c r="F92" s="218" t="s">
        <v>1526</v>
      </c>
      <c r="G92" s="216"/>
      <c r="H92" s="219">
        <v>2847.375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" customFormat="1" ht="25.5" customHeight="1">
      <c r="B93" s="40"/>
      <c r="C93" s="226" t="s">
        <v>152</v>
      </c>
      <c r="D93" s="226" t="s">
        <v>235</v>
      </c>
      <c r="E93" s="227" t="s">
        <v>350</v>
      </c>
      <c r="F93" s="228" t="s">
        <v>351</v>
      </c>
      <c r="G93" s="229" t="s">
        <v>253</v>
      </c>
      <c r="H93" s="230">
        <v>189.82499999999999</v>
      </c>
      <c r="I93" s="231"/>
      <c r="J93" s="232">
        <f>ROUND(I93*H93,2)</f>
        <v>0</v>
      </c>
      <c r="K93" s="228" t="s">
        <v>239</v>
      </c>
      <c r="L93" s="60"/>
      <c r="M93" s="233" t="s">
        <v>21</v>
      </c>
      <c r="N93" s="234" t="s">
        <v>43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152</v>
      </c>
      <c r="AT93" s="23" t="s">
        <v>235</v>
      </c>
      <c r="AU93" s="23" t="s">
        <v>82</v>
      </c>
      <c r="AY93" s="23" t="s">
        <v>146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80</v>
      </c>
      <c r="BK93" s="203">
        <f>ROUND(I93*H93,2)</f>
        <v>0</v>
      </c>
      <c r="BL93" s="23" t="s">
        <v>152</v>
      </c>
      <c r="BM93" s="23" t="s">
        <v>1527</v>
      </c>
    </row>
    <row r="94" spans="2:65" s="12" customFormat="1" ht="13.5">
      <c r="B94" s="215"/>
      <c r="C94" s="216"/>
      <c r="D94" s="206" t="s">
        <v>179</v>
      </c>
      <c r="E94" s="217" t="s">
        <v>21</v>
      </c>
      <c r="F94" s="218" t="s">
        <v>1511</v>
      </c>
      <c r="G94" s="216"/>
      <c r="H94" s="219">
        <v>189.82499999999999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179</v>
      </c>
      <c r="AU94" s="225" t="s">
        <v>82</v>
      </c>
      <c r="AV94" s="12" t="s">
        <v>82</v>
      </c>
      <c r="AW94" s="12" t="s">
        <v>35</v>
      </c>
      <c r="AX94" s="12" t="s">
        <v>80</v>
      </c>
      <c r="AY94" s="225" t="s">
        <v>146</v>
      </c>
    </row>
    <row r="95" spans="2:65" s="1" customFormat="1" ht="25.5" customHeight="1">
      <c r="B95" s="40"/>
      <c r="C95" s="226" t="s">
        <v>145</v>
      </c>
      <c r="D95" s="226" t="s">
        <v>235</v>
      </c>
      <c r="E95" s="227" t="s">
        <v>1528</v>
      </c>
      <c r="F95" s="228" t="s">
        <v>1529</v>
      </c>
      <c r="G95" s="229" t="s">
        <v>248</v>
      </c>
      <c r="H95" s="230">
        <v>4205</v>
      </c>
      <c r="I95" s="231"/>
      <c r="J95" s="232">
        <f>ROUND(I95*H95,2)</f>
        <v>0</v>
      </c>
      <c r="K95" s="228" t="s">
        <v>239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1530</v>
      </c>
    </row>
    <row r="96" spans="2:65" s="11" customFormat="1" ht="13.5">
      <c r="B96" s="204"/>
      <c r="C96" s="205"/>
      <c r="D96" s="206" t="s">
        <v>179</v>
      </c>
      <c r="E96" s="207" t="s">
        <v>21</v>
      </c>
      <c r="F96" s="208" t="s">
        <v>471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>
      <c r="B97" s="215"/>
      <c r="C97" s="216"/>
      <c r="D97" s="206" t="s">
        <v>179</v>
      </c>
      <c r="E97" s="217" t="s">
        <v>21</v>
      </c>
      <c r="F97" s="218" t="s">
        <v>1505</v>
      </c>
      <c r="G97" s="216"/>
      <c r="H97" s="219">
        <v>4205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72</v>
      </c>
      <c r="AY97" s="225" t="s">
        <v>146</v>
      </c>
    </row>
    <row r="98" spans="2:65" s="12" customFormat="1" ht="13.5">
      <c r="B98" s="215"/>
      <c r="C98" s="216"/>
      <c r="D98" s="206" t="s">
        <v>179</v>
      </c>
      <c r="E98" s="217" t="s">
        <v>1505</v>
      </c>
      <c r="F98" s="218" t="s">
        <v>1506</v>
      </c>
      <c r="G98" s="216"/>
      <c r="H98" s="219">
        <v>4205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179</v>
      </c>
      <c r="AU98" s="225" t="s">
        <v>82</v>
      </c>
      <c r="AV98" s="12" t="s">
        <v>82</v>
      </c>
      <c r="AW98" s="12" t="s">
        <v>35</v>
      </c>
      <c r="AX98" s="12" t="s">
        <v>80</v>
      </c>
      <c r="AY98" s="225" t="s">
        <v>146</v>
      </c>
    </row>
    <row r="99" spans="2:65" s="1" customFormat="1" ht="16.5" customHeight="1">
      <c r="B99" s="40"/>
      <c r="C99" s="191" t="s">
        <v>164</v>
      </c>
      <c r="D99" s="191" t="s">
        <v>148</v>
      </c>
      <c r="E99" s="192" t="s">
        <v>1531</v>
      </c>
      <c r="F99" s="193" t="s">
        <v>1532</v>
      </c>
      <c r="G99" s="194" t="s">
        <v>1533</v>
      </c>
      <c r="H99" s="195">
        <v>3.3639999999999999</v>
      </c>
      <c r="I99" s="196"/>
      <c r="J99" s="197">
        <f>ROUND(I99*H99,2)</f>
        <v>0</v>
      </c>
      <c r="K99" s="193" t="s">
        <v>279</v>
      </c>
      <c r="L99" s="198"/>
      <c r="M99" s="199" t="s">
        <v>21</v>
      </c>
      <c r="N99" s="200" t="s">
        <v>43</v>
      </c>
      <c r="O99" s="41"/>
      <c r="P99" s="201">
        <f>O99*H99</f>
        <v>0</v>
      </c>
      <c r="Q99" s="201">
        <v>1E-3</v>
      </c>
      <c r="R99" s="201">
        <f>Q99*H99</f>
        <v>3.3639999999999998E-3</v>
      </c>
      <c r="S99" s="201">
        <v>0</v>
      </c>
      <c r="T99" s="202">
        <f>S99*H99</f>
        <v>0</v>
      </c>
      <c r="AR99" s="23" t="s">
        <v>151</v>
      </c>
      <c r="AT99" s="23" t="s">
        <v>148</v>
      </c>
      <c r="AU99" s="23" t="s">
        <v>82</v>
      </c>
      <c r="AY99" s="23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80</v>
      </c>
      <c r="BK99" s="203">
        <f>ROUND(I99*H99,2)</f>
        <v>0</v>
      </c>
      <c r="BL99" s="23" t="s">
        <v>152</v>
      </c>
      <c r="BM99" s="23" t="s">
        <v>1534</v>
      </c>
    </row>
    <row r="100" spans="2:65" s="12" customFormat="1" ht="13.5">
      <c r="B100" s="215"/>
      <c r="C100" s="216"/>
      <c r="D100" s="206" t="s">
        <v>179</v>
      </c>
      <c r="E100" s="217" t="s">
        <v>21</v>
      </c>
      <c r="F100" s="218" t="s">
        <v>1535</v>
      </c>
      <c r="G100" s="216"/>
      <c r="H100" s="219">
        <v>3.3639999999999999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179</v>
      </c>
      <c r="AU100" s="225" t="s">
        <v>82</v>
      </c>
      <c r="AV100" s="12" t="s">
        <v>82</v>
      </c>
      <c r="AW100" s="12" t="s">
        <v>35</v>
      </c>
      <c r="AX100" s="12" t="s">
        <v>80</v>
      </c>
      <c r="AY100" s="225" t="s">
        <v>146</v>
      </c>
    </row>
    <row r="101" spans="2:65" s="1" customFormat="1" ht="25.5" customHeight="1">
      <c r="B101" s="40"/>
      <c r="C101" s="226" t="s">
        <v>167</v>
      </c>
      <c r="D101" s="226" t="s">
        <v>235</v>
      </c>
      <c r="E101" s="227" t="s">
        <v>1536</v>
      </c>
      <c r="F101" s="228" t="s">
        <v>1537</v>
      </c>
      <c r="G101" s="229" t="s">
        <v>248</v>
      </c>
      <c r="H101" s="230">
        <v>4205</v>
      </c>
      <c r="I101" s="231"/>
      <c r="J101" s="232">
        <f>ROUND(I101*H101,2)</f>
        <v>0</v>
      </c>
      <c r="K101" s="228" t="s">
        <v>279</v>
      </c>
      <c r="L101" s="60"/>
      <c r="M101" s="233" t="s">
        <v>21</v>
      </c>
      <c r="N101" s="234" t="s">
        <v>43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152</v>
      </c>
      <c r="AT101" s="23" t="s">
        <v>235</v>
      </c>
      <c r="AU101" s="23" t="s">
        <v>82</v>
      </c>
      <c r="AY101" s="23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80</v>
      </c>
      <c r="BK101" s="203">
        <f>ROUND(I101*H101,2)</f>
        <v>0</v>
      </c>
      <c r="BL101" s="23" t="s">
        <v>152</v>
      </c>
      <c r="BM101" s="23" t="s">
        <v>1538</v>
      </c>
    </row>
    <row r="102" spans="2:65" s="12" customFormat="1" ht="13.5">
      <c r="B102" s="215"/>
      <c r="C102" s="216"/>
      <c r="D102" s="206" t="s">
        <v>179</v>
      </c>
      <c r="E102" s="217" t="s">
        <v>21</v>
      </c>
      <c r="F102" s="218" t="s">
        <v>1505</v>
      </c>
      <c r="G102" s="216"/>
      <c r="H102" s="219">
        <v>4205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179</v>
      </c>
      <c r="AU102" s="225" t="s">
        <v>82</v>
      </c>
      <c r="AV102" s="12" t="s">
        <v>82</v>
      </c>
      <c r="AW102" s="12" t="s">
        <v>35</v>
      </c>
      <c r="AX102" s="12" t="s">
        <v>80</v>
      </c>
      <c r="AY102" s="225" t="s">
        <v>146</v>
      </c>
    </row>
    <row r="103" spans="2:65" s="1" customFormat="1" ht="25.5" customHeight="1">
      <c r="B103" s="40"/>
      <c r="C103" s="226" t="s">
        <v>151</v>
      </c>
      <c r="D103" s="226" t="s">
        <v>235</v>
      </c>
      <c r="E103" s="227" t="s">
        <v>1539</v>
      </c>
      <c r="F103" s="228" t="s">
        <v>1540</v>
      </c>
      <c r="G103" s="229" t="s">
        <v>248</v>
      </c>
      <c r="H103" s="230">
        <v>4205</v>
      </c>
      <c r="I103" s="231"/>
      <c r="J103" s="232">
        <f>ROUND(I103*H103,2)</f>
        <v>0</v>
      </c>
      <c r="K103" s="228" t="s">
        <v>239</v>
      </c>
      <c r="L103" s="60"/>
      <c r="M103" s="233" t="s">
        <v>21</v>
      </c>
      <c r="N103" s="234" t="s">
        <v>43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152</v>
      </c>
      <c r="AT103" s="23" t="s">
        <v>235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152</v>
      </c>
      <c r="BM103" s="23" t="s">
        <v>1541</v>
      </c>
    </row>
    <row r="104" spans="2:65" s="11" customFormat="1" ht="13.5">
      <c r="B104" s="204"/>
      <c r="C104" s="205"/>
      <c r="D104" s="206" t="s">
        <v>179</v>
      </c>
      <c r="E104" s="207" t="s">
        <v>21</v>
      </c>
      <c r="F104" s="208" t="s">
        <v>471</v>
      </c>
      <c r="G104" s="205"/>
      <c r="H104" s="207" t="s">
        <v>21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179</v>
      </c>
      <c r="AU104" s="214" t="s">
        <v>82</v>
      </c>
      <c r="AV104" s="11" t="s">
        <v>80</v>
      </c>
      <c r="AW104" s="11" t="s">
        <v>35</v>
      </c>
      <c r="AX104" s="11" t="s">
        <v>72</v>
      </c>
      <c r="AY104" s="214" t="s">
        <v>146</v>
      </c>
    </row>
    <row r="105" spans="2:65" s="12" customFormat="1" ht="13.5">
      <c r="B105" s="215"/>
      <c r="C105" s="216"/>
      <c r="D105" s="206" t="s">
        <v>179</v>
      </c>
      <c r="E105" s="217" t="s">
        <v>21</v>
      </c>
      <c r="F105" s="218" t="s">
        <v>1506</v>
      </c>
      <c r="G105" s="216"/>
      <c r="H105" s="219">
        <v>4205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179</v>
      </c>
      <c r="AU105" s="225" t="s">
        <v>82</v>
      </c>
      <c r="AV105" s="12" t="s">
        <v>82</v>
      </c>
      <c r="AW105" s="12" t="s">
        <v>35</v>
      </c>
      <c r="AX105" s="12" t="s">
        <v>80</v>
      </c>
      <c r="AY105" s="225" t="s">
        <v>146</v>
      </c>
    </row>
    <row r="106" spans="2:65" s="1" customFormat="1" ht="16.5" customHeight="1">
      <c r="B106" s="40"/>
      <c r="C106" s="191" t="s">
        <v>172</v>
      </c>
      <c r="D106" s="191" t="s">
        <v>148</v>
      </c>
      <c r="E106" s="192" t="s">
        <v>1542</v>
      </c>
      <c r="F106" s="193" t="s">
        <v>1543</v>
      </c>
      <c r="G106" s="194" t="s">
        <v>410</v>
      </c>
      <c r="H106" s="195">
        <v>126.15</v>
      </c>
      <c r="I106" s="196"/>
      <c r="J106" s="197">
        <f>ROUND(I106*H106,2)</f>
        <v>0</v>
      </c>
      <c r="K106" s="193" t="s">
        <v>239</v>
      </c>
      <c r="L106" s="198"/>
      <c r="M106" s="199" t="s">
        <v>21</v>
      </c>
      <c r="N106" s="200" t="s">
        <v>43</v>
      </c>
      <c r="O106" s="41"/>
      <c r="P106" s="201">
        <f>O106*H106</f>
        <v>0</v>
      </c>
      <c r="Q106" s="201">
        <v>1E-3</v>
      </c>
      <c r="R106" s="201">
        <f>Q106*H106</f>
        <v>0.12615000000000001</v>
      </c>
      <c r="S106" s="201">
        <v>0</v>
      </c>
      <c r="T106" s="202">
        <f>S106*H106</f>
        <v>0</v>
      </c>
      <c r="AR106" s="23" t="s">
        <v>151</v>
      </c>
      <c r="AT106" s="23" t="s">
        <v>148</v>
      </c>
      <c r="AU106" s="23" t="s">
        <v>82</v>
      </c>
      <c r="AY106" s="23" t="s">
        <v>146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80</v>
      </c>
      <c r="BK106" s="203">
        <f>ROUND(I106*H106,2)</f>
        <v>0</v>
      </c>
      <c r="BL106" s="23" t="s">
        <v>152</v>
      </c>
      <c r="BM106" s="23" t="s">
        <v>1544</v>
      </c>
    </row>
    <row r="107" spans="2:65" s="12" customFormat="1" ht="13.5">
      <c r="B107" s="215"/>
      <c r="C107" s="216"/>
      <c r="D107" s="206" t="s">
        <v>179</v>
      </c>
      <c r="E107" s="217" t="s">
        <v>21</v>
      </c>
      <c r="F107" s="218" t="s">
        <v>1545</v>
      </c>
      <c r="G107" s="216"/>
      <c r="H107" s="219">
        <v>126.15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80</v>
      </c>
      <c r="AY107" s="225" t="s">
        <v>146</v>
      </c>
    </row>
    <row r="108" spans="2:65" s="1" customFormat="1" ht="16.5" customHeight="1">
      <c r="B108" s="40"/>
      <c r="C108" s="191" t="s">
        <v>175</v>
      </c>
      <c r="D108" s="191" t="s">
        <v>148</v>
      </c>
      <c r="E108" s="192" t="s">
        <v>1546</v>
      </c>
      <c r="F108" s="193" t="s">
        <v>1547</v>
      </c>
      <c r="G108" s="194" t="s">
        <v>410</v>
      </c>
      <c r="H108" s="195">
        <v>126.15</v>
      </c>
      <c r="I108" s="196"/>
      <c r="J108" s="197">
        <f>ROUND(I108*H108,2)</f>
        <v>0</v>
      </c>
      <c r="K108" s="193" t="s">
        <v>239</v>
      </c>
      <c r="L108" s="198"/>
      <c r="M108" s="199" t="s">
        <v>21</v>
      </c>
      <c r="N108" s="200" t="s">
        <v>43</v>
      </c>
      <c r="O108" s="41"/>
      <c r="P108" s="201">
        <f>O108*H108</f>
        <v>0</v>
      </c>
      <c r="Q108" s="201">
        <v>1E-3</v>
      </c>
      <c r="R108" s="201">
        <f>Q108*H108</f>
        <v>0.12615000000000001</v>
      </c>
      <c r="S108" s="201">
        <v>0</v>
      </c>
      <c r="T108" s="202">
        <f>S108*H108</f>
        <v>0</v>
      </c>
      <c r="AR108" s="23" t="s">
        <v>151</v>
      </c>
      <c r="AT108" s="23" t="s">
        <v>148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1548</v>
      </c>
    </row>
    <row r="109" spans="2:65" s="12" customFormat="1" ht="13.5">
      <c r="B109" s="215"/>
      <c r="C109" s="216"/>
      <c r="D109" s="206" t="s">
        <v>179</v>
      </c>
      <c r="E109" s="217" t="s">
        <v>21</v>
      </c>
      <c r="F109" s="218" t="s">
        <v>1549</v>
      </c>
      <c r="G109" s="216"/>
      <c r="H109" s="219">
        <v>126.15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179</v>
      </c>
      <c r="AU109" s="225" t="s">
        <v>82</v>
      </c>
      <c r="AV109" s="12" t="s">
        <v>82</v>
      </c>
      <c r="AW109" s="12" t="s">
        <v>35</v>
      </c>
      <c r="AX109" s="12" t="s">
        <v>80</v>
      </c>
      <c r="AY109" s="225" t="s">
        <v>146</v>
      </c>
    </row>
    <row r="110" spans="2:65" s="1" customFormat="1" ht="25.5" customHeight="1">
      <c r="B110" s="40"/>
      <c r="C110" s="226" t="s">
        <v>181</v>
      </c>
      <c r="D110" s="226" t="s">
        <v>235</v>
      </c>
      <c r="E110" s="227" t="s">
        <v>1550</v>
      </c>
      <c r="F110" s="228" t="s">
        <v>1551</v>
      </c>
      <c r="G110" s="229" t="s">
        <v>248</v>
      </c>
      <c r="H110" s="230">
        <v>4205</v>
      </c>
      <c r="I110" s="231"/>
      <c r="J110" s="232">
        <f>ROUND(I110*H110,2)</f>
        <v>0</v>
      </c>
      <c r="K110" s="228" t="s">
        <v>279</v>
      </c>
      <c r="L110" s="60"/>
      <c r="M110" s="233" t="s">
        <v>21</v>
      </c>
      <c r="N110" s="234" t="s">
        <v>43</v>
      </c>
      <c r="O110" s="41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152</v>
      </c>
      <c r="AT110" s="23" t="s">
        <v>235</v>
      </c>
      <c r="AU110" s="23" t="s">
        <v>82</v>
      </c>
      <c r="AY110" s="23" t="s">
        <v>146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80</v>
      </c>
      <c r="BK110" s="203">
        <f>ROUND(I110*H110,2)</f>
        <v>0</v>
      </c>
      <c r="BL110" s="23" t="s">
        <v>152</v>
      </c>
      <c r="BM110" s="23" t="s">
        <v>1552</v>
      </c>
    </row>
    <row r="111" spans="2:65" s="11" customFormat="1" ht="13.5">
      <c r="B111" s="204"/>
      <c r="C111" s="205"/>
      <c r="D111" s="206" t="s">
        <v>179</v>
      </c>
      <c r="E111" s="207" t="s">
        <v>21</v>
      </c>
      <c r="F111" s="208" t="s">
        <v>471</v>
      </c>
      <c r="G111" s="205"/>
      <c r="H111" s="207" t="s">
        <v>21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179</v>
      </c>
      <c r="AU111" s="214" t="s">
        <v>82</v>
      </c>
      <c r="AV111" s="11" t="s">
        <v>80</v>
      </c>
      <c r="AW111" s="11" t="s">
        <v>35</v>
      </c>
      <c r="AX111" s="11" t="s">
        <v>72</v>
      </c>
      <c r="AY111" s="214" t="s">
        <v>146</v>
      </c>
    </row>
    <row r="112" spans="2:65" s="12" customFormat="1" ht="13.5">
      <c r="B112" s="215"/>
      <c r="C112" s="216"/>
      <c r="D112" s="206" t="s">
        <v>179</v>
      </c>
      <c r="E112" s="217" t="s">
        <v>1505</v>
      </c>
      <c r="F112" s="218" t="s">
        <v>1506</v>
      </c>
      <c r="G112" s="216"/>
      <c r="H112" s="219">
        <v>4205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179</v>
      </c>
      <c r="AU112" s="225" t="s">
        <v>82</v>
      </c>
      <c r="AV112" s="12" t="s">
        <v>82</v>
      </c>
      <c r="AW112" s="12" t="s">
        <v>35</v>
      </c>
      <c r="AX112" s="12" t="s">
        <v>80</v>
      </c>
      <c r="AY112" s="225" t="s">
        <v>146</v>
      </c>
    </row>
    <row r="113" spans="2:65" s="1" customFormat="1" ht="25.5" customHeight="1">
      <c r="B113" s="40"/>
      <c r="C113" s="226" t="s">
        <v>184</v>
      </c>
      <c r="D113" s="226" t="s">
        <v>235</v>
      </c>
      <c r="E113" s="227" t="s">
        <v>1553</v>
      </c>
      <c r="F113" s="228" t="s">
        <v>1554</v>
      </c>
      <c r="G113" s="229" t="s">
        <v>177</v>
      </c>
      <c r="H113" s="230">
        <v>77</v>
      </c>
      <c r="I113" s="231"/>
      <c r="J113" s="232">
        <f>ROUND(I113*H113,2)</f>
        <v>0</v>
      </c>
      <c r="K113" s="228" t="s">
        <v>279</v>
      </c>
      <c r="L113" s="60"/>
      <c r="M113" s="233" t="s">
        <v>21</v>
      </c>
      <c r="N113" s="234" t="s">
        <v>43</v>
      </c>
      <c r="O113" s="41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152</v>
      </c>
      <c r="AT113" s="23" t="s">
        <v>235</v>
      </c>
      <c r="AU113" s="23" t="s">
        <v>82</v>
      </c>
      <c r="AY113" s="23" t="s">
        <v>146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80</v>
      </c>
      <c r="BK113" s="203">
        <f>ROUND(I113*H113,2)</f>
        <v>0</v>
      </c>
      <c r="BL113" s="23" t="s">
        <v>152</v>
      </c>
      <c r="BM113" s="23" t="s">
        <v>1555</v>
      </c>
    </row>
    <row r="114" spans="2:65" s="1" customFormat="1" ht="16.5" customHeight="1">
      <c r="B114" s="40"/>
      <c r="C114" s="226" t="s">
        <v>188</v>
      </c>
      <c r="D114" s="226" t="s">
        <v>235</v>
      </c>
      <c r="E114" s="227" t="s">
        <v>1556</v>
      </c>
      <c r="F114" s="228" t="s">
        <v>1557</v>
      </c>
      <c r="G114" s="229" t="s">
        <v>248</v>
      </c>
      <c r="H114" s="230">
        <v>4205</v>
      </c>
      <c r="I114" s="231"/>
      <c r="J114" s="232">
        <f>ROUND(I114*H114,2)</f>
        <v>0</v>
      </c>
      <c r="K114" s="228" t="s">
        <v>239</v>
      </c>
      <c r="L114" s="60"/>
      <c r="M114" s="233" t="s">
        <v>21</v>
      </c>
      <c r="N114" s="234" t="s">
        <v>43</v>
      </c>
      <c r="O114" s="41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152</v>
      </c>
      <c r="AT114" s="23" t="s">
        <v>235</v>
      </c>
      <c r="AU114" s="23" t="s">
        <v>82</v>
      </c>
      <c r="AY114" s="23" t="s">
        <v>146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80</v>
      </c>
      <c r="BK114" s="203">
        <f>ROUND(I114*H114,2)</f>
        <v>0</v>
      </c>
      <c r="BL114" s="23" t="s">
        <v>152</v>
      </c>
      <c r="BM114" s="23" t="s">
        <v>1558</v>
      </c>
    </row>
    <row r="115" spans="2:65" s="12" customFormat="1" ht="13.5">
      <c r="B115" s="215"/>
      <c r="C115" s="216"/>
      <c r="D115" s="206" t="s">
        <v>179</v>
      </c>
      <c r="E115" s="217" t="s">
        <v>21</v>
      </c>
      <c r="F115" s="218" t="s">
        <v>1505</v>
      </c>
      <c r="G115" s="216"/>
      <c r="H115" s="219">
        <v>4205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179</v>
      </c>
      <c r="AU115" s="225" t="s">
        <v>82</v>
      </c>
      <c r="AV115" s="12" t="s">
        <v>82</v>
      </c>
      <c r="AW115" s="12" t="s">
        <v>35</v>
      </c>
      <c r="AX115" s="12" t="s">
        <v>80</v>
      </c>
      <c r="AY115" s="225" t="s">
        <v>146</v>
      </c>
    </row>
    <row r="116" spans="2:65" s="1" customFormat="1" ht="16.5" customHeight="1">
      <c r="B116" s="40"/>
      <c r="C116" s="226" t="s">
        <v>192</v>
      </c>
      <c r="D116" s="226" t="s">
        <v>235</v>
      </c>
      <c r="E116" s="227" t="s">
        <v>1559</v>
      </c>
      <c r="F116" s="228" t="s">
        <v>1560</v>
      </c>
      <c r="G116" s="229" t="s">
        <v>248</v>
      </c>
      <c r="H116" s="230">
        <v>4205</v>
      </c>
      <c r="I116" s="231"/>
      <c r="J116" s="232">
        <f>ROUND(I116*H116,2)</f>
        <v>0</v>
      </c>
      <c r="K116" s="228" t="s">
        <v>239</v>
      </c>
      <c r="L116" s="60"/>
      <c r="M116" s="233" t="s">
        <v>21</v>
      </c>
      <c r="N116" s="234" t="s">
        <v>43</v>
      </c>
      <c r="O116" s="41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152</v>
      </c>
      <c r="AT116" s="23" t="s">
        <v>235</v>
      </c>
      <c r="AU116" s="23" t="s">
        <v>82</v>
      </c>
      <c r="AY116" s="23" t="s">
        <v>146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80</v>
      </c>
      <c r="BK116" s="203">
        <f>ROUND(I116*H116,2)</f>
        <v>0</v>
      </c>
      <c r="BL116" s="23" t="s">
        <v>152</v>
      </c>
      <c r="BM116" s="23" t="s">
        <v>1561</v>
      </c>
    </row>
    <row r="117" spans="2:65" s="12" customFormat="1" ht="13.5">
      <c r="B117" s="215"/>
      <c r="C117" s="216"/>
      <c r="D117" s="206" t="s">
        <v>179</v>
      </c>
      <c r="E117" s="217" t="s">
        <v>21</v>
      </c>
      <c r="F117" s="218" t="s">
        <v>1505</v>
      </c>
      <c r="G117" s="216"/>
      <c r="H117" s="219">
        <v>4205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179</v>
      </c>
      <c r="AU117" s="225" t="s">
        <v>82</v>
      </c>
      <c r="AV117" s="12" t="s">
        <v>82</v>
      </c>
      <c r="AW117" s="12" t="s">
        <v>35</v>
      </c>
      <c r="AX117" s="12" t="s">
        <v>80</v>
      </c>
      <c r="AY117" s="225" t="s">
        <v>146</v>
      </c>
    </row>
    <row r="118" spans="2:65" s="1" customFormat="1" ht="16.5" customHeight="1">
      <c r="B118" s="40"/>
      <c r="C118" s="226" t="s">
        <v>10</v>
      </c>
      <c r="D118" s="226" t="s">
        <v>235</v>
      </c>
      <c r="E118" s="227" t="s">
        <v>1562</v>
      </c>
      <c r="F118" s="228" t="s">
        <v>1563</v>
      </c>
      <c r="G118" s="229" t="s">
        <v>248</v>
      </c>
      <c r="H118" s="230">
        <v>4205</v>
      </c>
      <c r="I118" s="231"/>
      <c r="J118" s="232">
        <f>ROUND(I118*H118,2)</f>
        <v>0</v>
      </c>
      <c r="K118" s="228" t="s">
        <v>239</v>
      </c>
      <c r="L118" s="60"/>
      <c r="M118" s="233" t="s">
        <v>21</v>
      </c>
      <c r="N118" s="234" t="s">
        <v>43</v>
      </c>
      <c r="O118" s="4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152</v>
      </c>
      <c r="AT118" s="23" t="s">
        <v>235</v>
      </c>
      <c r="AU118" s="23" t="s">
        <v>82</v>
      </c>
      <c r="AY118" s="23" t="s">
        <v>146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80</v>
      </c>
      <c r="BK118" s="203">
        <f>ROUND(I118*H118,2)</f>
        <v>0</v>
      </c>
      <c r="BL118" s="23" t="s">
        <v>152</v>
      </c>
      <c r="BM118" s="23" t="s">
        <v>1564</v>
      </c>
    </row>
    <row r="119" spans="2:65" s="12" customFormat="1" ht="13.5">
      <c r="B119" s="215"/>
      <c r="C119" s="216"/>
      <c r="D119" s="206" t="s">
        <v>179</v>
      </c>
      <c r="E119" s="217" t="s">
        <v>21</v>
      </c>
      <c r="F119" s="218" t="s">
        <v>1505</v>
      </c>
      <c r="G119" s="216"/>
      <c r="H119" s="219">
        <v>4205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179</v>
      </c>
      <c r="AU119" s="225" t="s">
        <v>82</v>
      </c>
      <c r="AV119" s="12" t="s">
        <v>82</v>
      </c>
      <c r="AW119" s="12" t="s">
        <v>35</v>
      </c>
      <c r="AX119" s="12" t="s">
        <v>80</v>
      </c>
      <c r="AY119" s="225" t="s">
        <v>146</v>
      </c>
    </row>
    <row r="120" spans="2:65" s="1" customFormat="1" ht="25.5" customHeight="1">
      <c r="B120" s="40"/>
      <c r="C120" s="226" t="s">
        <v>199</v>
      </c>
      <c r="D120" s="226" t="s">
        <v>235</v>
      </c>
      <c r="E120" s="227" t="s">
        <v>1565</v>
      </c>
      <c r="F120" s="228" t="s">
        <v>1566</v>
      </c>
      <c r="G120" s="229" t="s">
        <v>269</v>
      </c>
      <c r="H120" s="230">
        <v>0.42099999999999999</v>
      </c>
      <c r="I120" s="231"/>
      <c r="J120" s="232">
        <f>ROUND(I120*H120,2)</f>
        <v>0</v>
      </c>
      <c r="K120" s="228" t="s">
        <v>239</v>
      </c>
      <c r="L120" s="60"/>
      <c r="M120" s="233" t="s">
        <v>21</v>
      </c>
      <c r="N120" s="234" t="s">
        <v>43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152</v>
      </c>
      <c r="AT120" s="23" t="s">
        <v>235</v>
      </c>
      <c r="AU120" s="23" t="s">
        <v>82</v>
      </c>
      <c r="AY120" s="23" t="s">
        <v>146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80</v>
      </c>
      <c r="BK120" s="203">
        <f>ROUND(I120*H120,2)</f>
        <v>0</v>
      </c>
      <c r="BL120" s="23" t="s">
        <v>152</v>
      </c>
      <c r="BM120" s="23" t="s">
        <v>1567</v>
      </c>
    </row>
    <row r="121" spans="2:65" s="12" customFormat="1" ht="13.5">
      <c r="B121" s="215"/>
      <c r="C121" s="216"/>
      <c r="D121" s="206" t="s">
        <v>179</v>
      </c>
      <c r="E121" s="217" t="s">
        <v>21</v>
      </c>
      <c r="F121" s="218" t="s">
        <v>1568</v>
      </c>
      <c r="G121" s="216"/>
      <c r="H121" s="219">
        <v>0.42099999999999999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179</v>
      </c>
      <c r="AU121" s="225" t="s">
        <v>82</v>
      </c>
      <c r="AV121" s="12" t="s">
        <v>82</v>
      </c>
      <c r="AW121" s="12" t="s">
        <v>35</v>
      </c>
      <c r="AX121" s="12" t="s">
        <v>80</v>
      </c>
      <c r="AY121" s="225" t="s">
        <v>146</v>
      </c>
    </row>
    <row r="122" spans="2:65" s="1" customFormat="1" ht="25.5" customHeight="1">
      <c r="B122" s="40"/>
      <c r="C122" s="226" t="s">
        <v>203</v>
      </c>
      <c r="D122" s="226" t="s">
        <v>235</v>
      </c>
      <c r="E122" s="227" t="s">
        <v>1569</v>
      </c>
      <c r="F122" s="228" t="s">
        <v>1570</v>
      </c>
      <c r="G122" s="229" t="s">
        <v>177</v>
      </c>
      <c r="H122" s="230">
        <v>77</v>
      </c>
      <c r="I122" s="231"/>
      <c r="J122" s="232">
        <f>ROUND(I122*H122,2)</f>
        <v>0</v>
      </c>
      <c r="K122" s="228" t="s">
        <v>279</v>
      </c>
      <c r="L122" s="60"/>
      <c r="M122" s="233" t="s">
        <v>21</v>
      </c>
      <c r="N122" s="234" t="s">
        <v>43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152</v>
      </c>
      <c r="AT122" s="23" t="s">
        <v>235</v>
      </c>
      <c r="AU122" s="23" t="s">
        <v>82</v>
      </c>
      <c r="AY122" s="23" t="s">
        <v>146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80</v>
      </c>
      <c r="BK122" s="203">
        <f>ROUND(I122*H122,2)</f>
        <v>0</v>
      </c>
      <c r="BL122" s="23" t="s">
        <v>152</v>
      </c>
      <c r="BM122" s="23" t="s">
        <v>1571</v>
      </c>
    </row>
    <row r="123" spans="2:65" s="1" customFormat="1" ht="16.5" customHeight="1">
      <c r="B123" s="40"/>
      <c r="C123" s="226" t="s">
        <v>210</v>
      </c>
      <c r="D123" s="226" t="s">
        <v>235</v>
      </c>
      <c r="E123" s="227" t="s">
        <v>1572</v>
      </c>
      <c r="F123" s="228" t="s">
        <v>1573</v>
      </c>
      <c r="G123" s="229" t="s">
        <v>177</v>
      </c>
      <c r="H123" s="230">
        <v>77</v>
      </c>
      <c r="I123" s="231"/>
      <c r="J123" s="232">
        <f>ROUND(I123*H123,2)</f>
        <v>0</v>
      </c>
      <c r="K123" s="228" t="s">
        <v>279</v>
      </c>
      <c r="L123" s="60"/>
      <c r="M123" s="233" t="s">
        <v>21</v>
      </c>
      <c r="N123" s="234" t="s">
        <v>43</v>
      </c>
      <c r="O123" s="41"/>
      <c r="P123" s="201">
        <f>O123*H123</f>
        <v>0</v>
      </c>
      <c r="Q123" s="201">
        <v>6.0000000000000002E-5</v>
      </c>
      <c r="R123" s="201">
        <f>Q123*H123</f>
        <v>4.62E-3</v>
      </c>
      <c r="S123" s="201">
        <v>0</v>
      </c>
      <c r="T123" s="202">
        <f>S123*H123</f>
        <v>0</v>
      </c>
      <c r="AR123" s="23" t="s">
        <v>152</v>
      </c>
      <c r="AT123" s="23" t="s">
        <v>235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152</v>
      </c>
      <c r="BM123" s="23" t="s">
        <v>1574</v>
      </c>
    </row>
    <row r="124" spans="2:65" s="1" customFormat="1" ht="25.5" customHeight="1">
      <c r="B124" s="40"/>
      <c r="C124" s="226" t="s">
        <v>214</v>
      </c>
      <c r="D124" s="226" t="s">
        <v>235</v>
      </c>
      <c r="E124" s="227" t="s">
        <v>1575</v>
      </c>
      <c r="F124" s="228" t="s">
        <v>1576</v>
      </c>
      <c r="G124" s="229" t="s">
        <v>177</v>
      </c>
      <c r="H124" s="230">
        <v>77</v>
      </c>
      <c r="I124" s="231"/>
      <c r="J124" s="232">
        <f>ROUND(I124*H124,2)</f>
        <v>0</v>
      </c>
      <c r="K124" s="228" t="s">
        <v>279</v>
      </c>
      <c r="L124" s="60"/>
      <c r="M124" s="233" t="s">
        <v>21</v>
      </c>
      <c r="N124" s="234" t="s">
        <v>43</v>
      </c>
      <c r="O124" s="4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152</v>
      </c>
      <c r="AT124" s="23" t="s">
        <v>235</v>
      </c>
      <c r="AU124" s="23" t="s">
        <v>82</v>
      </c>
      <c r="AY124" s="23" t="s">
        <v>146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80</v>
      </c>
      <c r="BK124" s="203">
        <f>ROUND(I124*H124,2)</f>
        <v>0</v>
      </c>
      <c r="BL124" s="23" t="s">
        <v>152</v>
      </c>
      <c r="BM124" s="23" t="s">
        <v>1577</v>
      </c>
    </row>
    <row r="125" spans="2:65" s="1" customFormat="1" ht="25.5" customHeight="1">
      <c r="B125" s="40"/>
      <c r="C125" s="226" t="s">
        <v>218</v>
      </c>
      <c r="D125" s="226" t="s">
        <v>235</v>
      </c>
      <c r="E125" s="227" t="s">
        <v>1578</v>
      </c>
      <c r="F125" s="228" t="s">
        <v>1579</v>
      </c>
      <c r="G125" s="229" t="s">
        <v>248</v>
      </c>
      <c r="H125" s="230">
        <v>77</v>
      </c>
      <c r="I125" s="231"/>
      <c r="J125" s="232">
        <f>ROUND(I125*H125,2)</f>
        <v>0</v>
      </c>
      <c r="K125" s="228" t="s">
        <v>279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6.8999999999999997E-4</v>
      </c>
      <c r="R125" s="201">
        <f>Q125*H125</f>
        <v>5.3129999999999997E-2</v>
      </c>
      <c r="S125" s="201">
        <v>0</v>
      </c>
      <c r="T125" s="202">
        <f>S125*H125</f>
        <v>0</v>
      </c>
      <c r="AR125" s="23" t="s">
        <v>152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152</v>
      </c>
      <c r="BM125" s="23" t="s">
        <v>1580</v>
      </c>
    </row>
    <row r="126" spans="2:65" s="1" customFormat="1" ht="16.5" customHeight="1">
      <c r="B126" s="40"/>
      <c r="C126" s="226" t="s">
        <v>9</v>
      </c>
      <c r="D126" s="226" t="s">
        <v>235</v>
      </c>
      <c r="E126" s="227" t="s">
        <v>1581</v>
      </c>
      <c r="F126" s="228" t="s">
        <v>1582</v>
      </c>
      <c r="G126" s="229" t="s">
        <v>177</v>
      </c>
      <c r="H126" s="230">
        <v>231</v>
      </c>
      <c r="I126" s="231"/>
      <c r="J126" s="232">
        <f>ROUND(I126*H126,2)</f>
        <v>0</v>
      </c>
      <c r="K126" s="228" t="s">
        <v>279</v>
      </c>
      <c r="L126" s="60"/>
      <c r="M126" s="233" t="s">
        <v>21</v>
      </c>
      <c r="N126" s="234" t="s">
        <v>43</v>
      </c>
      <c r="O126" s="4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152</v>
      </c>
      <c r="AT126" s="23" t="s">
        <v>235</v>
      </c>
      <c r="AU126" s="23" t="s">
        <v>82</v>
      </c>
      <c r="AY126" s="23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80</v>
      </c>
      <c r="BK126" s="203">
        <f>ROUND(I126*H126,2)</f>
        <v>0</v>
      </c>
      <c r="BL126" s="23" t="s">
        <v>152</v>
      </c>
      <c r="BM126" s="23" t="s">
        <v>1583</v>
      </c>
    </row>
    <row r="127" spans="2:65" s="11" customFormat="1" ht="13.5">
      <c r="B127" s="204"/>
      <c r="C127" s="205"/>
      <c r="D127" s="206" t="s">
        <v>179</v>
      </c>
      <c r="E127" s="207" t="s">
        <v>21</v>
      </c>
      <c r="F127" s="208" t="s">
        <v>1520</v>
      </c>
      <c r="G127" s="205"/>
      <c r="H127" s="207" t="s">
        <v>21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179</v>
      </c>
      <c r="AU127" s="214" t="s">
        <v>82</v>
      </c>
      <c r="AV127" s="11" t="s">
        <v>80</v>
      </c>
      <c r="AW127" s="11" t="s">
        <v>35</v>
      </c>
      <c r="AX127" s="11" t="s">
        <v>72</v>
      </c>
      <c r="AY127" s="214" t="s">
        <v>146</v>
      </c>
    </row>
    <row r="128" spans="2:65" s="12" customFormat="1" ht="13.5">
      <c r="B128" s="215"/>
      <c r="C128" s="216"/>
      <c r="D128" s="206" t="s">
        <v>179</v>
      </c>
      <c r="E128" s="217" t="s">
        <v>21</v>
      </c>
      <c r="F128" s="218" t="s">
        <v>1584</v>
      </c>
      <c r="G128" s="216"/>
      <c r="H128" s="219">
        <v>231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179</v>
      </c>
      <c r="AU128" s="225" t="s">
        <v>82</v>
      </c>
      <c r="AV128" s="12" t="s">
        <v>82</v>
      </c>
      <c r="AW128" s="12" t="s">
        <v>35</v>
      </c>
      <c r="AX128" s="12" t="s">
        <v>80</v>
      </c>
      <c r="AY128" s="225" t="s">
        <v>146</v>
      </c>
    </row>
    <row r="129" spans="2:65" s="1" customFormat="1" ht="38.25" customHeight="1">
      <c r="B129" s="40"/>
      <c r="C129" s="226" t="s">
        <v>225</v>
      </c>
      <c r="D129" s="226" t="s">
        <v>235</v>
      </c>
      <c r="E129" s="227" t="s">
        <v>1585</v>
      </c>
      <c r="F129" s="228" t="s">
        <v>1586</v>
      </c>
      <c r="G129" s="229" t="s">
        <v>248</v>
      </c>
      <c r="H129" s="230">
        <v>4205</v>
      </c>
      <c r="I129" s="231"/>
      <c r="J129" s="232">
        <f>ROUND(I129*H129,2)</f>
        <v>0</v>
      </c>
      <c r="K129" s="228" t="s">
        <v>239</v>
      </c>
      <c r="L129" s="60"/>
      <c r="M129" s="233" t="s">
        <v>21</v>
      </c>
      <c r="N129" s="234" t="s">
        <v>43</v>
      </c>
      <c r="O129" s="4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152</v>
      </c>
      <c r="AT129" s="23" t="s">
        <v>235</v>
      </c>
      <c r="AU129" s="23" t="s">
        <v>82</v>
      </c>
      <c r="AY129" s="23" t="s">
        <v>146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80</v>
      </c>
      <c r="BK129" s="203">
        <f>ROUND(I129*H129,2)</f>
        <v>0</v>
      </c>
      <c r="BL129" s="23" t="s">
        <v>152</v>
      </c>
      <c r="BM129" s="23" t="s">
        <v>1587</v>
      </c>
    </row>
    <row r="130" spans="2:65" s="12" customFormat="1" ht="13.5">
      <c r="B130" s="215"/>
      <c r="C130" s="216"/>
      <c r="D130" s="206" t="s">
        <v>179</v>
      </c>
      <c r="E130" s="217" t="s">
        <v>21</v>
      </c>
      <c r="F130" s="218" t="s">
        <v>1505</v>
      </c>
      <c r="G130" s="216"/>
      <c r="H130" s="219">
        <v>4205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25.5" customHeight="1">
      <c r="B131" s="40"/>
      <c r="C131" s="226" t="s">
        <v>230</v>
      </c>
      <c r="D131" s="226" t="s">
        <v>235</v>
      </c>
      <c r="E131" s="227" t="s">
        <v>1588</v>
      </c>
      <c r="F131" s="228" t="s">
        <v>1589</v>
      </c>
      <c r="G131" s="229" t="s">
        <v>248</v>
      </c>
      <c r="H131" s="230">
        <v>12615</v>
      </c>
      <c r="I131" s="231"/>
      <c r="J131" s="232">
        <f>ROUND(I131*H131,2)</f>
        <v>0</v>
      </c>
      <c r="K131" s="228" t="s">
        <v>279</v>
      </c>
      <c r="L131" s="60"/>
      <c r="M131" s="233" t="s">
        <v>21</v>
      </c>
      <c r="N131" s="234" t="s">
        <v>43</v>
      </c>
      <c r="O131" s="4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152</v>
      </c>
      <c r="AT131" s="23" t="s">
        <v>235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152</v>
      </c>
      <c r="BM131" s="23" t="s">
        <v>1590</v>
      </c>
    </row>
    <row r="132" spans="2:65" s="11" customFormat="1" ht="13.5">
      <c r="B132" s="204"/>
      <c r="C132" s="205"/>
      <c r="D132" s="206" t="s">
        <v>179</v>
      </c>
      <c r="E132" s="207" t="s">
        <v>21</v>
      </c>
      <c r="F132" s="208" t="s">
        <v>1520</v>
      </c>
      <c r="G132" s="205"/>
      <c r="H132" s="207" t="s">
        <v>21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179</v>
      </c>
      <c r="AU132" s="214" t="s">
        <v>82</v>
      </c>
      <c r="AV132" s="11" t="s">
        <v>80</v>
      </c>
      <c r="AW132" s="11" t="s">
        <v>35</v>
      </c>
      <c r="AX132" s="11" t="s">
        <v>72</v>
      </c>
      <c r="AY132" s="214" t="s">
        <v>146</v>
      </c>
    </row>
    <row r="133" spans="2:65" s="12" customFormat="1" ht="13.5">
      <c r="B133" s="215"/>
      <c r="C133" s="216"/>
      <c r="D133" s="206" t="s">
        <v>179</v>
      </c>
      <c r="E133" s="217" t="s">
        <v>21</v>
      </c>
      <c r="F133" s="218" t="s">
        <v>1591</v>
      </c>
      <c r="G133" s="216"/>
      <c r="H133" s="219">
        <v>12615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179</v>
      </c>
      <c r="AU133" s="225" t="s">
        <v>82</v>
      </c>
      <c r="AV133" s="12" t="s">
        <v>82</v>
      </c>
      <c r="AW133" s="12" t="s">
        <v>35</v>
      </c>
      <c r="AX133" s="12" t="s">
        <v>80</v>
      </c>
      <c r="AY133" s="225" t="s">
        <v>146</v>
      </c>
    </row>
    <row r="134" spans="2:65" s="1" customFormat="1" ht="25.5" customHeight="1">
      <c r="B134" s="40"/>
      <c r="C134" s="226" t="s">
        <v>234</v>
      </c>
      <c r="D134" s="226" t="s">
        <v>235</v>
      </c>
      <c r="E134" s="227" t="s">
        <v>1592</v>
      </c>
      <c r="F134" s="228" t="s">
        <v>1593</v>
      </c>
      <c r="G134" s="229" t="s">
        <v>177</v>
      </c>
      <c r="H134" s="230">
        <v>231</v>
      </c>
      <c r="I134" s="231"/>
      <c r="J134" s="232">
        <f>ROUND(I134*H134,2)</f>
        <v>0</v>
      </c>
      <c r="K134" s="228" t="s">
        <v>279</v>
      </c>
      <c r="L134" s="60"/>
      <c r="M134" s="233" t="s">
        <v>21</v>
      </c>
      <c r="N134" s="234" t="s">
        <v>43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152</v>
      </c>
      <c r="AT134" s="23" t="s">
        <v>235</v>
      </c>
      <c r="AU134" s="23" t="s">
        <v>82</v>
      </c>
      <c r="AY134" s="23" t="s">
        <v>146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80</v>
      </c>
      <c r="BK134" s="203">
        <f>ROUND(I134*H134,2)</f>
        <v>0</v>
      </c>
      <c r="BL134" s="23" t="s">
        <v>152</v>
      </c>
      <c r="BM134" s="23" t="s">
        <v>1594</v>
      </c>
    </row>
    <row r="135" spans="2:65" s="11" customFormat="1" ht="13.5">
      <c r="B135" s="204"/>
      <c r="C135" s="205"/>
      <c r="D135" s="206" t="s">
        <v>179</v>
      </c>
      <c r="E135" s="207" t="s">
        <v>21</v>
      </c>
      <c r="F135" s="208" t="s">
        <v>1595</v>
      </c>
      <c r="G135" s="205"/>
      <c r="H135" s="207" t="s">
        <v>21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179</v>
      </c>
      <c r="AU135" s="214" t="s">
        <v>82</v>
      </c>
      <c r="AV135" s="11" t="s">
        <v>80</v>
      </c>
      <c r="AW135" s="11" t="s">
        <v>35</v>
      </c>
      <c r="AX135" s="11" t="s">
        <v>72</v>
      </c>
      <c r="AY135" s="214" t="s">
        <v>146</v>
      </c>
    </row>
    <row r="136" spans="2:65" s="12" customFormat="1" ht="13.5">
      <c r="B136" s="215"/>
      <c r="C136" s="216"/>
      <c r="D136" s="206" t="s">
        <v>179</v>
      </c>
      <c r="E136" s="217" t="s">
        <v>21</v>
      </c>
      <c r="F136" s="218" t="s">
        <v>1584</v>
      </c>
      <c r="G136" s="216"/>
      <c r="H136" s="219">
        <v>231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179</v>
      </c>
      <c r="AU136" s="225" t="s">
        <v>82</v>
      </c>
      <c r="AV136" s="12" t="s">
        <v>82</v>
      </c>
      <c r="AW136" s="12" t="s">
        <v>35</v>
      </c>
      <c r="AX136" s="12" t="s">
        <v>80</v>
      </c>
      <c r="AY136" s="225" t="s">
        <v>146</v>
      </c>
    </row>
    <row r="137" spans="2:65" s="1" customFormat="1" ht="16.5" customHeight="1">
      <c r="B137" s="40"/>
      <c r="C137" s="226" t="s">
        <v>243</v>
      </c>
      <c r="D137" s="226" t="s">
        <v>235</v>
      </c>
      <c r="E137" s="227" t="s">
        <v>1596</v>
      </c>
      <c r="F137" s="228" t="s">
        <v>1597</v>
      </c>
      <c r="G137" s="229" t="s">
        <v>177</v>
      </c>
      <c r="H137" s="230">
        <v>40</v>
      </c>
      <c r="I137" s="231"/>
      <c r="J137" s="232">
        <f>ROUND(I137*H137,2)</f>
        <v>0</v>
      </c>
      <c r="K137" s="228" t="s">
        <v>279</v>
      </c>
      <c r="L137" s="60"/>
      <c r="M137" s="233" t="s">
        <v>21</v>
      </c>
      <c r="N137" s="234" t="s">
        <v>43</v>
      </c>
      <c r="O137" s="41"/>
      <c r="P137" s="201">
        <f>O137*H137</f>
        <v>0</v>
      </c>
      <c r="Q137" s="201">
        <v>2.0000000000000002E-5</v>
      </c>
      <c r="R137" s="201">
        <f>Q137*H137</f>
        <v>8.0000000000000004E-4</v>
      </c>
      <c r="S137" s="201">
        <v>0</v>
      </c>
      <c r="T137" s="202">
        <f>S137*H137</f>
        <v>0</v>
      </c>
      <c r="AR137" s="23" t="s">
        <v>152</v>
      </c>
      <c r="AT137" s="23" t="s">
        <v>235</v>
      </c>
      <c r="AU137" s="23" t="s">
        <v>82</v>
      </c>
      <c r="AY137" s="23" t="s">
        <v>146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80</v>
      </c>
      <c r="BK137" s="203">
        <f>ROUND(I137*H137,2)</f>
        <v>0</v>
      </c>
      <c r="BL137" s="23" t="s">
        <v>152</v>
      </c>
      <c r="BM137" s="23" t="s">
        <v>1598</v>
      </c>
    </row>
    <row r="138" spans="2:65" s="11" customFormat="1" ht="13.5">
      <c r="B138" s="204"/>
      <c r="C138" s="205"/>
      <c r="D138" s="206" t="s">
        <v>179</v>
      </c>
      <c r="E138" s="207" t="s">
        <v>21</v>
      </c>
      <c r="F138" s="208" t="s">
        <v>1520</v>
      </c>
      <c r="G138" s="205"/>
      <c r="H138" s="207" t="s">
        <v>21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179</v>
      </c>
      <c r="AU138" s="214" t="s">
        <v>82</v>
      </c>
      <c r="AV138" s="11" t="s">
        <v>80</v>
      </c>
      <c r="AW138" s="11" t="s">
        <v>35</v>
      </c>
      <c r="AX138" s="11" t="s">
        <v>72</v>
      </c>
      <c r="AY138" s="214" t="s">
        <v>146</v>
      </c>
    </row>
    <row r="139" spans="2:65" s="11" customFormat="1" ht="13.5">
      <c r="B139" s="204"/>
      <c r="C139" s="205"/>
      <c r="D139" s="206" t="s">
        <v>179</v>
      </c>
      <c r="E139" s="207" t="s">
        <v>21</v>
      </c>
      <c r="F139" s="208" t="s">
        <v>1599</v>
      </c>
      <c r="G139" s="205"/>
      <c r="H139" s="207" t="s">
        <v>21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179</v>
      </c>
      <c r="AU139" s="214" t="s">
        <v>82</v>
      </c>
      <c r="AV139" s="11" t="s">
        <v>80</v>
      </c>
      <c r="AW139" s="11" t="s">
        <v>35</v>
      </c>
      <c r="AX139" s="11" t="s">
        <v>72</v>
      </c>
      <c r="AY139" s="214" t="s">
        <v>146</v>
      </c>
    </row>
    <row r="140" spans="2:65" s="12" customFormat="1" ht="13.5">
      <c r="B140" s="215"/>
      <c r="C140" s="216"/>
      <c r="D140" s="206" t="s">
        <v>179</v>
      </c>
      <c r="E140" s="217" t="s">
        <v>21</v>
      </c>
      <c r="F140" s="218" t="s">
        <v>563</v>
      </c>
      <c r="G140" s="216"/>
      <c r="H140" s="219">
        <v>40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179</v>
      </c>
      <c r="AU140" s="225" t="s">
        <v>82</v>
      </c>
      <c r="AV140" s="12" t="s">
        <v>82</v>
      </c>
      <c r="AW140" s="12" t="s">
        <v>35</v>
      </c>
      <c r="AX140" s="12" t="s">
        <v>80</v>
      </c>
      <c r="AY140" s="225" t="s">
        <v>146</v>
      </c>
    </row>
    <row r="141" spans="2:65" s="1" customFormat="1" ht="25.5" customHeight="1">
      <c r="B141" s="40"/>
      <c r="C141" s="226" t="s">
        <v>369</v>
      </c>
      <c r="D141" s="226" t="s">
        <v>235</v>
      </c>
      <c r="E141" s="227" t="s">
        <v>1600</v>
      </c>
      <c r="F141" s="228" t="s">
        <v>1601</v>
      </c>
      <c r="G141" s="229" t="s">
        <v>248</v>
      </c>
      <c r="H141" s="230">
        <v>77</v>
      </c>
      <c r="I141" s="231"/>
      <c r="J141" s="232">
        <f>ROUND(I141*H141,2)</f>
        <v>0</v>
      </c>
      <c r="K141" s="228" t="s">
        <v>239</v>
      </c>
      <c r="L141" s="60"/>
      <c r="M141" s="233" t="s">
        <v>21</v>
      </c>
      <c r="N141" s="234" t="s">
        <v>43</v>
      </c>
      <c r="O141" s="41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152</v>
      </c>
      <c r="AT141" s="23" t="s">
        <v>235</v>
      </c>
      <c r="AU141" s="23" t="s">
        <v>82</v>
      </c>
      <c r="AY141" s="23" t="s">
        <v>146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80</v>
      </c>
      <c r="BK141" s="203">
        <f>ROUND(I141*H141,2)</f>
        <v>0</v>
      </c>
      <c r="BL141" s="23" t="s">
        <v>152</v>
      </c>
      <c r="BM141" s="23" t="s">
        <v>1602</v>
      </c>
    </row>
    <row r="142" spans="2:65" s="11" customFormat="1" ht="13.5">
      <c r="B142" s="204"/>
      <c r="C142" s="205"/>
      <c r="D142" s="206" t="s">
        <v>179</v>
      </c>
      <c r="E142" s="207" t="s">
        <v>21</v>
      </c>
      <c r="F142" s="208" t="s">
        <v>1603</v>
      </c>
      <c r="G142" s="205"/>
      <c r="H142" s="207" t="s">
        <v>21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179</v>
      </c>
      <c r="AU142" s="214" t="s">
        <v>82</v>
      </c>
      <c r="AV142" s="11" t="s">
        <v>80</v>
      </c>
      <c r="AW142" s="11" t="s">
        <v>35</v>
      </c>
      <c r="AX142" s="11" t="s">
        <v>72</v>
      </c>
      <c r="AY142" s="214" t="s">
        <v>146</v>
      </c>
    </row>
    <row r="143" spans="2:65" s="12" customFormat="1" ht="13.5">
      <c r="B143" s="215"/>
      <c r="C143" s="216"/>
      <c r="D143" s="206" t="s">
        <v>179</v>
      </c>
      <c r="E143" s="217" t="s">
        <v>21</v>
      </c>
      <c r="F143" s="218" t="s">
        <v>1604</v>
      </c>
      <c r="G143" s="216"/>
      <c r="H143" s="219">
        <v>77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179</v>
      </c>
      <c r="AU143" s="225" t="s">
        <v>82</v>
      </c>
      <c r="AV143" s="12" t="s">
        <v>82</v>
      </c>
      <c r="AW143" s="12" t="s">
        <v>35</v>
      </c>
      <c r="AX143" s="12" t="s">
        <v>80</v>
      </c>
      <c r="AY143" s="225" t="s">
        <v>146</v>
      </c>
    </row>
    <row r="144" spans="2:65" s="1" customFormat="1" ht="25.5" customHeight="1">
      <c r="B144" s="40"/>
      <c r="C144" s="226" t="s">
        <v>373</v>
      </c>
      <c r="D144" s="226" t="s">
        <v>235</v>
      </c>
      <c r="E144" s="227" t="s">
        <v>1605</v>
      </c>
      <c r="F144" s="228" t="s">
        <v>1606</v>
      </c>
      <c r="G144" s="229" t="s">
        <v>358</v>
      </c>
      <c r="H144" s="230">
        <v>2.1000000000000001E-2</v>
      </c>
      <c r="I144" s="231"/>
      <c r="J144" s="232">
        <f>ROUND(I144*H144,2)</f>
        <v>0</v>
      </c>
      <c r="K144" s="228" t="s">
        <v>279</v>
      </c>
      <c r="L144" s="60"/>
      <c r="M144" s="233" t="s">
        <v>21</v>
      </c>
      <c r="N144" s="234" t="s">
        <v>43</v>
      </c>
      <c r="O144" s="4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152</v>
      </c>
      <c r="AT144" s="23" t="s">
        <v>235</v>
      </c>
      <c r="AU144" s="23" t="s">
        <v>82</v>
      </c>
      <c r="AY144" s="23" t="s">
        <v>146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80</v>
      </c>
      <c r="BK144" s="203">
        <f>ROUND(I144*H144,2)</f>
        <v>0</v>
      </c>
      <c r="BL144" s="23" t="s">
        <v>152</v>
      </c>
      <c r="BM144" s="23" t="s">
        <v>1607</v>
      </c>
    </row>
    <row r="145" spans="2:65" s="11" customFormat="1" ht="13.5">
      <c r="B145" s="204"/>
      <c r="C145" s="205"/>
      <c r="D145" s="206" t="s">
        <v>179</v>
      </c>
      <c r="E145" s="207" t="s">
        <v>21</v>
      </c>
      <c r="F145" s="208" t="s">
        <v>1520</v>
      </c>
      <c r="G145" s="205"/>
      <c r="H145" s="207" t="s">
        <v>21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179</v>
      </c>
      <c r="AU145" s="214" t="s">
        <v>82</v>
      </c>
      <c r="AV145" s="11" t="s">
        <v>80</v>
      </c>
      <c r="AW145" s="11" t="s">
        <v>35</v>
      </c>
      <c r="AX145" s="11" t="s">
        <v>72</v>
      </c>
      <c r="AY145" s="214" t="s">
        <v>146</v>
      </c>
    </row>
    <row r="146" spans="2:65" s="12" customFormat="1" ht="13.5">
      <c r="B146" s="215"/>
      <c r="C146" s="216"/>
      <c r="D146" s="206" t="s">
        <v>179</v>
      </c>
      <c r="E146" s="217" t="s">
        <v>21</v>
      </c>
      <c r="F146" s="218" t="s">
        <v>1608</v>
      </c>
      <c r="G146" s="216"/>
      <c r="H146" s="219">
        <v>1.6E-2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179</v>
      </c>
      <c r="AU146" s="225" t="s">
        <v>82</v>
      </c>
      <c r="AV146" s="12" t="s">
        <v>82</v>
      </c>
      <c r="AW146" s="12" t="s">
        <v>35</v>
      </c>
      <c r="AX146" s="12" t="s">
        <v>72</v>
      </c>
      <c r="AY146" s="225" t="s">
        <v>146</v>
      </c>
    </row>
    <row r="147" spans="2:65" s="11" customFormat="1" ht="13.5">
      <c r="B147" s="204"/>
      <c r="C147" s="205"/>
      <c r="D147" s="206" t="s">
        <v>179</v>
      </c>
      <c r="E147" s="207" t="s">
        <v>21</v>
      </c>
      <c r="F147" s="208" t="s">
        <v>1519</v>
      </c>
      <c r="G147" s="205"/>
      <c r="H147" s="207" t="s">
        <v>21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179</v>
      </c>
      <c r="AU147" s="214" t="s">
        <v>82</v>
      </c>
      <c r="AV147" s="11" t="s">
        <v>80</v>
      </c>
      <c r="AW147" s="11" t="s">
        <v>35</v>
      </c>
      <c r="AX147" s="11" t="s">
        <v>72</v>
      </c>
      <c r="AY147" s="214" t="s">
        <v>146</v>
      </c>
    </row>
    <row r="148" spans="2:65" s="12" customFormat="1" ht="13.5">
      <c r="B148" s="215"/>
      <c r="C148" s="216"/>
      <c r="D148" s="206" t="s">
        <v>179</v>
      </c>
      <c r="E148" s="217" t="s">
        <v>21</v>
      </c>
      <c r="F148" s="218" t="s">
        <v>1609</v>
      </c>
      <c r="G148" s="216"/>
      <c r="H148" s="219">
        <v>5.0000000000000001E-3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179</v>
      </c>
      <c r="AU148" s="225" t="s">
        <v>82</v>
      </c>
      <c r="AV148" s="12" t="s">
        <v>82</v>
      </c>
      <c r="AW148" s="12" t="s">
        <v>35</v>
      </c>
      <c r="AX148" s="12" t="s">
        <v>72</v>
      </c>
      <c r="AY148" s="225" t="s">
        <v>146</v>
      </c>
    </row>
    <row r="149" spans="2:65" s="13" customFormat="1" ht="13.5">
      <c r="B149" s="239"/>
      <c r="C149" s="240"/>
      <c r="D149" s="206" t="s">
        <v>179</v>
      </c>
      <c r="E149" s="241" t="s">
        <v>21</v>
      </c>
      <c r="F149" s="242" t="s">
        <v>273</v>
      </c>
      <c r="G149" s="240"/>
      <c r="H149" s="243">
        <v>2.1000000000000001E-2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179</v>
      </c>
      <c r="AU149" s="249" t="s">
        <v>82</v>
      </c>
      <c r="AV149" s="13" t="s">
        <v>152</v>
      </c>
      <c r="AW149" s="13" t="s">
        <v>35</v>
      </c>
      <c r="AX149" s="13" t="s">
        <v>80</v>
      </c>
      <c r="AY149" s="249" t="s">
        <v>146</v>
      </c>
    </row>
    <row r="150" spans="2:65" s="1" customFormat="1" ht="16.5" customHeight="1">
      <c r="B150" s="40"/>
      <c r="C150" s="226" t="s">
        <v>380</v>
      </c>
      <c r="D150" s="226" t="s">
        <v>235</v>
      </c>
      <c r="E150" s="227" t="s">
        <v>1610</v>
      </c>
      <c r="F150" s="228" t="s">
        <v>1611</v>
      </c>
      <c r="G150" s="229" t="s">
        <v>253</v>
      </c>
      <c r="H150" s="230">
        <v>184.8</v>
      </c>
      <c r="I150" s="231"/>
      <c r="J150" s="232">
        <f>ROUND(I150*H150,2)</f>
        <v>0</v>
      </c>
      <c r="K150" s="228" t="s">
        <v>279</v>
      </c>
      <c r="L150" s="60"/>
      <c r="M150" s="233" t="s">
        <v>21</v>
      </c>
      <c r="N150" s="234" t="s">
        <v>43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152</v>
      </c>
      <c r="AT150" s="23" t="s">
        <v>235</v>
      </c>
      <c r="AU150" s="23" t="s">
        <v>82</v>
      </c>
      <c r="AY150" s="23" t="s">
        <v>146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80</v>
      </c>
      <c r="BK150" s="203">
        <f>ROUND(I150*H150,2)</f>
        <v>0</v>
      </c>
      <c r="BL150" s="23" t="s">
        <v>152</v>
      </c>
      <c r="BM150" s="23" t="s">
        <v>1612</v>
      </c>
    </row>
    <row r="151" spans="2:65" s="11" customFormat="1" ht="13.5">
      <c r="B151" s="204"/>
      <c r="C151" s="205"/>
      <c r="D151" s="206" t="s">
        <v>179</v>
      </c>
      <c r="E151" s="207" t="s">
        <v>21</v>
      </c>
      <c r="F151" s="208" t="s">
        <v>1613</v>
      </c>
      <c r="G151" s="205"/>
      <c r="H151" s="207" t="s">
        <v>21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179</v>
      </c>
      <c r="AU151" s="214" t="s">
        <v>82</v>
      </c>
      <c r="AV151" s="11" t="s">
        <v>80</v>
      </c>
      <c r="AW151" s="11" t="s">
        <v>35</v>
      </c>
      <c r="AX151" s="11" t="s">
        <v>72</v>
      </c>
      <c r="AY151" s="214" t="s">
        <v>146</v>
      </c>
    </row>
    <row r="152" spans="2:65" s="12" customFormat="1" ht="13.5">
      <c r="B152" s="215"/>
      <c r="C152" s="216"/>
      <c r="D152" s="206" t="s">
        <v>179</v>
      </c>
      <c r="E152" s="217" t="s">
        <v>21</v>
      </c>
      <c r="F152" s="218" t="s">
        <v>1614</v>
      </c>
      <c r="G152" s="216"/>
      <c r="H152" s="219">
        <v>7.7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179</v>
      </c>
      <c r="AU152" s="225" t="s">
        <v>82</v>
      </c>
      <c r="AV152" s="12" t="s">
        <v>82</v>
      </c>
      <c r="AW152" s="12" t="s">
        <v>35</v>
      </c>
      <c r="AX152" s="12" t="s">
        <v>72</v>
      </c>
      <c r="AY152" s="225" t="s">
        <v>146</v>
      </c>
    </row>
    <row r="153" spans="2:65" s="11" customFormat="1" ht="13.5">
      <c r="B153" s="204"/>
      <c r="C153" s="205"/>
      <c r="D153" s="206" t="s">
        <v>179</v>
      </c>
      <c r="E153" s="207" t="s">
        <v>21</v>
      </c>
      <c r="F153" s="208" t="s">
        <v>1615</v>
      </c>
      <c r="G153" s="205"/>
      <c r="H153" s="207" t="s">
        <v>21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179</v>
      </c>
      <c r="AU153" s="214" t="s">
        <v>82</v>
      </c>
      <c r="AV153" s="11" t="s">
        <v>80</v>
      </c>
      <c r="AW153" s="11" t="s">
        <v>35</v>
      </c>
      <c r="AX153" s="11" t="s">
        <v>72</v>
      </c>
      <c r="AY153" s="214" t="s">
        <v>146</v>
      </c>
    </row>
    <row r="154" spans="2:65" s="12" customFormat="1" ht="13.5">
      <c r="B154" s="215"/>
      <c r="C154" s="216"/>
      <c r="D154" s="206" t="s">
        <v>179</v>
      </c>
      <c r="E154" s="217" t="s">
        <v>1513</v>
      </c>
      <c r="F154" s="218" t="s">
        <v>1616</v>
      </c>
      <c r="G154" s="216"/>
      <c r="H154" s="219">
        <v>184.8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179</v>
      </c>
      <c r="AU154" s="225" t="s">
        <v>82</v>
      </c>
      <c r="AV154" s="12" t="s">
        <v>82</v>
      </c>
      <c r="AW154" s="12" t="s">
        <v>35</v>
      </c>
      <c r="AX154" s="12" t="s">
        <v>80</v>
      </c>
      <c r="AY154" s="225" t="s">
        <v>146</v>
      </c>
    </row>
    <row r="155" spans="2:65" s="1" customFormat="1" ht="16.5" customHeight="1">
      <c r="B155" s="40"/>
      <c r="C155" s="226" t="s">
        <v>384</v>
      </c>
      <c r="D155" s="226" t="s">
        <v>235</v>
      </c>
      <c r="E155" s="227" t="s">
        <v>1617</v>
      </c>
      <c r="F155" s="228" t="s">
        <v>1618</v>
      </c>
      <c r="G155" s="229" t="s">
        <v>253</v>
      </c>
      <c r="H155" s="230">
        <v>184.8</v>
      </c>
      <c r="I155" s="231"/>
      <c r="J155" s="232">
        <f>ROUND(I155*H155,2)</f>
        <v>0</v>
      </c>
      <c r="K155" s="228" t="s">
        <v>239</v>
      </c>
      <c r="L155" s="60"/>
      <c r="M155" s="233" t="s">
        <v>21</v>
      </c>
      <c r="N155" s="234" t="s">
        <v>43</v>
      </c>
      <c r="O155" s="4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152</v>
      </c>
      <c r="AT155" s="23" t="s">
        <v>235</v>
      </c>
      <c r="AU155" s="23" t="s">
        <v>82</v>
      </c>
      <c r="AY155" s="23" t="s">
        <v>146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80</v>
      </c>
      <c r="BK155" s="203">
        <f>ROUND(I155*H155,2)</f>
        <v>0</v>
      </c>
      <c r="BL155" s="23" t="s">
        <v>152</v>
      </c>
      <c r="BM155" s="23" t="s">
        <v>1619</v>
      </c>
    </row>
    <row r="156" spans="2:65" s="12" customFormat="1" ht="13.5">
      <c r="B156" s="215"/>
      <c r="C156" s="216"/>
      <c r="D156" s="206" t="s">
        <v>179</v>
      </c>
      <c r="E156" s="217" t="s">
        <v>21</v>
      </c>
      <c r="F156" s="218" t="s">
        <v>1513</v>
      </c>
      <c r="G156" s="216"/>
      <c r="H156" s="219">
        <v>184.8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179</v>
      </c>
      <c r="AU156" s="225" t="s">
        <v>82</v>
      </c>
      <c r="AV156" s="12" t="s">
        <v>82</v>
      </c>
      <c r="AW156" s="12" t="s">
        <v>35</v>
      </c>
      <c r="AX156" s="12" t="s">
        <v>80</v>
      </c>
      <c r="AY156" s="225" t="s">
        <v>146</v>
      </c>
    </row>
    <row r="157" spans="2:65" s="1" customFormat="1" ht="25.5" customHeight="1">
      <c r="B157" s="40"/>
      <c r="C157" s="226" t="s">
        <v>388</v>
      </c>
      <c r="D157" s="226" t="s">
        <v>235</v>
      </c>
      <c r="E157" s="227" t="s">
        <v>1620</v>
      </c>
      <c r="F157" s="228" t="s">
        <v>1621</v>
      </c>
      <c r="G157" s="229" t="s">
        <v>253</v>
      </c>
      <c r="H157" s="230">
        <v>924</v>
      </c>
      <c r="I157" s="231"/>
      <c r="J157" s="232">
        <f>ROUND(I157*H157,2)</f>
        <v>0</v>
      </c>
      <c r="K157" s="228" t="s">
        <v>239</v>
      </c>
      <c r="L157" s="60"/>
      <c r="M157" s="233" t="s">
        <v>21</v>
      </c>
      <c r="N157" s="234" t="s">
        <v>43</v>
      </c>
      <c r="O157" s="4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152</v>
      </c>
      <c r="AT157" s="23" t="s">
        <v>235</v>
      </c>
      <c r="AU157" s="23" t="s">
        <v>82</v>
      </c>
      <c r="AY157" s="23" t="s">
        <v>146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80</v>
      </c>
      <c r="BK157" s="203">
        <f>ROUND(I157*H157,2)</f>
        <v>0</v>
      </c>
      <c r="BL157" s="23" t="s">
        <v>152</v>
      </c>
      <c r="BM157" s="23" t="s">
        <v>1622</v>
      </c>
    </row>
    <row r="158" spans="2:65" s="12" customFormat="1" ht="13.5">
      <c r="B158" s="215"/>
      <c r="C158" s="216"/>
      <c r="D158" s="206" t="s">
        <v>179</v>
      </c>
      <c r="E158" s="217" t="s">
        <v>21</v>
      </c>
      <c r="F158" s="218" t="s">
        <v>1623</v>
      </c>
      <c r="G158" s="216"/>
      <c r="H158" s="219">
        <v>924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80</v>
      </c>
      <c r="AY158" s="225" t="s">
        <v>146</v>
      </c>
    </row>
    <row r="159" spans="2:65" s="1" customFormat="1" ht="16.5" customHeight="1">
      <c r="B159" s="40"/>
      <c r="C159" s="191" t="s">
        <v>393</v>
      </c>
      <c r="D159" s="191" t="s">
        <v>148</v>
      </c>
      <c r="E159" s="192" t="s">
        <v>1624</v>
      </c>
      <c r="F159" s="193" t="s">
        <v>1625</v>
      </c>
      <c r="G159" s="194" t="s">
        <v>253</v>
      </c>
      <c r="H159" s="195">
        <v>7.7</v>
      </c>
      <c r="I159" s="196"/>
      <c r="J159" s="197">
        <f>ROUND(I159*H159,2)</f>
        <v>0</v>
      </c>
      <c r="K159" s="193" t="s">
        <v>279</v>
      </c>
      <c r="L159" s="198"/>
      <c r="M159" s="199" t="s">
        <v>21</v>
      </c>
      <c r="N159" s="200" t="s">
        <v>43</v>
      </c>
      <c r="O159" s="41"/>
      <c r="P159" s="201">
        <f>O159*H159</f>
        <v>0</v>
      </c>
      <c r="Q159" s="201">
        <v>0.2</v>
      </c>
      <c r="R159" s="201">
        <f>Q159*H159</f>
        <v>1.54</v>
      </c>
      <c r="S159" s="201">
        <v>0</v>
      </c>
      <c r="T159" s="202">
        <f>S159*H159</f>
        <v>0</v>
      </c>
      <c r="AR159" s="23" t="s">
        <v>151</v>
      </c>
      <c r="AT159" s="23" t="s">
        <v>148</v>
      </c>
      <c r="AU159" s="23" t="s">
        <v>82</v>
      </c>
      <c r="AY159" s="23" t="s">
        <v>146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80</v>
      </c>
      <c r="BK159" s="203">
        <f>ROUND(I159*H159,2)</f>
        <v>0</v>
      </c>
      <c r="BL159" s="23" t="s">
        <v>152</v>
      </c>
      <c r="BM159" s="23" t="s">
        <v>1626</v>
      </c>
    </row>
    <row r="160" spans="2:65" s="12" customFormat="1" ht="13.5">
      <c r="B160" s="215"/>
      <c r="C160" s="216"/>
      <c r="D160" s="206" t="s">
        <v>179</v>
      </c>
      <c r="E160" s="217" t="s">
        <v>1507</v>
      </c>
      <c r="F160" s="218" t="s">
        <v>1614</v>
      </c>
      <c r="G160" s="216"/>
      <c r="H160" s="219">
        <v>7.7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179</v>
      </c>
      <c r="AU160" s="225" t="s">
        <v>82</v>
      </c>
      <c r="AV160" s="12" t="s">
        <v>82</v>
      </c>
      <c r="AW160" s="12" t="s">
        <v>35</v>
      </c>
      <c r="AX160" s="12" t="s">
        <v>80</v>
      </c>
      <c r="AY160" s="225" t="s">
        <v>146</v>
      </c>
    </row>
    <row r="161" spans="2:65" s="1" customFormat="1" ht="16.5" customHeight="1">
      <c r="B161" s="40"/>
      <c r="C161" s="191" t="s">
        <v>407</v>
      </c>
      <c r="D161" s="191" t="s">
        <v>148</v>
      </c>
      <c r="E161" s="192" t="s">
        <v>1627</v>
      </c>
      <c r="F161" s="193" t="s">
        <v>1628</v>
      </c>
      <c r="G161" s="194" t="s">
        <v>1629</v>
      </c>
      <c r="H161" s="195">
        <v>1.262</v>
      </c>
      <c r="I161" s="196"/>
      <c r="J161" s="197">
        <f>ROUND(I161*H161,2)</f>
        <v>0</v>
      </c>
      <c r="K161" s="193" t="s">
        <v>21</v>
      </c>
      <c r="L161" s="198"/>
      <c r="M161" s="199" t="s">
        <v>21</v>
      </c>
      <c r="N161" s="200" t="s">
        <v>43</v>
      </c>
      <c r="O161" s="4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151</v>
      </c>
      <c r="AT161" s="23" t="s">
        <v>148</v>
      </c>
      <c r="AU161" s="23" t="s">
        <v>82</v>
      </c>
      <c r="AY161" s="23" t="s">
        <v>146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80</v>
      </c>
      <c r="BK161" s="203">
        <f>ROUND(I161*H161,2)</f>
        <v>0</v>
      </c>
      <c r="BL161" s="23" t="s">
        <v>152</v>
      </c>
      <c r="BM161" s="23" t="s">
        <v>1630</v>
      </c>
    </row>
    <row r="162" spans="2:65" s="11" customFormat="1" ht="13.5">
      <c r="B162" s="204"/>
      <c r="C162" s="205"/>
      <c r="D162" s="206" t="s">
        <v>179</v>
      </c>
      <c r="E162" s="207" t="s">
        <v>21</v>
      </c>
      <c r="F162" s="208" t="s">
        <v>1520</v>
      </c>
      <c r="G162" s="205"/>
      <c r="H162" s="207" t="s">
        <v>21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179</v>
      </c>
      <c r="AU162" s="214" t="s">
        <v>82</v>
      </c>
      <c r="AV162" s="11" t="s">
        <v>80</v>
      </c>
      <c r="AW162" s="11" t="s">
        <v>35</v>
      </c>
      <c r="AX162" s="11" t="s">
        <v>72</v>
      </c>
      <c r="AY162" s="214" t="s">
        <v>146</v>
      </c>
    </row>
    <row r="163" spans="2:65" s="12" customFormat="1" ht="13.5">
      <c r="B163" s="215"/>
      <c r="C163" s="216"/>
      <c r="D163" s="206" t="s">
        <v>179</v>
      </c>
      <c r="E163" s="217" t="s">
        <v>21</v>
      </c>
      <c r="F163" s="218" t="s">
        <v>1631</v>
      </c>
      <c r="G163" s="216"/>
      <c r="H163" s="219">
        <v>1.262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179</v>
      </c>
      <c r="AU163" s="225" t="s">
        <v>82</v>
      </c>
      <c r="AV163" s="12" t="s">
        <v>82</v>
      </c>
      <c r="AW163" s="12" t="s">
        <v>35</v>
      </c>
      <c r="AX163" s="12" t="s">
        <v>80</v>
      </c>
      <c r="AY163" s="225" t="s">
        <v>146</v>
      </c>
    </row>
    <row r="164" spans="2:65" s="1" customFormat="1" ht="16.5" customHeight="1">
      <c r="B164" s="40"/>
      <c r="C164" s="191" t="s">
        <v>418</v>
      </c>
      <c r="D164" s="191" t="s">
        <v>148</v>
      </c>
      <c r="E164" s="192" t="s">
        <v>1632</v>
      </c>
      <c r="F164" s="193" t="s">
        <v>1633</v>
      </c>
      <c r="G164" s="194" t="s">
        <v>177</v>
      </c>
      <c r="H164" s="195">
        <v>616</v>
      </c>
      <c r="I164" s="196"/>
      <c r="J164" s="197">
        <f>ROUND(I164*H164,2)</f>
        <v>0</v>
      </c>
      <c r="K164" s="193" t="s">
        <v>21</v>
      </c>
      <c r="L164" s="198"/>
      <c r="M164" s="199" t="s">
        <v>21</v>
      </c>
      <c r="N164" s="200" t="s">
        <v>43</v>
      </c>
      <c r="O164" s="4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151</v>
      </c>
      <c r="AT164" s="23" t="s">
        <v>148</v>
      </c>
      <c r="AU164" s="23" t="s">
        <v>82</v>
      </c>
      <c r="AY164" s="23" t="s">
        <v>146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80</v>
      </c>
      <c r="BK164" s="203">
        <f>ROUND(I164*H164,2)</f>
        <v>0</v>
      </c>
      <c r="BL164" s="23" t="s">
        <v>152</v>
      </c>
      <c r="BM164" s="23" t="s">
        <v>1634</v>
      </c>
    </row>
    <row r="165" spans="2:65" s="12" customFormat="1" ht="13.5">
      <c r="B165" s="215"/>
      <c r="C165" s="216"/>
      <c r="D165" s="206" t="s">
        <v>179</v>
      </c>
      <c r="E165" s="217" t="s">
        <v>21</v>
      </c>
      <c r="F165" s="218" t="s">
        <v>1635</v>
      </c>
      <c r="G165" s="216"/>
      <c r="H165" s="219">
        <v>616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179</v>
      </c>
      <c r="AU165" s="225" t="s">
        <v>82</v>
      </c>
      <c r="AV165" s="12" t="s">
        <v>82</v>
      </c>
      <c r="AW165" s="12" t="s">
        <v>35</v>
      </c>
      <c r="AX165" s="12" t="s">
        <v>80</v>
      </c>
      <c r="AY165" s="225" t="s">
        <v>146</v>
      </c>
    </row>
    <row r="166" spans="2:65" s="1" customFormat="1" ht="16.5" customHeight="1">
      <c r="B166" s="40"/>
      <c r="C166" s="191" t="s">
        <v>427</v>
      </c>
      <c r="D166" s="191" t="s">
        <v>148</v>
      </c>
      <c r="E166" s="192" t="s">
        <v>1636</v>
      </c>
      <c r="F166" s="193" t="s">
        <v>1637</v>
      </c>
      <c r="G166" s="194" t="s">
        <v>177</v>
      </c>
      <c r="H166" s="195">
        <v>231</v>
      </c>
      <c r="I166" s="196"/>
      <c r="J166" s="197">
        <f>ROUND(I166*H166,2)</f>
        <v>0</v>
      </c>
      <c r="K166" s="193" t="s">
        <v>21</v>
      </c>
      <c r="L166" s="198"/>
      <c r="M166" s="199" t="s">
        <v>21</v>
      </c>
      <c r="N166" s="200" t="s">
        <v>43</v>
      </c>
      <c r="O166" s="4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3" t="s">
        <v>151</v>
      </c>
      <c r="AT166" s="23" t="s">
        <v>148</v>
      </c>
      <c r="AU166" s="23" t="s">
        <v>82</v>
      </c>
      <c r="AY166" s="23" t="s">
        <v>146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80</v>
      </c>
      <c r="BK166" s="203">
        <f>ROUND(I166*H166,2)</f>
        <v>0</v>
      </c>
      <c r="BL166" s="23" t="s">
        <v>152</v>
      </c>
      <c r="BM166" s="23" t="s">
        <v>1638</v>
      </c>
    </row>
    <row r="167" spans="2:65" s="12" customFormat="1" ht="13.5">
      <c r="B167" s="215"/>
      <c r="C167" s="216"/>
      <c r="D167" s="206" t="s">
        <v>179</v>
      </c>
      <c r="E167" s="217" t="s">
        <v>21</v>
      </c>
      <c r="F167" s="218" t="s">
        <v>1639</v>
      </c>
      <c r="G167" s="216"/>
      <c r="H167" s="219">
        <v>231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179</v>
      </c>
      <c r="AU167" s="225" t="s">
        <v>82</v>
      </c>
      <c r="AV167" s="12" t="s">
        <v>82</v>
      </c>
      <c r="AW167" s="12" t="s">
        <v>35</v>
      </c>
      <c r="AX167" s="12" t="s">
        <v>80</v>
      </c>
      <c r="AY167" s="225" t="s">
        <v>146</v>
      </c>
    </row>
    <row r="168" spans="2:65" s="1" customFormat="1" ht="16.5" customHeight="1">
      <c r="B168" s="40"/>
      <c r="C168" s="191" t="s">
        <v>399</v>
      </c>
      <c r="D168" s="191" t="s">
        <v>148</v>
      </c>
      <c r="E168" s="192" t="s">
        <v>1640</v>
      </c>
      <c r="F168" s="193" t="s">
        <v>1641</v>
      </c>
      <c r="G168" s="194" t="s">
        <v>150</v>
      </c>
      <c r="H168" s="195">
        <v>77</v>
      </c>
      <c r="I168" s="196"/>
      <c r="J168" s="197">
        <f t="shared" ref="J168:J173" si="0">ROUND(I168*H168,2)</f>
        <v>0</v>
      </c>
      <c r="K168" s="193" t="s">
        <v>21</v>
      </c>
      <c r="L168" s="198"/>
      <c r="M168" s="199" t="s">
        <v>21</v>
      </c>
      <c r="N168" s="200" t="s">
        <v>43</v>
      </c>
      <c r="O168" s="41"/>
      <c r="P168" s="201">
        <f t="shared" ref="P168:P173" si="1">O168*H168</f>
        <v>0</v>
      </c>
      <c r="Q168" s="201">
        <v>0</v>
      </c>
      <c r="R168" s="201">
        <f t="shared" ref="R168:R173" si="2">Q168*H168</f>
        <v>0</v>
      </c>
      <c r="S168" s="201">
        <v>0</v>
      </c>
      <c r="T168" s="202">
        <f t="shared" ref="T168:T173" si="3">S168*H168</f>
        <v>0</v>
      </c>
      <c r="AR168" s="23" t="s">
        <v>151</v>
      </c>
      <c r="AT168" s="23" t="s">
        <v>148</v>
      </c>
      <c r="AU168" s="23" t="s">
        <v>82</v>
      </c>
      <c r="AY168" s="23" t="s">
        <v>146</v>
      </c>
      <c r="BE168" s="203">
        <f t="shared" ref="BE168:BE173" si="4">IF(N168="základní",J168,0)</f>
        <v>0</v>
      </c>
      <c r="BF168" s="203">
        <f t="shared" ref="BF168:BF173" si="5">IF(N168="snížená",J168,0)</f>
        <v>0</v>
      </c>
      <c r="BG168" s="203">
        <f t="shared" ref="BG168:BG173" si="6">IF(N168="zákl. přenesená",J168,0)</f>
        <v>0</v>
      </c>
      <c r="BH168" s="203">
        <f t="shared" ref="BH168:BH173" si="7">IF(N168="sníž. přenesená",J168,0)</f>
        <v>0</v>
      </c>
      <c r="BI168" s="203">
        <f t="shared" ref="BI168:BI173" si="8">IF(N168="nulová",J168,0)</f>
        <v>0</v>
      </c>
      <c r="BJ168" s="23" t="s">
        <v>80</v>
      </c>
      <c r="BK168" s="203">
        <f t="shared" ref="BK168:BK173" si="9">ROUND(I168*H168,2)</f>
        <v>0</v>
      </c>
      <c r="BL168" s="23" t="s">
        <v>152</v>
      </c>
      <c r="BM168" s="23" t="s">
        <v>1642</v>
      </c>
    </row>
    <row r="169" spans="2:65" s="1" customFormat="1" ht="16.5" customHeight="1">
      <c r="B169" s="40"/>
      <c r="C169" s="191" t="s">
        <v>579</v>
      </c>
      <c r="D169" s="191" t="s">
        <v>148</v>
      </c>
      <c r="E169" s="192" t="s">
        <v>1643</v>
      </c>
      <c r="F169" s="193" t="s">
        <v>1644</v>
      </c>
      <c r="G169" s="194" t="s">
        <v>248</v>
      </c>
      <c r="H169" s="195">
        <v>77</v>
      </c>
      <c r="I169" s="196"/>
      <c r="J169" s="197">
        <f t="shared" si="0"/>
        <v>0</v>
      </c>
      <c r="K169" s="193" t="s">
        <v>21</v>
      </c>
      <c r="L169" s="198"/>
      <c r="M169" s="199" t="s">
        <v>21</v>
      </c>
      <c r="N169" s="200" t="s">
        <v>43</v>
      </c>
      <c r="O169" s="41"/>
      <c r="P169" s="201">
        <f t="shared" si="1"/>
        <v>0</v>
      </c>
      <c r="Q169" s="201">
        <v>0</v>
      </c>
      <c r="R169" s="201">
        <f t="shared" si="2"/>
        <v>0</v>
      </c>
      <c r="S169" s="201">
        <v>0</v>
      </c>
      <c r="T169" s="202">
        <f t="shared" si="3"/>
        <v>0</v>
      </c>
      <c r="AR169" s="23" t="s">
        <v>151</v>
      </c>
      <c r="AT169" s="23" t="s">
        <v>148</v>
      </c>
      <c r="AU169" s="23" t="s">
        <v>82</v>
      </c>
      <c r="AY169" s="23" t="s">
        <v>146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23" t="s">
        <v>80</v>
      </c>
      <c r="BK169" s="203">
        <f t="shared" si="9"/>
        <v>0</v>
      </c>
      <c r="BL169" s="23" t="s">
        <v>152</v>
      </c>
      <c r="BM169" s="23" t="s">
        <v>1645</v>
      </c>
    </row>
    <row r="170" spans="2:65" s="1" customFormat="1" ht="16.5" customHeight="1">
      <c r="B170" s="40"/>
      <c r="C170" s="191" t="s">
        <v>583</v>
      </c>
      <c r="D170" s="191" t="s">
        <v>148</v>
      </c>
      <c r="E170" s="192" t="s">
        <v>1646</v>
      </c>
      <c r="F170" s="193" t="s">
        <v>1647</v>
      </c>
      <c r="G170" s="194" t="s">
        <v>177</v>
      </c>
      <c r="H170" s="195">
        <v>77</v>
      </c>
      <c r="I170" s="196"/>
      <c r="J170" s="197">
        <f t="shared" si="0"/>
        <v>0</v>
      </c>
      <c r="K170" s="193" t="s">
        <v>21</v>
      </c>
      <c r="L170" s="198"/>
      <c r="M170" s="199" t="s">
        <v>21</v>
      </c>
      <c r="N170" s="200" t="s">
        <v>43</v>
      </c>
      <c r="O170" s="41"/>
      <c r="P170" s="201">
        <f t="shared" si="1"/>
        <v>0</v>
      </c>
      <c r="Q170" s="201">
        <v>0</v>
      </c>
      <c r="R170" s="201">
        <f t="shared" si="2"/>
        <v>0</v>
      </c>
      <c r="S170" s="201">
        <v>0</v>
      </c>
      <c r="T170" s="202">
        <f t="shared" si="3"/>
        <v>0</v>
      </c>
      <c r="AR170" s="23" t="s">
        <v>151</v>
      </c>
      <c r="AT170" s="23" t="s">
        <v>148</v>
      </c>
      <c r="AU170" s="23" t="s">
        <v>82</v>
      </c>
      <c r="AY170" s="23" t="s">
        <v>146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23" t="s">
        <v>80</v>
      </c>
      <c r="BK170" s="203">
        <f t="shared" si="9"/>
        <v>0</v>
      </c>
      <c r="BL170" s="23" t="s">
        <v>152</v>
      </c>
      <c r="BM170" s="23" t="s">
        <v>1648</v>
      </c>
    </row>
    <row r="171" spans="2:65" s="1" customFormat="1" ht="16.5" customHeight="1">
      <c r="B171" s="40"/>
      <c r="C171" s="191" t="s">
        <v>586</v>
      </c>
      <c r="D171" s="191" t="s">
        <v>148</v>
      </c>
      <c r="E171" s="192" t="s">
        <v>1649</v>
      </c>
      <c r="F171" s="193" t="s">
        <v>1650</v>
      </c>
      <c r="G171" s="194" t="s">
        <v>248</v>
      </c>
      <c r="H171" s="195">
        <v>60</v>
      </c>
      <c r="I171" s="196"/>
      <c r="J171" s="197">
        <f t="shared" si="0"/>
        <v>0</v>
      </c>
      <c r="K171" s="193" t="s">
        <v>21</v>
      </c>
      <c r="L171" s="198"/>
      <c r="M171" s="199" t="s">
        <v>21</v>
      </c>
      <c r="N171" s="200" t="s">
        <v>43</v>
      </c>
      <c r="O171" s="41"/>
      <c r="P171" s="201">
        <f t="shared" si="1"/>
        <v>0</v>
      </c>
      <c r="Q171" s="201">
        <v>0</v>
      </c>
      <c r="R171" s="201">
        <f t="shared" si="2"/>
        <v>0</v>
      </c>
      <c r="S171" s="201">
        <v>0</v>
      </c>
      <c r="T171" s="202">
        <f t="shared" si="3"/>
        <v>0</v>
      </c>
      <c r="AR171" s="23" t="s">
        <v>151</v>
      </c>
      <c r="AT171" s="23" t="s">
        <v>148</v>
      </c>
      <c r="AU171" s="23" t="s">
        <v>82</v>
      </c>
      <c r="AY171" s="23" t="s">
        <v>146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23" t="s">
        <v>80</v>
      </c>
      <c r="BK171" s="203">
        <f t="shared" si="9"/>
        <v>0</v>
      </c>
      <c r="BL171" s="23" t="s">
        <v>152</v>
      </c>
      <c r="BM171" s="23" t="s">
        <v>1651</v>
      </c>
    </row>
    <row r="172" spans="2:65" s="1" customFormat="1" ht="16.5" customHeight="1">
      <c r="B172" s="40"/>
      <c r="C172" s="191" t="s">
        <v>591</v>
      </c>
      <c r="D172" s="191" t="s">
        <v>148</v>
      </c>
      <c r="E172" s="192" t="s">
        <v>1652</v>
      </c>
      <c r="F172" s="193" t="s">
        <v>1653</v>
      </c>
      <c r="G172" s="194" t="s">
        <v>253</v>
      </c>
      <c r="H172" s="195">
        <v>60</v>
      </c>
      <c r="I172" s="196"/>
      <c r="J172" s="197">
        <f t="shared" si="0"/>
        <v>0</v>
      </c>
      <c r="K172" s="193" t="s">
        <v>21</v>
      </c>
      <c r="L172" s="198"/>
      <c r="M172" s="199" t="s">
        <v>21</v>
      </c>
      <c r="N172" s="200" t="s">
        <v>43</v>
      </c>
      <c r="O172" s="41"/>
      <c r="P172" s="201">
        <f t="shared" si="1"/>
        <v>0</v>
      </c>
      <c r="Q172" s="201">
        <v>0</v>
      </c>
      <c r="R172" s="201">
        <f t="shared" si="2"/>
        <v>0</v>
      </c>
      <c r="S172" s="201">
        <v>0</v>
      </c>
      <c r="T172" s="202">
        <f t="shared" si="3"/>
        <v>0</v>
      </c>
      <c r="AR172" s="23" t="s">
        <v>151</v>
      </c>
      <c r="AT172" s="23" t="s">
        <v>148</v>
      </c>
      <c r="AU172" s="23" t="s">
        <v>82</v>
      </c>
      <c r="AY172" s="23" t="s">
        <v>146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23" t="s">
        <v>80</v>
      </c>
      <c r="BK172" s="203">
        <f t="shared" si="9"/>
        <v>0</v>
      </c>
      <c r="BL172" s="23" t="s">
        <v>152</v>
      </c>
      <c r="BM172" s="23" t="s">
        <v>1654</v>
      </c>
    </row>
    <row r="173" spans="2:65" s="1" customFormat="1" ht="16.5" customHeight="1">
      <c r="B173" s="40"/>
      <c r="C173" s="191" t="s">
        <v>563</v>
      </c>
      <c r="D173" s="191" t="s">
        <v>148</v>
      </c>
      <c r="E173" s="192" t="s">
        <v>1655</v>
      </c>
      <c r="F173" s="193" t="s">
        <v>1656</v>
      </c>
      <c r="G173" s="194" t="s">
        <v>253</v>
      </c>
      <c r="H173" s="195">
        <v>182.125</v>
      </c>
      <c r="I173" s="196"/>
      <c r="J173" s="197">
        <f t="shared" si="0"/>
        <v>0</v>
      </c>
      <c r="K173" s="193" t="s">
        <v>21</v>
      </c>
      <c r="L173" s="198"/>
      <c r="M173" s="199" t="s">
        <v>21</v>
      </c>
      <c r="N173" s="200" t="s">
        <v>43</v>
      </c>
      <c r="O173" s="41"/>
      <c r="P173" s="201">
        <f t="shared" si="1"/>
        <v>0</v>
      </c>
      <c r="Q173" s="201">
        <v>0</v>
      </c>
      <c r="R173" s="201">
        <f t="shared" si="2"/>
        <v>0</v>
      </c>
      <c r="S173" s="201">
        <v>0</v>
      </c>
      <c r="T173" s="202">
        <f t="shared" si="3"/>
        <v>0</v>
      </c>
      <c r="AR173" s="23" t="s">
        <v>151</v>
      </c>
      <c r="AT173" s="23" t="s">
        <v>148</v>
      </c>
      <c r="AU173" s="23" t="s">
        <v>82</v>
      </c>
      <c r="AY173" s="23" t="s">
        <v>146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23" t="s">
        <v>80</v>
      </c>
      <c r="BK173" s="203">
        <f t="shared" si="9"/>
        <v>0</v>
      </c>
      <c r="BL173" s="23" t="s">
        <v>152</v>
      </c>
      <c r="BM173" s="23" t="s">
        <v>1657</v>
      </c>
    </row>
    <row r="174" spans="2:65" s="12" customFormat="1" ht="13.5">
      <c r="B174" s="215"/>
      <c r="C174" s="216"/>
      <c r="D174" s="206" t="s">
        <v>179</v>
      </c>
      <c r="E174" s="217" t="s">
        <v>21</v>
      </c>
      <c r="F174" s="218" t="s">
        <v>1604</v>
      </c>
      <c r="G174" s="216"/>
      <c r="H174" s="219">
        <v>77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179</v>
      </c>
      <c r="AU174" s="225" t="s">
        <v>82</v>
      </c>
      <c r="AV174" s="12" t="s">
        <v>82</v>
      </c>
      <c r="AW174" s="12" t="s">
        <v>35</v>
      </c>
      <c r="AX174" s="12" t="s">
        <v>72</v>
      </c>
      <c r="AY174" s="225" t="s">
        <v>146</v>
      </c>
    </row>
    <row r="175" spans="2:65" s="12" customFormat="1" ht="13.5">
      <c r="B175" s="215"/>
      <c r="C175" s="216"/>
      <c r="D175" s="206" t="s">
        <v>179</v>
      </c>
      <c r="E175" s="217" t="s">
        <v>21</v>
      </c>
      <c r="F175" s="218" t="s">
        <v>1658</v>
      </c>
      <c r="G175" s="216"/>
      <c r="H175" s="219">
        <v>105.125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179</v>
      </c>
      <c r="AU175" s="225" t="s">
        <v>82</v>
      </c>
      <c r="AV175" s="12" t="s">
        <v>82</v>
      </c>
      <c r="AW175" s="12" t="s">
        <v>35</v>
      </c>
      <c r="AX175" s="12" t="s">
        <v>72</v>
      </c>
      <c r="AY175" s="225" t="s">
        <v>146</v>
      </c>
    </row>
    <row r="176" spans="2:65" s="13" customFormat="1" ht="13.5">
      <c r="B176" s="239"/>
      <c r="C176" s="240"/>
      <c r="D176" s="206" t="s">
        <v>179</v>
      </c>
      <c r="E176" s="241" t="s">
        <v>1509</v>
      </c>
      <c r="F176" s="242" t="s">
        <v>273</v>
      </c>
      <c r="G176" s="240"/>
      <c r="H176" s="243">
        <v>182.125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179</v>
      </c>
      <c r="AU176" s="249" t="s">
        <v>82</v>
      </c>
      <c r="AV176" s="13" t="s">
        <v>152</v>
      </c>
      <c r="AW176" s="13" t="s">
        <v>35</v>
      </c>
      <c r="AX176" s="13" t="s">
        <v>80</v>
      </c>
      <c r="AY176" s="249" t="s">
        <v>146</v>
      </c>
    </row>
    <row r="177" spans="2:65" s="1" customFormat="1" ht="16.5" customHeight="1">
      <c r="B177" s="40"/>
      <c r="C177" s="191" t="s">
        <v>598</v>
      </c>
      <c r="D177" s="191" t="s">
        <v>148</v>
      </c>
      <c r="E177" s="192" t="s">
        <v>1659</v>
      </c>
      <c r="F177" s="193" t="s">
        <v>1660</v>
      </c>
      <c r="G177" s="194" t="s">
        <v>253</v>
      </c>
      <c r="H177" s="195">
        <v>260.75</v>
      </c>
      <c r="I177" s="196"/>
      <c r="J177" s="197">
        <f>ROUND(I177*H177,2)</f>
        <v>0</v>
      </c>
      <c r="K177" s="193" t="s">
        <v>21</v>
      </c>
      <c r="L177" s="198"/>
      <c r="M177" s="199" t="s">
        <v>21</v>
      </c>
      <c r="N177" s="200" t="s">
        <v>43</v>
      </c>
      <c r="O177" s="4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151</v>
      </c>
      <c r="AT177" s="23" t="s">
        <v>148</v>
      </c>
      <c r="AU177" s="23" t="s">
        <v>82</v>
      </c>
      <c r="AY177" s="23" t="s">
        <v>146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80</v>
      </c>
      <c r="BK177" s="203">
        <f>ROUND(I177*H177,2)</f>
        <v>0</v>
      </c>
      <c r="BL177" s="23" t="s">
        <v>152</v>
      </c>
      <c r="BM177" s="23" t="s">
        <v>1661</v>
      </c>
    </row>
    <row r="178" spans="2:65" s="11" customFormat="1" ht="13.5">
      <c r="B178" s="204"/>
      <c r="C178" s="205"/>
      <c r="D178" s="206" t="s">
        <v>179</v>
      </c>
      <c r="E178" s="207" t="s">
        <v>21</v>
      </c>
      <c r="F178" s="208" t="s">
        <v>1662</v>
      </c>
      <c r="G178" s="205"/>
      <c r="H178" s="207" t="s">
        <v>21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179</v>
      </c>
      <c r="AU178" s="214" t="s">
        <v>82</v>
      </c>
      <c r="AV178" s="11" t="s">
        <v>80</v>
      </c>
      <c r="AW178" s="11" t="s">
        <v>35</v>
      </c>
      <c r="AX178" s="11" t="s">
        <v>72</v>
      </c>
      <c r="AY178" s="214" t="s">
        <v>146</v>
      </c>
    </row>
    <row r="179" spans="2:65" s="12" customFormat="1" ht="13.5">
      <c r="B179" s="215"/>
      <c r="C179" s="216"/>
      <c r="D179" s="206" t="s">
        <v>179</v>
      </c>
      <c r="E179" s="217" t="s">
        <v>21</v>
      </c>
      <c r="F179" s="218" t="s">
        <v>1663</v>
      </c>
      <c r="G179" s="216"/>
      <c r="H179" s="219">
        <v>260.75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80</v>
      </c>
      <c r="AY179" s="225" t="s">
        <v>146</v>
      </c>
    </row>
    <row r="180" spans="2:65" s="1" customFormat="1" ht="16.5" customHeight="1">
      <c r="B180" s="40"/>
      <c r="C180" s="191" t="s">
        <v>606</v>
      </c>
      <c r="D180" s="191" t="s">
        <v>148</v>
      </c>
      <c r="E180" s="192" t="s">
        <v>1664</v>
      </c>
      <c r="F180" s="193" t="s">
        <v>1665</v>
      </c>
      <c r="G180" s="194" t="s">
        <v>177</v>
      </c>
      <c r="H180" s="195">
        <v>11</v>
      </c>
      <c r="I180" s="196"/>
      <c r="J180" s="197">
        <f t="shared" ref="J180:J191" si="10">ROUND(I180*H180,2)</f>
        <v>0</v>
      </c>
      <c r="K180" s="193" t="s">
        <v>21</v>
      </c>
      <c r="L180" s="198"/>
      <c r="M180" s="199" t="s">
        <v>21</v>
      </c>
      <c r="N180" s="200" t="s">
        <v>43</v>
      </c>
      <c r="O180" s="41"/>
      <c r="P180" s="201">
        <f t="shared" ref="P180:P191" si="11">O180*H180</f>
        <v>0</v>
      </c>
      <c r="Q180" s="201">
        <v>0</v>
      </c>
      <c r="R180" s="201">
        <f t="shared" ref="R180:R191" si="12">Q180*H180</f>
        <v>0</v>
      </c>
      <c r="S180" s="201">
        <v>0</v>
      </c>
      <c r="T180" s="202">
        <f t="shared" ref="T180:T191" si="13">S180*H180</f>
        <v>0</v>
      </c>
      <c r="AR180" s="23" t="s">
        <v>151</v>
      </c>
      <c r="AT180" s="23" t="s">
        <v>148</v>
      </c>
      <c r="AU180" s="23" t="s">
        <v>82</v>
      </c>
      <c r="AY180" s="23" t="s">
        <v>146</v>
      </c>
      <c r="BE180" s="203">
        <f t="shared" ref="BE180:BE191" si="14">IF(N180="základní",J180,0)</f>
        <v>0</v>
      </c>
      <c r="BF180" s="203">
        <f t="shared" ref="BF180:BF191" si="15">IF(N180="snížená",J180,0)</f>
        <v>0</v>
      </c>
      <c r="BG180" s="203">
        <f t="shared" ref="BG180:BG191" si="16">IF(N180="zákl. přenesená",J180,0)</f>
        <v>0</v>
      </c>
      <c r="BH180" s="203">
        <f t="shared" ref="BH180:BH191" si="17">IF(N180="sníž. přenesená",J180,0)</f>
        <v>0</v>
      </c>
      <c r="BI180" s="203">
        <f t="shared" ref="BI180:BI191" si="18">IF(N180="nulová",J180,0)</f>
        <v>0</v>
      </c>
      <c r="BJ180" s="23" t="s">
        <v>80</v>
      </c>
      <c r="BK180" s="203">
        <f t="shared" ref="BK180:BK191" si="19">ROUND(I180*H180,2)</f>
        <v>0</v>
      </c>
      <c r="BL180" s="23" t="s">
        <v>152</v>
      </c>
      <c r="BM180" s="23" t="s">
        <v>1666</v>
      </c>
    </row>
    <row r="181" spans="2:65" s="1" customFormat="1" ht="16.5" customHeight="1">
      <c r="B181" s="40"/>
      <c r="C181" s="191" t="s">
        <v>611</v>
      </c>
      <c r="D181" s="191" t="s">
        <v>148</v>
      </c>
      <c r="E181" s="192" t="s">
        <v>1667</v>
      </c>
      <c r="F181" s="193" t="s">
        <v>1668</v>
      </c>
      <c r="G181" s="194" t="s">
        <v>177</v>
      </c>
      <c r="H181" s="195">
        <v>7</v>
      </c>
      <c r="I181" s="196"/>
      <c r="J181" s="197">
        <f t="shared" si="10"/>
        <v>0</v>
      </c>
      <c r="K181" s="193" t="s">
        <v>21</v>
      </c>
      <c r="L181" s="198"/>
      <c r="M181" s="199" t="s">
        <v>21</v>
      </c>
      <c r="N181" s="200" t="s">
        <v>43</v>
      </c>
      <c r="O181" s="41"/>
      <c r="P181" s="201">
        <f t="shared" si="11"/>
        <v>0</v>
      </c>
      <c r="Q181" s="201">
        <v>0</v>
      </c>
      <c r="R181" s="201">
        <f t="shared" si="12"/>
        <v>0</v>
      </c>
      <c r="S181" s="201">
        <v>0</v>
      </c>
      <c r="T181" s="202">
        <f t="shared" si="13"/>
        <v>0</v>
      </c>
      <c r="AR181" s="23" t="s">
        <v>151</v>
      </c>
      <c r="AT181" s="23" t="s">
        <v>148</v>
      </c>
      <c r="AU181" s="23" t="s">
        <v>82</v>
      </c>
      <c r="AY181" s="23" t="s">
        <v>146</v>
      </c>
      <c r="BE181" s="203">
        <f t="shared" si="14"/>
        <v>0</v>
      </c>
      <c r="BF181" s="203">
        <f t="shared" si="15"/>
        <v>0</v>
      </c>
      <c r="BG181" s="203">
        <f t="shared" si="16"/>
        <v>0</v>
      </c>
      <c r="BH181" s="203">
        <f t="shared" si="17"/>
        <v>0</v>
      </c>
      <c r="BI181" s="203">
        <f t="shared" si="18"/>
        <v>0</v>
      </c>
      <c r="BJ181" s="23" t="s">
        <v>80</v>
      </c>
      <c r="BK181" s="203">
        <f t="shared" si="19"/>
        <v>0</v>
      </c>
      <c r="BL181" s="23" t="s">
        <v>152</v>
      </c>
      <c r="BM181" s="23" t="s">
        <v>1669</v>
      </c>
    </row>
    <row r="182" spans="2:65" s="1" customFormat="1" ht="16.5" customHeight="1">
      <c r="B182" s="40"/>
      <c r="C182" s="191" t="s">
        <v>617</v>
      </c>
      <c r="D182" s="191" t="s">
        <v>148</v>
      </c>
      <c r="E182" s="192" t="s">
        <v>1670</v>
      </c>
      <c r="F182" s="193" t="s">
        <v>1671</v>
      </c>
      <c r="G182" s="194" t="s">
        <v>177</v>
      </c>
      <c r="H182" s="195">
        <v>3</v>
      </c>
      <c r="I182" s="196"/>
      <c r="J182" s="197">
        <f t="shared" si="10"/>
        <v>0</v>
      </c>
      <c r="K182" s="193" t="s">
        <v>21</v>
      </c>
      <c r="L182" s="198"/>
      <c r="M182" s="199" t="s">
        <v>21</v>
      </c>
      <c r="N182" s="200" t="s">
        <v>43</v>
      </c>
      <c r="O182" s="41"/>
      <c r="P182" s="201">
        <f t="shared" si="11"/>
        <v>0</v>
      </c>
      <c r="Q182" s="201">
        <v>0</v>
      </c>
      <c r="R182" s="201">
        <f t="shared" si="12"/>
        <v>0</v>
      </c>
      <c r="S182" s="201">
        <v>0</v>
      </c>
      <c r="T182" s="202">
        <f t="shared" si="13"/>
        <v>0</v>
      </c>
      <c r="AR182" s="23" t="s">
        <v>151</v>
      </c>
      <c r="AT182" s="23" t="s">
        <v>148</v>
      </c>
      <c r="AU182" s="23" t="s">
        <v>82</v>
      </c>
      <c r="AY182" s="23" t="s">
        <v>146</v>
      </c>
      <c r="BE182" s="203">
        <f t="shared" si="14"/>
        <v>0</v>
      </c>
      <c r="BF182" s="203">
        <f t="shared" si="15"/>
        <v>0</v>
      </c>
      <c r="BG182" s="203">
        <f t="shared" si="16"/>
        <v>0</v>
      </c>
      <c r="BH182" s="203">
        <f t="shared" si="17"/>
        <v>0</v>
      </c>
      <c r="BI182" s="203">
        <f t="shared" si="18"/>
        <v>0</v>
      </c>
      <c r="BJ182" s="23" t="s">
        <v>80</v>
      </c>
      <c r="BK182" s="203">
        <f t="shared" si="19"/>
        <v>0</v>
      </c>
      <c r="BL182" s="23" t="s">
        <v>152</v>
      </c>
      <c r="BM182" s="23" t="s">
        <v>1672</v>
      </c>
    </row>
    <row r="183" spans="2:65" s="1" customFormat="1" ht="16.5" customHeight="1">
      <c r="B183" s="40"/>
      <c r="C183" s="191" t="s">
        <v>621</v>
      </c>
      <c r="D183" s="191" t="s">
        <v>148</v>
      </c>
      <c r="E183" s="192" t="s">
        <v>1673</v>
      </c>
      <c r="F183" s="193" t="s">
        <v>1674</v>
      </c>
      <c r="G183" s="194" t="s">
        <v>177</v>
      </c>
      <c r="H183" s="195">
        <v>8</v>
      </c>
      <c r="I183" s="196"/>
      <c r="J183" s="197">
        <f t="shared" si="10"/>
        <v>0</v>
      </c>
      <c r="K183" s="193" t="s">
        <v>21</v>
      </c>
      <c r="L183" s="198"/>
      <c r="M183" s="199" t="s">
        <v>21</v>
      </c>
      <c r="N183" s="200" t="s">
        <v>43</v>
      </c>
      <c r="O183" s="41"/>
      <c r="P183" s="201">
        <f t="shared" si="11"/>
        <v>0</v>
      </c>
      <c r="Q183" s="201">
        <v>0</v>
      </c>
      <c r="R183" s="201">
        <f t="shared" si="12"/>
        <v>0</v>
      </c>
      <c r="S183" s="201">
        <v>0</v>
      </c>
      <c r="T183" s="202">
        <f t="shared" si="13"/>
        <v>0</v>
      </c>
      <c r="AR183" s="23" t="s">
        <v>151</v>
      </c>
      <c r="AT183" s="23" t="s">
        <v>148</v>
      </c>
      <c r="AU183" s="23" t="s">
        <v>82</v>
      </c>
      <c r="AY183" s="23" t="s">
        <v>146</v>
      </c>
      <c r="BE183" s="203">
        <f t="shared" si="14"/>
        <v>0</v>
      </c>
      <c r="BF183" s="203">
        <f t="shared" si="15"/>
        <v>0</v>
      </c>
      <c r="BG183" s="203">
        <f t="shared" si="16"/>
        <v>0</v>
      </c>
      <c r="BH183" s="203">
        <f t="shared" si="17"/>
        <v>0</v>
      </c>
      <c r="BI183" s="203">
        <f t="shared" si="18"/>
        <v>0</v>
      </c>
      <c r="BJ183" s="23" t="s">
        <v>80</v>
      </c>
      <c r="BK183" s="203">
        <f t="shared" si="19"/>
        <v>0</v>
      </c>
      <c r="BL183" s="23" t="s">
        <v>152</v>
      </c>
      <c r="BM183" s="23" t="s">
        <v>1675</v>
      </c>
    </row>
    <row r="184" spans="2:65" s="1" customFormat="1" ht="16.5" customHeight="1">
      <c r="B184" s="40"/>
      <c r="C184" s="191" t="s">
        <v>626</v>
      </c>
      <c r="D184" s="191" t="s">
        <v>148</v>
      </c>
      <c r="E184" s="192" t="s">
        <v>1676</v>
      </c>
      <c r="F184" s="193" t="s">
        <v>1677</v>
      </c>
      <c r="G184" s="194" t="s">
        <v>177</v>
      </c>
      <c r="H184" s="195">
        <v>4</v>
      </c>
      <c r="I184" s="196"/>
      <c r="J184" s="197">
        <f t="shared" si="10"/>
        <v>0</v>
      </c>
      <c r="K184" s="193" t="s">
        <v>21</v>
      </c>
      <c r="L184" s="198"/>
      <c r="M184" s="199" t="s">
        <v>21</v>
      </c>
      <c r="N184" s="200" t="s">
        <v>43</v>
      </c>
      <c r="O184" s="41"/>
      <c r="P184" s="201">
        <f t="shared" si="11"/>
        <v>0</v>
      </c>
      <c r="Q184" s="201">
        <v>0</v>
      </c>
      <c r="R184" s="201">
        <f t="shared" si="12"/>
        <v>0</v>
      </c>
      <c r="S184" s="201">
        <v>0</v>
      </c>
      <c r="T184" s="202">
        <f t="shared" si="13"/>
        <v>0</v>
      </c>
      <c r="AR184" s="23" t="s">
        <v>151</v>
      </c>
      <c r="AT184" s="23" t="s">
        <v>148</v>
      </c>
      <c r="AU184" s="23" t="s">
        <v>82</v>
      </c>
      <c r="AY184" s="23" t="s">
        <v>146</v>
      </c>
      <c r="BE184" s="203">
        <f t="shared" si="14"/>
        <v>0</v>
      </c>
      <c r="BF184" s="203">
        <f t="shared" si="15"/>
        <v>0</v>
      </c>
      <c r="BG184" s="203">
        <f t="shared" si="16"/>
        <v>0</v>
      </c>
      <c r="BH184" s="203">
        <f t="shared" si="17"/>
        <v>0</v>
      </c>
      <c r="BI184" s="203">
        <f t="shared" si="18"/>
        <v>0</v>
      </c>
      <c r="BJ184" s="23" t="s">
        <v>80</v>
      </c>
      <c r="BK184" s="203">
        <f t="shared" si="19"/>
        <v>0</v>
      </c>
      <c r="BL184" s="23" t="s">
        <v>152</v>
      </c>
      <c r="BM184" s="23" t="s">
        <v>1678</v>
      </c>
    </row>
    <row r="185" spans="2:65" s="1" customFormat="1" ht="16.5" customHeight="1">
      <c r="B185" s="40"/>
      <c r="C185" s="191" t="s">
        <v>630</v>
      </c>
      <c r="D185" s="191" t="s">
        <v>148</v>
      </c>
      <c r="E185" s="192" t="s">
        <v>1679</v>
      </c>
      <c r="F185" s="193" t="s">
        <v>1680</v>
      </c>
      <c r="G185" s="194" t="s">
        <v>177</v>
      </c>
      <c r="H185" s="195">
        <v>5</v>
      </c>
      <c r="I185" s="196"/>
      <c r="J185" s="197">
        <f t="shared" si="10"/>
        <v>0</v>
      </c>
      <c r="K185" s="193" t="s">
        <v>21</v>
      </c>
      <c r="L185" s="198"/>
      <c r="M185" s="199" t="s">
        <v>21</v>
      </c>
      <c r="N185" s="200" t="s">
        <v>43</v>
      </c>
      <c r="O185" s="41"/>
      <c r="P185" s="201">
        <f t="shared" si="11"/>
        <v>0</v>
      </c>
      <c r="Q185" s="201">
        <v>0</v>
      </c>
      <c r="R185" s="201">
        <f t="shared" si="12"/>
        <v>0</v>
      </c>
      <c r="S185" s="201">
        <v>0</v>
      </c>
      <c r="T185" s="202">
        <f t="shared" si="13"/>
        <v>0</v>
      </c>
      <c r="AR185" s="23" t="s">
        <v>151</v>
      </c>
      <c r="AT185" s="23" t="s">
        <v>148</v>
      </c>
      <c r="AU185" s="23" t="s">
        <v>82</v>
      </c>
      <c r="AY185" s="23" t="s">
        <v>146</v>
      </c>
      <c r="BE185" s="203">
        <f t="shared" si="14"/>
        <v>0</v>
      </c>
      <c r="BF185" s="203">
        <f t="shared" si="15"/>
        <v>0</v>
      </c>
      <c r="BG185" s="203">
        <f t="shared" si="16"/>
        <v>0</v>
      </c>
      <c r="BH185" s="203">
        <f t="shared" si="17"/>
        <v>0</v>
      </c>
      <c r="BI185" s="203">
        <f t="shared" si="18"/>
        <v>0</v>
      </c>
      <c r="BJ185" s="23" t="s">
        <v>80</v>
      </c>
      <c r="BK185" s="203">
        <f t="shared" si="19"/>
        <v>0</v>
      </c>
      <c r="BL185" s="23" t="s">
        <v>152</v>
      </c>
      <c r="BM185" s="23" t="s">
        <v>1681</v>
      </c>
    </row>
    <row r="186" spans="2:65" s="1" customFormat="1" ht="16.5" customHeight="1">
      <c r="B186" s="40"/>
      <c r="C186" s="191" t="s">
        <v>636</v>
      </c>
      <c r="D186" s="191" t="s">
        <v>148</v>
      </c>
      <c r="E186" s="192" t="s">
        <v>1682</v>
      </c>
      <c r="F186" s="193" t="s">
        <v>1683</v>
      </c>
      <c r="G186" s="194" t="s">
        <v>177</v>
      </c>
      <c r="H186" s="195">
        <v>5</v>
      </c>
      <c r="I186" s="196"/>
      <c r="J186" s="197">
        <f t="shared" si="10"/>
        <v>0</v>
      </c>
      <c r="K186" s="193" t="s">
        <v>21</v>
      </c>
      <c r="L186" s="198"/>
      <c r="M186" s="199" t="s">
        <v>21</v>
      </c>
      <c r="N186" s="200" t="s">
        <v>43</v>
      </c>
      <c r="O186" s="41"/>
      <c r="P186" s="201">
        <f t="shared" si="11"/>
        <v>0</v>
      </c>
      <c r="Q186" s="201">
        <v>0</v>
      </c>
      <c r="R186" s="201">
        <f t="shared" si="12"/>
        <v>0</v>
      </c>
      <c r="S186" s="201">
        <v>0</v>
      </c>
      <c r="T186" s="202">
        <f t="shared" si="13"/>
        <v>0</v>
      </c>
      <c r="AR186" s="23" t="s">
        <v>151</v>
      </c>
      <c r="AT186" s="23" t="s">
        <v>148</v>
      </c>
      <c r="AU186" s="23" t="s">
        <v>82</v>
      </c>
      <c r="AY186" s="23" t="s">
        <v>146</v>
      </c>
      <c r="BE186" s="203">
        <f t="shared" si="14"/>
        <v>0</v>
      </c>
      <c r="BF186" s="203">
        <f t="shared" si="15"/>
        <v>0</v>
      </c>
      <c r="BG186" s="203">
        <f t="shared" si="16"/>
        <v>0</v>
      </c>
      <c r="BH186" s="203">
        <f t="shared" si="17"/>
        <v>0</v>
      </c>
      <c r="BI186" s="203">
        <f t="shared" si="18"/>
        <v>0</v>
      </c>
      <c r="BJ186" s="23" t="s">
        <v>80</v>
      </c>
      <c r="BK186" s="203">
        <f t="shared" si="19"/>
        <v>0</v>
      </c>
      <c r="BL186" s="23" t="s">
        <v>152</v>
      </c>
      <c r="BM186" s="23" t="s">
        <v>1684</v>
      </c>
    </row>
    <row r="187" spans="2:65" s="1" customFormat="1" ht="16.5" customHeight="1">
      <c r="B187" s="40"/>
      <c r="C187" s="191" t="s">
        <v>641</v>
      </c>
      <c r="D187" s="191" t="s">
        <v>148</v>
      </c>
      <c r="E187" s="192" t="s">
        <v>1685</v>
      </c>
      <c r="F187" s="193" t="s">
        <v>1686</v>
      </c>
      <c r="G187" s="194" t="s">
        <v>177</v>
      </c>
      <c r="H187" s="195">
        <v>4</v>
      </c>
      <c r="I187" s="196"/>
      <c r="J187" s="197">
        <f t="shared" si="10"/>
        <v>0</v>
      </c>
      <c r="K187" s="193" t="s">
        <v>21</v>
      </c>
      <c r="L187" s="198"/>
      <c r="M187" s="199" t="s">
        <v>21</v>
      </c>
      <c r="N187" s="200" t="s">
        <v>43</v>
      </c>
      <c r="O187" s="41"/>
      <c r="P187" s="201">
        <f t="shared" si="11"/>
        <v>0</v>
      </c>
      <c r="Q187" s="201">
        <v>0</v>
      </c>
      <c r="R187" s="201">
        <f t="shared" si="12"/>
        <v>0</v>
      </c>
      <c r="S187" s="201">
        <v>0</v>
      </c>
      <c r="T187" s="202">
        <f t="shared" si="13"/>
        <v>0</v>
      </c>
      <c r="AR187" s="23" t="s">
        <v>151</v>
      </c>
      <c r="AT187" s="23" t="s">
        <v>148</v>
      </c>
      <c r="AU187" s="23" t="s">
        <v>82</v>
      </c>
      <c r="AY187" s="23" t="s">
        <v>146</v>
      </c>
      <c r="BE187" s="203">
        <f t="shared" si="14"/>
        <v>0</v>
      </c>
      <c r="BF187" s="203">
        <f t="shared" si="15"/>
        <v>0</v>
      </c>
      <c r="BG187" s="203">
        <f t="shared" si="16"/>
        <v>0</v>
      </c>
      <c r="BH187" s="203">
        <f t="shared" si="17"/>
        <v>0</v>
      </c>
      <c r="BI187" s="203">
        <f t="shared" si="18"/>
        <v>0</v>
      </c>
      <c r="BJ187" s="23" t="s">
        <v>80</v>
      </c>
      <c r="BK187" s="203">
        <f t="shared" si="19"/>
        <v>0</v>
      </c>
      <c r="BL187" s="23" t="s">
        <v>152</v>
      </c>
      <c r="BM187" s="23" t="s">
        <v>1687</v>
      </c>
    </row>
    <row r="188" spans="2:65" s="1" customFormat="1" ht="16.5" customHeight="1">
      <c r="B188" s="40"/>
      <c r="C188" s="191" t="s">
        <v>645</v>
      </c>
      <c r="D188" s="191" t="s">
        <v>148</v>
      </c>
      <c r="E188" s="192" t="s">
        <v>1688</v>
      </c>
      <c r="F188" s="193" t="s">
        <v>1689</v>
      </c>
      <c r="G188" s="194" t="s">
        <v>177</v>
      </c>
      <c r="H188" s="195">
        <v>7</v>
      </c>
      <c r="I188" s="196"/>
      <c r="J188" s="197">
        <f t="shared" si="10"/>
        <v>0</v>
      </c>
      <c r="K188" s="193" t="s">
        <v>21</v>
      </c>
      <c r="L188" s="198"/>
      <c r="M188" s="199" t="s">
        <v>21</v>
      </c>
      <c r="N188" s="200" t="s">
        <v>43</v>
      </c>
      <c r="O188" s="41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AR188" s="23" t="s">
        <v>151</v>
      </c>
      <c r="AT188" s="23" t="s">
        <v>148</v>
      </c>
      <c r="AU188" s="23" t="s">
        <v>82</v>
      </c>
      <c r="AY188" s="23" t="s">
        <v>146</v>
      </c>
      <c r="BE188" s="203">
        <f t="shared" si="14"/>
        <v>0</v>
      </c>
      <c r="BF188" s="203">
        <f t="shared" si="15"/>
        <v>0</v>
      </c>
      <c r="BG188" s="203">
        <f t="shared" si="16"/>
        <v>0</v>
      </c>
      <c r="BH188" s="203">
        <f t="shared" si="17"/>
        <v>0</v>
      </c>
      <c r="BI188" s="203">
        <f t="shared" si="18"/>
        <v>0</v>
      </c>
      <c r="BJ188" s="23" t="s">
        <v>80</v>
      </c>
      <c r="BK188" s="203">
        <f t="shared" si="19"/>
        <v>0</v>
      </c>
      <c r="BL188" s="23" t="s">
        <v>152</v>
      </c>
      <c r="BM188" s="23" t="s">
        <v>1690</v>
      </c>
    </row>
    <row r="189" spans="2:65" s="1" customFormat="1" ht="16.5" customHeight="1">
      <c r="B189" s="40"/>
      <c r="C189" s="191" t="s">
        <v>651</v>
      </c>
      <c r="D189" s="191" t="s">
        <v>148</v>
      </c>
      <c r="E189" s="192" t="s">
        <v>1691</v>
      </c>
      <c r="F189" s="193" t="s">
        <v>1692</v>
      </c>
      <c r="G189" s="194" t="s">
        <v>177</v>
      </c>
      <c r="H189" s="195">
        <v>13</v>
      </c>
      <c r="I189" s="196"/>
      <c r="J189" s="197">
        <f t="shared" si="10"/>
        <v>0</v>
      </c>
      <c r="K189" s="193" t="s">
        <v>21</v>
      </c>
      <c r="L189" s="198"/>
      <c r="M189" s="199" t="s">
        <v>21</v>
      </c>
      <c r="N189" s="200" t="s">
        <v>43</v>
      </c>
      <c r="O189" s="41"/>
      <c r="P189" s="201">
        <f t="shared" si="11"/>
        <v>0</v>
      </c>
      <c r="Q189" s="201">
        <v>0</v>
      </c>
      <c r="R189" s="201">
        <f t="shared" si="12"/>
        <v>0</v>
      </c>
      <c r="S189" s="201">
        <v>0</v>
      </c>
      <c r="T189" s="202">
        <f t="shared" si="13"/>
        <v>0</v>
      </c>
      <c r="AR189" s="23" t="s">
        <v>151</v>
      </c>
      <c r="AT189" s="23" t="s">
        <v>148</v>
      </c>
      <c r="AU189" s="23" t="s">
        <v>82</v>
      </c>
      <c r="AY189" s="23" t="s">
        <v>146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23" t="s">
        <v>80</v>
      </c>
      <c r="BK189" s="203">
        <f t="shared" si="19"/>
        <v>0</v>
      </c>
      <c r="BL189" s="23" t="s">
        <v>152</v>
      </c>
      <c r="BM189" s="23" t="s">
        <v>1693</v>
      </c>
    </row>
    <row r="190" spans="2:65" s="1" customFormat="1" ht="16.5" customHeight="1">
      <c r="B190" s="40"/>
      <c r="C190" s="191" t="s">
        <v>656</v>
      </c>
      <c r="D190" s="191" t="s">
        <v>148</v>
      </c>
      <c r="E190" s="192" t="s">
        <v>1694</v>
      </c>
      <c r="F190" s="193" t="s">
        <v>1695</v>
      </c>
      <c r="G190" s="194" t="s">
        <v>177</v>
      </c>
      <c r="H190" s="195">
        <v>5</v>
      </c>
      <c r="I190" s="196"/>
      <c r="J190" s="197">
        <f t="shared" si="10"/>
        <v>0</v>
      </c>
      <c r="K190" s="193" t="s">
        <v>21</v>
      </c>
      <c r="L190" s="198"/>
      <c r="M190" s="199" t="s">
        <v>21</v>
      </c>
      <c r="N190" s="200" t="s">
        <v>43</v>
      </c>
      <c r="O190" s="41"/>
      <c r="P190" s="201">
        <f t="shared" si="11"/>
        <v>0</v>
      </c>
      <c r="Q190" s="201">
        <v>0</v>
      </c>
      <c r="R190" s="201">
        <f t="shared" si="12"/>
        <v>0</v>
      </c>
      <c r="S190" s="201">
        <v>0</v>
      </c>
      <c r="T190" s="202">
        <f t="shared" si="13"/>
        <v>0</v>
      </c>
      <c r="AR190" s="23" t="s">
        <v>151</v>
      </c>
      <c r="AT190" s="23" t="s">
        <v>148</v>
      </c>
      <c r="AU190" s="23" t="s">
        <v>82</v>
      </c>
      <c r="AY190" s="23" t="s">
        <v>146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23" t="s">
        <v>80</v>
      </c>
      <c r="BK190" s="203">
        <f t="shared" si="19"/>
        <v>0</v>
      </c>
      <c r="BL190" s="23" t="s">
        <v>152</v>
      </c>
      <c r="BM190" s="23" t="s">
        <v>1696</v>
      </c>
    </row>
    <row r="191" spans="2:65" s="1" customFormat="1" ht="16.5" customHeight="1">
      <c r="B191" s="40"/>
      <c r="C191" s="191" t="s">
        <v>662</v>
      </c>
      <c r="D191" s="191" t="s">
        <v>148</v>
      </c>
      <c r="E191" s="192" t="s">
        <v>1697</v>
      </c>
      <c r="F191" s="193" t="s">
        <v>1698</v>
      </c>
      <c r="G191" s="194" t="s">
        <v>177</v>
      </c>
      <c r="H191" s="195">
        <v>5</v>
      </c>
      <c r="I191" s="196"/>
      <c r="J191" s="197">
        <f t="shared" si="10"/>
        <v>0</v>
      </c>
      <c r="K191" s="193" t="s">
        <v>21</v>
      </c>
      <c r="L191" s="198"/>
      <c r="M191" s="199" t="s">
        <v>21</v>
      </c>
      <c r="N191" s="200" t="s">
        <v>43</v>
      </c>
      <c r="O191" s="41"/>
      <c r="P191" s="201">
        <f t="shared" si="11"/>
        <v>0</v>
      </c>
      <c r="Q191" s="201">
        <v>0</v>
      </c>
      <c r="R191" s="201">
        <f t="shared" si="12"/>
        <v>0</v>
      </c>
      <c r="S191" s="201">
        <v>0</v>
      </c>
      <c r="T191" s="202">
        <f t="shared" si="13"/>
        <v>0</v>
      </c>
      <c r="AR191" s="23" t="s">
        <v>151</v>
      </c>
      <c r="AT191" s="23" t="s">
        <v>148</v>
      </c>
      <c r="AU191" s="23" t="s">
        <v>82</v>
      </c>
      <c r="AY191" s="23" t="s">
        <v>146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23" t="s">
        <v>80</v>
      </c>
      <c r="BK191" s="203">
        <f t="shared" si="19"/>
        <v>0</v>
      </c>
      <c r="BL191" s="23" t="s">
        <v>152</v>
      </c>
      <c r="BM191" s="23" t="s">
        <v>1699</v>
      </c>
    </row>
    <row r="192" spans="2:65" s="10" customFormat="1" ht="29.85" customHeight="1">
      <c r="B192" s="175"/>
      <c r="C192" s="176"/>
      <c r="D192" s="177" t="s">
        <v>71</v>
      </c>
      <c r="E192" s="189" t="s">
        <v>397</v>
      </c>
      <c r="F192" s="189" t="s">
        <v>398</v>
      </c>
      <c r="G192" s="176"/>
      <c r="H192" s="176"/>
      <c r="I192" s="179"/>
      <c r="J192" s="190">
        <f>BK192</f>
        <v>0</v>
      </c>
      <c r="K192" s="176"/>
      <c r="L192" s="181"/>
      <c r="M192" s="182"/>
      <c r="N192" s="183"/>
      <c r="O192" s="183"/>
      <c r="P192" s="184">
        <f>P193</f>
        <v>0</v>
      </c>
      <c r="Q192" s="183"/>
      <c r="R192" s="184">
        <f>R193</f>
        <v>0</v>
      </c>
      <c r="S192" s="183"/>
      <c r="T192" s="185">
        <f>T193</f>
        <v>0</v>
      </c>
      <c r="AR192" s="186" t="s">
        <v>80</v>
      </c>
      <c r="AT192" s="187" t="s">
        <v>71</v>
      </c>
      <c r="AU192" s="187" t="s">
        <v>80</v>
      </c>
      <c r="AY192" s="186" t="s">
        <v>146</v>
      </c>
      <c r="BK192" s="188">
        <f>BK193</f>
        <v>0</v>
      </c>
    </row>
    <row r="193" spans="2:65" s="1" customFormat="1" ht="25.5" customHeight="1">
      <c r="B193" s="40"/>
      <c r="C193" s="226" t="s">
        <v>667</v>
      </c>
      <c r="D193" s="226" t="s">
        <v>235</v>
      </c>
      <c r="E193" s="227" t="s">
        <v>1700</v>
      </c>
      <c r="F193" s="228" t="s">
        <v>1701</v>
      </c>
      <c r="G193" s="229" t="s">
        <v>358</v>
      </c>
      <c r="H193" s="230">
        <v>1.8540000000000001</v>
      </c>
      <c r="I193" s="231"/>
      <c r="J193" s="232">
        <f>ROUND(I193*H193,2)</f>
        <v>0</v>
      </c>
      <c r="K193" s="228" t="s">
        <v>279</v>
      </c>
      <c r="L193" s="60"/>
      <c r="M193" s="233" t="s">
        <v>21</v>
      </c>
      <c r="N193" s="250" t="s">
        <v>43</v>
      </c>
      <c r="O193" s="25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AR193" s="23" t="s">
        <v>152</v>
      </c>
      <c r="AT193" s="23" t="s">
        <v>235</v>
      </c>
      <c r="AU193" s="23" t="s">
        <v>82</v>
      </c>
      <c r="AY193" s="23" t="s">
        <v>146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80</v>
      </c>
      <c r="BK193" s="203">
        <f>ROUND(I193*H193,2)</f>
        <v>0</v>
      </c>
      <c r="BL193" s="23" t="s">
        <v>152</v>
      </c>
      <c r="BM193" s="23" t="s">
        <v>1702</v>
      </c>
    </row>
    <row r="194" spans="2:65" s="1" customFormat="1" ht="6.95" customHeight="1">
      <c r="B194" s="55"/>
      <c r="C194" s="56"/>
      <c r="D194" s="56"/>
      <c r="E194" s="56"/>
      <c r="F194" s="56"/>
      <c r="G194" s="56"/>
      <c r="H194" s="56"/>
      <c r="I194" s="138"/>
      <c r="J194" s="56"/>
      <c r="K194" s="56"/>
      <c r="L194" s="60"/>
    </row>
  </sheetData>
  <sheetProtection algorithmName="SHA-512" hashValue="0mpIQhTkD2eEvFuRcrVDanDOTJJ4Yb/lin6mfthprk7zrgeEPLnF5nMIMSnnHEjhFzZHf3c9PDsvBHwk1NCsEg==" saltValue="9f150ZLGtjRzkGSo4yAHdKExESiW2kLW2MuxdgZguRRLxxlJDjMp7necgaF23Pmo0lUIW74YNxEMmhOs82apYw==" spinCount="100000" sheet="1" objects="1" scenarios="1" formatColumns="0" formatRows="0" autoFilter="0"/>
  <autoFilter ref="C78:K193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110</v>
      </c>
      <c r="AZ2" s="238" t="s">
        <v>1184</v>
      </c>
      <c r="BA2" s="238" t="s">
        <v>1184</v>
      </c>
      <c r="BB2" s="238" t="s">
        <v>238</v>
      </c>
      <c r="BC2" s="238" t="s">
        <v>1703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1187</v>
      </c>
      <c r="BA3" s="238" t="s">
        <v>1187</v>
      </c>
      <c r="BB3" s="238" t="s">
        <v>238</v>
      </c>
      <c r="BC3" s="238" t="s">
        <v>1704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932</v>
      </c>
      <c r="BA4" s="238" t="s">
        <v>932</v>
      </c>
      <c r="BB4" s="238" t="s">
        <v>238</v>
      </c>
      <c r="BC4" s="238" t="s">
        <v>1705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930</v>
      </c>
      <c r="BA5" s="238" t="s">
        <v>930</v>
      </c>
      <c r="BB5" s="238" t="s">
        <v>238</v>
      </c>
      <c r="BC5" s="238" t="s">
        <v>1704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934</v>
      </c>
      <c r="BA6" s="238" t="s">
        <v>934</v>
      </c>
      <c r="BB6" s="238" t="s">
        <v>253</v>
      </c>
      <c r="BC6" s="238" t="s">
        <v>1706</v>
      </c>
      <c r="BD6" s="238" t="s">
        <v>82</v>
      </c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1707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ROUND(SUM(BE84:BE146), 2)</f>
        <v>0</v>
      </c>
      <c r="G30" s="41"/>
      <c r="H30" s="41"/>
      <c r="I30" s="130">
        <v>0.21</v>
      </c>
      <c r="J30" s="129">
        <f>ROUND(ROUND((SUM(BE84:BE146)),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ROUND(SUM(BF84:BF146), 2)</f>
        <v>0</v>
      </c>
      <c r="G31" s="41"/>
      <c r="H31" s="41"/>
      <c r="I31" s="130">
        <v>0.15</v>
      </c>
      <c r="J31" s="129">
        <f>ROUND(ROUND((SUM(BF84:BF146)),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ROUND(SUM(BG84:BG146),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ROUND(SUM(BH84:BH146),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ROUND(SUM(BI84:BI146),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009 - PS 101 Světelně signalizační zařízení 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47" s="8" customFormat="1" ht="19.899999999999999" customHeight="1">
      <c r="B59" s="155"/>
      <c r="C59" s="156"/>
      <c r="D59" s="157" t="s">
        <v>774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47" s="7" customFormat="1" ht="24.95" customHeight="1">
      <c r="B60" s="148"/>
      <c r="C60" s="149"/>
      <c r="D60" s="150" t="s">
        <v>262</v>
      </c>
      <c r="E60" s="151"/>
      <c r="F60" s="151"/>
      <c r="G60" s="151"/>
      <c r="H60" s="151"/>
      <c r="I60" s="152"/>
      <c r="J60" s="153">
        <f>J96</f>
        <v>0</v>
      </c>
      <c r="K60" s="154"/>
    </row>
    <row r="61" spans="2:47" s="8" customFormat="1" ht="19.899999999999999" customHeight="1">
      <c r="B61" s="155"/>
      <c r="C61" s="156"/>
      <c r="D61" s="157" t="s">
        <v>937</v>
      </c>
      <c r="E61" s="158"/>
      <c r="F61" s="158"/>
      <c r="G61" s="158"/>
      <c r="H61" s="158"/>
      <c r="I61" s="159"/>
      <c r="J61" s="160">
        <f>J97</f>
        <v>0</v>
      </c>
      <c r="K61" s="161"/>
    </row>
    <row r="62" spans="2:47" s="7" customFormat="1" ht="24.95" customHeight="1">
      <c r="B62" s="148"/>
      <c r="C62" s="149"/>
      <c r="D62" s="150" t="s">
        <v>264</v>
      </c>
      <c r="E62" s="151"/>
      <c r="F62" s="151"/>
      <c r="G62" s="151"/>
      <c r="H62" s="151"/>
      <c r="I62" s="152"/>
      <c r="J62" s="153">
        <f>J99</f>
        <v>0</v>
      </c>
      <c r="K62" s="154"/>
    </row>
    <row r="63" spans="2:47" s="8" customFormat="1" ht="19.899999999999999" customHeight="1">
      <c r="B63" s="155"/>
      <c r="C63" s="156"/>
      <c r="D63" s="157" t="s">
        <v>939</v>
      </c>
      <c r="E63" s="158"/>
      <c r="F63" s="158"/>
      <c r="G63" s="158"/>
      <c r="H63" s="158"/>
      <c r="I63" s="159"/>
      <c r="J63" s="160">
        <f>J100</f>
        <v>0</v>
      </c>
      <c r="K63" s="161"/>
    </row>
    <row r="64" spans="2:47" s="8" customFormat="1" ht="19.899999999999999" customHeight="1">
      <c r="B64" s="155"/>
      <c r="C64" s="156"/>
      <c r="D64" s="157" t="s">
        <v>265</v>
      </c>
      <c r="E64" s="158"/>
      <c r="F64" s="158"/>
      <c r="G64" s="158"/>
      <c r="H64" s="158"/>
      <c r="I64" s="159"/>
      <c r="J64" s="160">
        <f>J114</f>
        <v>0</v>
      </c>
      <c r="K64" s="161"/>
    </row>
    <row r="65" spans="2:12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0000000000003" customHeight="1">
      <c r="B71" s="40"/>
      <c r="C71" s="61" t="s">
        <v>129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6.5" customHeight="1">
      <c r="B74" s="40"/>
      <c r="C74" s="62"/>
      <c r="D74" s="62"/>
      <c r="E74" s="375" t="str">
        <f>E7</f>
        <v>Dětské dopravní hřiště v areálu základní školy Bílovecká ve Svinově</v>
      </c>
      <c r="F74" s="376"/>
      <c r="G74" s="376"/>
      <c r="H74" s="376"/>
      <c r="I74" s="162"/>
      <c r="J74" s="62"/>
      <c r="K74" s="62"/>
      <c r="L74" s="60"/>
    </row>
    <row r="75" spans="2:12" s="1" customFormat="1" ht="14.45" customHeight="1">
      <c r="B75" s="40"/>
      <c r="C75" s="64" t="s">
        <v>120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7.25" customHeight="1">
      <c r="B76" s="40"/>
      <c r="C76" s="62"/>
      <c r="D76" s="62"/>
      <c r="E76" s="350" t="str">
        <f>E9</f>
        <v xml:space="preserve">009 - PS 101 Světelně signalizační zařízení </v>
      </c>
      <c r="F76" s="377"/>
      <c r="G76" s="377"/>
      <c r="H76" s="377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63" t="str">
        <f>F12</f>
        <v>Ostrava Svinov, ul. Navrátilova</v>
      </c>
      <c r="G78" s="62"/>
      <c r="H78" s="62"/>
      <c r="I78" s="164" t="s">
        <v>25</v>
      </c>
      <c r="J78" s="72" t="str">
        <f>IF(J12="","",J12)</f>
        <v>13. 3. 2018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>
      <c r="B80" s="40"/>
      <c r="C80" s="64" t="s">
        <v>27</v>
      </c>
      <c r="D80" s="62"/>
      <c r="E80" s="62"/>
      <c r="F80" s="163" t="str">
        <f>E15</f>
        <v>Statutární město Ostrava</v>
      </c>
      <c r="G80" s="62"/>
      <c r="H80" s="62"/>
      <c r="I80" s="164" t="s">
        <v>33</v>
      </c>
      <c r="J80" s="163" t="str">
        <f>E21</f>
        <v>Roman Fildán</v>
      </c>
      <c r="K80" s="62"/>
      <c r="L80" s="60"/>
    </row>
    <row r="81" spans="2:65" s="1" customFormat="1" ht="14.45" customHeight="1">
      <c r="B81" s="40"/>
      <c r="C81" s="64" t="s">
        <v>31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65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9" customFormat="1" ht="29.25" customHeight="1">
      <c r="B83" s="165"/>
      <c r="C83" s="166" t="s">
        <v>130</v>
      </c>
      <c r="D83" s="167" t="s">
        <v>57</v>
      </c>
      <c r="E83" s="167" t="s">
        <v>53</v>
      </c>
      <c r="F83" s="167" t="s">
        <v>131</v>
      </c>
      <c r="G83" s="167" t="s">
        <v>132</v>
      </c>
      <c r="H83" s="167" t="s">
        <v>133</v>
      </c>
      <c r="I83" s="168" t="s">
        <v>134</v>
      </c>
      <c r="J83" s="167" t="s">
        <v>124</v>
      </c>
      <c r="K83" s="169" t="s">
        <v>135</v>
      </c>
      <c r="L83" s="170"/>
      <c r="M83" s="80" t="s">
        <v>136</v>
      </c>
      <c r="N83" s="81" t="s">
        <v>42</v>
      </c>
      <c r="O83" s="81" t="s">
        <v>137</v>
      </c>
      <c r="P83" s="81" t="s">
        <v>138</v>
      </c>
      <c r="Q83" s="81" t="s">
        <v>139</v>
      </c>
      <c r="R83" s="81" t="s">
        <v>140</v>
      </c>
      <c r="S83" s="81" t="s">
        <v>141</v>
      </c>
      <c r="T83" s="82" t="s">
        <v>142</v>
      </c>
    </row>
    <row r="84" spans="2:65" s="1" customFormat="1" ht="29.25" customHeight="1">
      <c r="B84" s="40"/>
      <c r="C84" s="86" t="s">
        <v>125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P85+P96+P99</f>
        <v>0</v>
      </c>
      <c r="Q84" s="84"/>
      <c r="R84" s="172">
        <f>R85+R96+R99</f>
        <v>42.505263299999996</v>
      </c>
      <c r="S84" s="84"/>
      <c r="T84" s="173">
        <f>T85+T96+T99</f>
        <v>0</v>
      </c>
      <c r="AT84" s="23" t="s">
        <v>71</v>
      </c>
      <c r="AU84" s="23" t="s">
        <v>126</v>
      </c>
      <c r="BK84" s="174">
        <f>BK85+BK96+BK99</f>
        <v>0</v>
      </c>
    </row>
    <row r="85" spans="2:65" s="10" customFormat="1" ht="37.35" customHeight="1">
      <c r="B85" s="175"/>
      <c r="C85" s="176"/>
      <c r="D85" s="177" t="s">
        <v>71</v>
      </c>
      <c r="E85" s="178" t="s">
        <v>143</v>
      </c>
      <c r="F85" s="178" t="s">
        <v>144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P86+P93</f>
        <v>0</v>
      </c>
      <c r="Q85" s="183"/>
      <c r="R85" s="184">
        <f>R86+R93</f>
        <v>25.471</v>
      </c>
      <c r="S85" s="183"/>
      <c r="T85" s="185">
        <f>T86+T93</f>
        <v>0</v>
      </c>
      <c r="AR85" s="186" t="s">
        <v>80</v>
      </c>
      <c r="AT85" s="187" t="s">
        <v>71</v>
      </c>
      <c r="AU85" s="187" t="s">
        <v>72</v>
      </c>
      <c r="AY85" s="186" t="s">
        <v>146</v>
      </c>
      <c r="BK85" s="188">
        <f>BK86+BK93</f>
        <v>0</v>
      </c>
    </row>
    <row r="86" spans="2:65" s="10" customFormat="1" ht="19.899999999999999" customHeight="1">
      <c r="B86" s="175"/>
      <c r="C86" s="176"/>
      <c r="D86" s="177" t="s">
        <v>71</v>
      </c>
      <c r="E86" s="189" t="s">
        <v>80</v>
      </c>
      <c r="F86" s="189" t="s">
        <v>266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SUM(P87:P92)</f>
        <v>0</v>
      </c>
      <c r="Q86" s="183"/>
      <c r="R86" s="184">
        <f>SUM(R87:R92)</f>
        <v>25.471</v>
      </c>
      <c r="S86" s="183"/>
      <c r="T86" s="185">
        <f>SUM(T87:T92)</f>
        <v>0</v>
      </c>
      <c r="AR86" s="186" t="s">
        <v>80</v>
      </c>
      <c r="AT86" s="187" t="s">
        <v>71</v>
      </c>
      <c r="AU86" s="187" t="s">
        <v>80</v>
      </c>
      <c r="AY86" s="186" t="s">
        <v>146</v>
      </c>
      <c r="BK86" s="188">
        <f>SUM(BK87:BK92)</f>
        <v>0</v>
      </c>
    </row>
    <row r="87" spans="2:65" s="1" customFormat="1" ht="16.5" customHeight="1">
      <c r="B87" s="40"/>
      <c r="C87" s="226" t="s">
        <v>80</v>
      </c>
      <c r="D87" s="226" t="s">
        <v>235</v>
      </c>
      <c r="E87" s="227" t="s">
        <v>353</v>
      </c>
      <c r="F87" s="228" t="s">
        <v>354</v>
      </c>
      <c r="G87" s="229" t="s">
        <v>253</v>
      </c>
      <c r="H87" s="230">
        <v>13.406000000000001</v>
      </c>
      <c r="I87" s="231"/>
      <c r="J87" s="232">
        <f>ROUND(I87*H87,2)</f>
        <v>0</v>
      </c>
      <c r="K87" s="228" t="s">
        <v>239</v>
      </c>
      <c r="L87" s="60"/>
      <c r="M87" s="233" t="s">
        <v>21</v>
      </c>
      <c r="N87" s="234" t="s">
        <v>43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152</v>
      </c>
      <c r="AT87" s="23" t="s">
        <v>235</v>
      </c>
      <c r="AU87" s="23" t="s">
        <v>82</v>
      </c>
      <c r="AY87" s="23" t="s">
        <v>146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80</v>
      </c>
      <c r="BK87" s="203">
        <f>ROUND(I87*H87,2)</f>
        <v>0</v>
      </c>
      <c r="BL87" s="23" t="s">
        <v>152</v>
      </c>
      <c r="BM87" s="23" t="s">
        <v>1708</v>
      </c>
    </row>
    <row r="88" spans="2:65" s="12" customFormat="1" ht="13.5">
      <c r="B88" s="215"/>
      <c r="C88" s="216"/>
      <c r="D88" s="206" t="s">
        <v>179</v>
      </c>
      <c r="E88" s="217" t="s">
        <v>21</v>
      </c>
      <c r="F88" s="218" t="s">
        <v>934</v>
      </c>
      <c r="G88" s="216"/>
      <c r="H88" s="219">
        <v>13.406000000000001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80</v>
      </c>
      <c r="AY88" s="225" t="s">
        <v>146</v>
      </c>
    </row>
    <row r="89" spans="2:65" s="1" customFormat="1" ht="16.5" customHeight="1">
      <c r="B89" s="40"/>
      <c r="C89" s="226" t="s">
        <v>82</v>
      </c>
      <c r="D89" s="226" t="s">
        <v>235</v>
      </c>
      <c r="E89" s="227" t="s">
        <v>356</v>
      </c>
      <c r="F89" s="228" t="s">
        <v>357</v>
      </c>
      <c r="G89" s="229" t="s">
        <v>358</v>
      </c>
      <c r="H89" s="230">
        <v>22.79</v>
      </c>
      <c r="I89" s="231"/>
      <c r="J89" s="232">
        <f>ROUND(I89*H89,2)</f>
        <v>0</v>
      </c>
      <c r="K89" s="228" t="s">
        <v>239</v>
      </c>
      <c r="L89" s="60"/>
      <c r="M89" s="233" t="s">
        <v>21</v>
      </c>
      <c r="N89" s="234" t="s">
        <v>43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152</v>
      </c>
      <c r="AT89" s="23" t="s">
        <v>235</v>
      </c>
      <c r="AU89" s="23" t="s">
        <v>82</v>
      </c>
      <c r="AY89" s="23" t="s">
        <v>146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80</v>
      </c>
      <c r="BK89" s="203">
        <f>ROUND(I89*H89,2)</f>
        <v>0</v>
      </c>
      <c r="BL89" s="23" t="s">
        <v>152</v>
      </c>
      <c r="BM89" s="23" t="s">
        <v>1709</v>
      </c>
    </row>
    <row r="90" spans="2:65" s="12" customFormat="1" ht="13.5">
      <c r="B90" s="215"/>
      <c r="C90" s="216"/>
      <c r="D90" s="206" t="s">
        <v>179</v>
      </c>
      <c r="E90" s="217" t="s">
        <v>21</v>
      </c>
      <c r="F90" s="218" t="s">
        <v>942</v>
      </c>
      <c r="G90" s="216"/>
      <c r="H90" s="219">
        <v>22.79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80</v>
      </c>
      <c r="AY90" s="225" t="s">
        <v>146</v>
      </c>
    </row>
    <row r="91" spans="2:65" s="1" customFormat="1" ht="16.5" customHeight="1">
      <c r="B91" s="40"/>
      <c r="C91" s="191" t="s">
        <v>156</v>
      </c>
      <c r="D91" s="191" t="s">
        <v>148</v>
      </c>
      <c r="E91" s="192" t="s">
        <v>943</v>
      </c>
      <c r="F91" s="193" t="s">
        <v>944</v>
      </c>
      <c r="G91" s="194" t="s">
        <v>358</v>
      </c>
      <c r="H91" s="195">
        <v>25.471</v>
      </c>
      <c r="I91" s="196"/>
      <c r="J91" s="197">
        <f>ROUND(I91*H91,2)</f>
        <v>0</v>
      </c>
      <c r="K91" s="193" t="s">
        <v>239</v>
      </c>
      <c r="L91" s="198"/>
      <c r="M91" s="199" t="s">
        <v>21</v>
      </c>
      <c r="N91" s="200" t="s">
        <v>43</v>
      </c>
      <c r="O91" s="41"/>
      <c r="P91" s="201">
        <f>O91*H91</f>
        <v>0</v>
      </c>
      <c r="Q91" s="201">
        <v>1</v>
      </c>
      <c r="R91" s="201">
        <f>Q91*H91</f>
        <v>25.471</v>
      </c>
      <c r="S91" s="201">
        <v>0</v>
      </c>
      <c r="T91" s="202">
        <f>S91*H91</f>
        <v>0</v>
      </c>
      <c r="AR91" s="23" t="s">
        <v>151</v>
      </c>
      <c r="AT91" s="23" t="s">
        <v>148</v>
      </c>
      <c r="AU91" s="23" t="s">
        <v>82</v>
      </c>
      <c r="AY91" s="23" t="s">
        <v>146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80</v>
      </c>
      <c r="BK91" s="203">
        <f>ROUND(I91*H91,2)</f>
        <v>0</v>
      </c>
      <c r="BL91" s="23" t="s">
        <v>152</v>
      </c>
      <c r="BM91" s="23" t="s">
        <v>1710</v>
      </c>
    </row>
    <row r="92" spans="2:65" s="12" customFormat="1" ht="13.5">
      <c r="B92" s="215"/>
      <c r="C92" s="216"/>
      <c r="D92" s="206" t="s">
        <v>179</v>
      </c>
      <c r="E92" s="217" t="s">
        <v>21</v>
      </c>
      <c r="F92" s="218" t="s">
        <v>946</v>
      </c>
      <c r="G92" s="216"/>
      <c r="H92" s="219">
        <v>25.471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0" customFormat="1" ht="29.85" customHeight="1">
      <c r="B93" s="175"/>
      <c r="C93" s="176"/>
      <c r="D93" s="177" t="s">
        <v>71</v>
      </c>
      <c r="E93" s="189" t="s">
        <v>151</v>
      </c>
      <c r="F93" s="189" t="s">
        <v>875</v>
      </c>
      <c r="G93" s="176"/>
      <c r="H93" s="176"/>
      <c r="I93" s="179"/>
      <c r="J93" s="190">
        <f>BK93</f>
        <v>0</v>
      </c>
      <c r="K93" s="176"/>
      <c r="L93" s="181"/>
      <c r="M93" s="182"/>
      <c r="N93" s="183"/>
      <c r="O93" s="183"/>
      <c r="P93" s="184">
        <f>SUM(P94:P95)</f>
        <v>0</v>
      </c>
      <c r="Q93" s="183"/>
      <c r="R93" s="184">
        <f>SUM(R94:R95)</f>
        <v>0</v>
      </c>
      <c r="S93" s="183"/>
      <c r="T93" s="185">
        <f>SUM(T94:T95)</f>
        <v>0</v>
      </c>
      <c r="AR93" s="186" t="s">
        <v>80</v>
      </c>
      <c r="AT93" s="187" t="s">
        <v>71</v>
      </c>
      <c r="AU93" s="187" t="s">
        <v>80</v>
      </c>
      <c r="AY93" s="186" t="s">
        <v>146</v>
      </c>
      <c r="BK93" s="188">
        <f>SUM(BK94:BK95)</f>
        <v>0</v>
      </c>
    </row>
    <row r="94" spans="2:65" s="1" customFormat="1" ht="25.5" customHeight="1">
      <c r="B94" s="40"/>
      <c r="C94" s="226" t="s">
        <v>152</v>
      </c>
      <c r="D94" s="226" t="s">
        <v>235</v>
      </c>
      <c r="E94" s="227" t="s">
        <v>947</v>
      </c>
      <c r="F94" s="228" t="s">
        <v>948</v>
      </c>
      <c r="G94" s="229" t="s">
        <v>253</v>
      </c>
      <c r="H94" s="230">
        <v>5.1559999999999997</v>
      </c>
      <c r="I94" s="231"/>
      <c r="J94" s="232">
        <f>ROUND(I94*H94,2)</f>
        <v>0</v>
      </c>
      <c r="K94" s="228" t="s">
        <v>21</v>
      </c>
      <c r="L94" s="60"/>
      <c r="M94" s="233" t="s">
        <v>21</v>
      </c>
      <c r="N94" s="234" t="s">
        <v>43</v>
      </c>
      <c r="O94" s="41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152</v>
      </c>
      <c r="AT94" s="23" t="s">
        <v>235</v>
      </c>
      <c r="AU94" s="23" t="s">
        <v>82</v>
      </c>
      <c r="AY94" s="23" t="s">
        <v>146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80</v>
      </c>
      <c r="BK94" s="203">
        <f>ROUND(I94*H94,2)</f>
        <v>0</v>
      </c>
      <c r="BL94" s="23" t="s">
        <v>152</v>
      </c>
      <c r="BM94" s="23" t="s">
        <v>1711</v>
      </c>
    </row>
    <row r="95" spans="2:65" s="12" customFormat="1" ht="13.5">
      <c r="B95" s="215"/>
      <c r="C95" s="216"/>
      <c r="D95" s="206" t="s">
        <v>179</v>
      </c>
      <c r="E95" s="217" t="s">
        <v>21</v>
      </c>
      <c r="F95" s="218" t="s">
        <v>1197</v>
      </c>
      <c r="G95" s="216"/>
      <c r="H95" s="219">
        <v>5.1559999999999997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179</v>
      </c>
      <c r="AU95" s="225" t="s">
        <v>82</v>
      </c>
      <c r="AV95" s="12" t="s">
        <v>82</v>
      </c>
      <c r="AW95" s="12" t="s">
        <v>35</v>
      </c>
      <c r="AX95" s="12" t="s">
        <v>80</v>
      </c>
      <c r="AY95" s="225" t="s">
        <v>146</v>
      </c>
    </row>
    <row r="96" spans="2:65" s="10" customFormat="1" ht="37.35" customHeight="1">
      <c r="B96" s="175"/>
      <c r="C96" s="176"/>
      <c r="D96" s="177" t="s">
        <v>71</v>
      </c>
      <c r="E96" s="178" t="s">
        <v>403</v>
      </c>
      <c r="F96" s="178" t="s">
        <v>404</v>
      </c>
      <c r="G96" s="176"/>
      <c r="H96" s="176"/>
      <c r="I96" s="179"/>
      <c r="J96" s="180">
        <f>BK96</f>
        <v>0</v>
      </c>
      <c r="K96" s="176"/>
      <c r="L96" s="181"/>
      <c r="M96" s="182"/>
      <c r="N96" s="183"/>
      <c r="O96" s="183"/>
      <c r="P96" s="184">
        <f>P97</f>
        <v>0</v>
      </c>
      <c r="Q96" s="183"/>
      <c r="R96" s="184">
        <f>R97</f>
        <v>0</v>
      </c>
      <c r="S96" s="183"/>
      <c r="T96" s="185">
        <f>T97</f>
        <v>0</v>
      </c>
      <c r="AR96" s="186" t="s">
        <v>82</v>
      </c>
      <c r="AT96" s="187" t="s">
        <v>71</v>
      </c>
      <c r="AU96" s="187" t="s">
        <v>72</v>
      </c>
      <c r="AY96" s="186" t="s">
        <v>146</v>
      </c>
      <c r="BK96" s="188">
        <f>BK97</f>
        <v>0</v>
      </c>
    </row>
    <row r="97" spans="2:65" s="10" customFormat="1" ht="19.899999999999999" customHeight="1">
      <c r="B97" s="175"/>
      <c r="C97" s="176"/>
      <c r="D97" s="177" t="s">
        <v>71</v>
      </c>
      <c r="E97" s="189" t="s">
        <v>952</v>
      </c>
      <c r="F97" s="189" t="s">
        <v>953</v>
      </c>
      <c r="G97" s="176"/>
      <c r="H97" s="176"/>
      <c r="I97" s="179"/>
      <c r="J97" s="190">
        <f>BK97</f>
        <v>0</v>
      </c>
      <c r="K97" s="176"/>
      <c r="L97" s="181"/>
      <c r="M97" s="182"/>
      <c r="N97" s="183"/>
      <c r="O97" s="183"/>
      <c r="P97" s="184">
        <f>P98</f>
        <v>0</v>
      </c>
      <c r="Q97" s="183"/>
      <c r="R97" s="184">
        <f>R98</f>
        <v>0</v>
      </c>
      <c r="S97" s="183"/>
      <c r="T97" s="185">
        <f>T98</f>
        <v>0</v>
      </c>
      <c r="AR97" s="186" t="s">
        <v>82</v>
      </c>
      <c r="AT97" s="187" t="s">
        <v>71</v>
      </c>
      <c r="AU97" s="187" t="s">
        <v>80</v>
      </c>
      <c r="AY97" s="186" t="s">
        <v>146</v>
      </c>
      <c r="BK97" s="188">
        <f>BK98</f>
        <v>0</v>
      </c>
    </row>
    <row r="98" spans="2:65" s="1" customFormat="1" ht="38.25" customHeight="1">
      <c r="B98" s="40"/>
      <c r="C98" s="226" t="s">
        <v>145</v>
      </c>
      <c r="D98" s="226" t="s">
        <v>235</v>
      </c>
      <c r="E98" s="227" t="s">
        <v>976</v>
      </c>
      <c r="F98" s="228" t="s">
        <v>977</v>
      </c>
      <c r="G98" s="229" t="s">
        <v>177</v>
      </c>
      <c r="H98" s="230">
        <v>1</v>
      </c>
      <c r="I98" s="231"/>
      <c r="J98" s="232">
        <f>ROUND(I98*H98,2)</f>
        <v>0</v>
      </c>
      <c r="K98" s="228" t="s">
        <v>239</v>
      </c>
      <c r="L98" s="60"/>
      <c r="M98" s="233" t="s">
        <v>21</v>
      </c>
      <c r="N98" s="234" t="s">
        <v>43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199</v>
      </c>
      <c r="AT98" s="23" t="s">
        <v>235</v>
      </c>
      <c r="AU98" s="23" t="s">
        <v>82</v>
      </c>
      <c r="AY98" s="23" t="s">
        <v>146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80</v>
      </c>
      <c r="BK98" s="203">
        <f>ROUND(I98*H98,2)</f>
        <v>0</v>
      </c>
      <c r="BL98" s="23" t="s">
        <v>199</v>
      </c>
      <c r="BM98" s="23" t="s">
        <v>1712</v>
      </c>
    </row>
    <row r="99" spans="2:65" s="10" customFormat="1" ht="37.35" customHeight="1">
      <c r="B99" s="175"/>
      <c r="C99" s="176"/>
      <c r="D99" s="177" t="s">
        <v>71</v>
      </c>
      <c r="E99" s="178" t="s">
        <v>148</v>
      </c>
      <c r="F99" s="178" t="s">
        <v>424</v>
      </c>
      <c r="G99" s="176"/>
      <c r="H99" s="176"/>
      <c r="I99" s="179"/>
      <c r="J99" s="180">
        <f>BK99</f>
        <v>0</v>
      </c>
      <c r="K99" s="176"/>
      <c r="L99" s="181"/>
      <c r="M99" s="182"/>
      <c r="N99" s="183"/>
      <c r="O99" s="183"/>
      <c r="P99" s="184">
        <f>P100+P114</f>
        <v>0</v>
      </c>
      <c r="Q99" s="183"/>
      <c r="R99" s="184">
        <f>R100+R114</f>
        <v>17.034263299999999</v>
      </c>
      <c r="S99" s="183"/>
      <c r="T99" s="185">
        <f>T100+T114</f>
        <v>0</v>
      </c>
      <c r="AR99" s="186" t="s">
        <v>156</v>
      </c>
      <c r="AT99" s="187" t="s">
        <v>71</v>
      </c>
      <c r="AU99" s="187" t="s">
        <v>72</v>
      </c>
      <c r="AY99" s="186" t="s">
        <v>146</v>
      </c>
      <c r="BK99" s="188">
        <f>BK100+BK114</f>
        <v>0</v>
      </c>
    </row>
    <row r="100" spans="2:65" s="10" customFormat="1" ht="19.899999999999999" customHeight="1">
      <c r="B100" s="175"/>
      <c r="C100" s="176"/>
      <c r="D100" s="177" t="s">
        <v>71</v>
      </c>
      <c r="E100" s="189" t="s">
        <v>988</v>
      </c>
      <c r="F100" s="189" t="s">
        <v>989</v>
      </c>
      <c r="G100" s="176"/>
      <c r="H100" s="176"/>
      <c r="I100" s="179"/>
      <c r="J100" s="190">
        <f>BK100</f>
        <v>0</v>
      </c>
      <c r="K100" s="176"/>
      <c r="L100" s="181"/>
      <c r="M100" s="182"/>
      <c r="N100" s="183"/>
      <c r="O100" s="183"/>
      <c r="P100" s="184">
        <f>SUM(P101:P113)</f>
        <v>0</v>
      </c>
      <c r="Q100" s="183"/>
      <c r="R100" s="184">
        <f>SUM(R101:R113)</f>
        <v>1.8100000000000002E-3</v>
      </c>
      <c r="S100" s="183"/>
      <c r="T100" s="185">
        <f>SUM(T101:T113)</f>
        <v>0</v>
      </c>
      <c r="AR100" s="186" t="s">
        <v>156</v>
      </c>
      <c r="AT100" s="187" t="s">
        <v>71</v>
      </c>
      <c r="AU100" s="187" t="s">
        <v>80</v>
      </c>
      <c r="AY100" s="186" t="s">
        <v>146</v>
      </c>
      <c r="BK100" s="188">
        <f>SUM(BK101:BK113)</f>
        <v>0</v>
      </c>
    </row>
    <row r="101" spans="2:65" s="1" customFormat="1" ht="16.5" customHeight="1">
      <c r="B101" s="40"/>
      <c r="C101" s="226" t="s">
        <v>164</v>
      </c>
      <c r="D101" s="226" t="s">
        <v>235</v>
      </c>
      <c r="E101" s="227" t="s">
        <v>990</v>
      </c>
      <c r="F101" s="228" t="s">
        <v>991</v>
      </c>
      <c r="G101" s="229" t="s">
        <v>238</v>
      </c>
      <c r="H101" s="230">
        <v>90.5</v>
      </c>
      <c r="I101" s="231"/>
      <c r="J101" s="232">
        <f>ROUND(I101*H101,2)</f>
        <v>0</v>
      </c>
      <c r="K101" s="228" t="s">
        <v>239</v>
      </c>
      <c r="L101" s="60"/>
      <c r="M101" s="233" t="s">
        <v>21</v>
      </c>
      <c r="N101" s="234" t="s">
        <v>43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430</v>
      </c>
      <c r="AT101" s="23" t="s">
        <v>235</v>
      </c>
      <c r="AU101" s="23" t="s">
        <v>82</v>
      </c>
      <c r="AY101" s="23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80</v>
      </c>
      <c r="BK101" s="203">
        <f>ROUND(I101*H101,2)</f>
        <v>0</v>
      </c>
      <c r="BL101" s="23" t="s">
        <v>430</v>
      </c>
      <c r="BM101" s="23" t="s">
        <v>1713</v>
      </c>
    </row>
    <row r="102" spans="2:65" s="12" customFormat="1" ht="13.5">
      <c r="B102" s="215"/>
      <c r="C102" s="216"/>
      <c r="D102" s="206" t="s">
        <v>179</v>
      </c>
      <c r="E102" s="217" t="s">
        <v>21</v>
      </c>
      <c r="F102" s="218" t="s">
        <v>1298</v>
      </c>
      <c r="G102" s="216"/>
      <c r="H102" s="219">
        <v>90.5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179</v>
      </c>
      <c r="AU102" s="225" t="s">
        <v>82</v>
      </c>
      <c r="AV102" s="12" t="s">
        <v>82</v>
      </c>
      <c r="AW102" s="12" t="s">
        <v>35</v>
      </c>
      <c r="AX102" s="12" t="s">
        <v>80</v>
      </c>
      <c r="AY102" s="225" t="s">
        <v>146</v>
      </c>
    </row>
    <row r="103" spans="2:65" s="1" customFormat="1" ht="16.5" customHeight="1">
      <c r="B103" s="40"/>
      <c r="C103" s="191" t="s">
        <v>167</v>
      </c>
      <c r="D103" s="191" t="s">
        <v>148</v>
      </c>
      <c r="E103" s="192" t="s">
        <v>993</v>
      </c>
      <c r="F103" s="193" t="s">
        <v>994</v>
      </c>
      <c r="G103" s="194" t="s">
        <v>238</v>
      </c>
      <c r="H103" s="195">
        <v>90.5</v>
      </c>
      <c r="I103" s="196"/>
      <c r="J103" s="197">
        <f>ROUND(I103*H103,2)</f>
        <v>0</v>
      </c>
      <c r="K103" s="193" t="s">
        <v>21</v>
      </c>
      <c r="L103" s="198"/>
      <c r="M103" s="199" t="s">
        <v>21</v>
      </c>
      <c r="N103" s="200" t="s">
        <v>43</v>
      </c>
      <c r="O103" s="41"/>
      <c r="P103" s="201">
        <f>O103*H103</f>
        <v>0</v>
      </c>
      <c r="Q103" s="201">
        <v>2.0000000000000002E-5</v>
      </c>
      <c r="R103" s="201">
        <f>Q103*H103</f>
        <v>1.8100000000000002E-3</v>
      </c>
      <c r="S103" s="201">
        <v>0</v>
      </c>
      <c r="T103" s="202">
        <f>S103*H103</f>
        <v>0</v>
      </c>
      <c r="AR103" s="23" t="s">
        <v>995</v>
      </c>
      <c r="AT103" s="23" t="s">
        <v>148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995</v>
      </c>
      <c r="BM103" s="23" t="s">
        <v>1714</v>
      </c>
    </row>
    <row r="104" spans="2:65" s="12" customFormat="1" ht="13.5">
      <c r="B104" s="215"/>
      <c r="C104" s="216"/>
      <c r="D104" s="206" t="s">
        <v>179</v>
      </c>
      <c r="E104" s="217" t="s">
        <v>21</v>
      </c>
      <c r="F104" s="218" t="s">
        <v>1298</v>
      </c>
      <c r="G104" s="216"/>
      <c r="H104" s="219">
        <v>90.5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179</v>
      </c>
      <c r="AU104" s="225" t="s">
        <v>82</v>
      </c>
      <c r="AV104" s="12" t="s">
        <v>82</v>
      </c>
      <c r="AW104" s="12" t="s">
        <v>35</v>
      </c>
      <c r="AX104" s="12" t="s">
        <v>80</v>
      </c>
      <c r="AY104" s="225" t="s">
        <v>146</v>
      </c>
    </row>
    <row r="105" spans="2:65" s="1" customFormat="1" ht="16.5" customHeight="1">
      <c r="B105" s="40"/>
      <c r="C105" s="191" t="s">
        <v>151</v>
      </c>
      <c r="D105" s="191" t="s">
        <v>148</v>
      </c>
      <c r="E105" s="192" t="s">
        <v>1715</v>
      </c>
      <c r="F105" s="193" t="s">
        <v>1716</v>
      </c>
      <c r="G105" s="194" t="s">
        <v>150</v>
      </c>
      <c r="H105" s="195">
        <v>1</v>
      </c>
      <c r="I105" s="196"/>
      <c r="J105" s="197">
        <f>ROUND(I105*H105,2)</f>
        <v>0</v>
      </c>
      <c r="K105" s="193" t="s">
        <v>21</v>
      </c>
      <c r="L105" s="198"/>
      <c r="M105" s="199" t="s">
        <v>21</v>
      </c>
      <c r="N105" s="200" t="s">
        <v>43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82</v>
      </c>
      <c r="AT105" s="23" t="s">
        <v>148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80</v>
      </c>
      <c r="BM105" s="23" t="s">
        <v>1717</v>
      </c>
    </row>
    <row r="106" spans="2:65" s="11" customFormat="1" ht="13.5">
      <c r="B106" s="204"/>
      <c r="C106" s="205"/>
      <c r="D106" s="206" t="s">
        <v>179</v>
      </c>
      <c r="E106" s="207" t="s">
        <v>21</v>
      </c>
      <c r="F106" s="208" t="s">
        <v>1718</v>
      </c>
      <c r="G106" s="205"/>
      <c r="H106" s="207" t="s">
        <v>21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179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146</v>
      </c>
    </row>
    <row r="107" spans="2:65" s="11" customFormat="1" ht="13.5">
      <c r="B107" s="204"/>
      <c r="C107" s="205"/>
      <c r="D107" s="206" t="s">
        <v>179</v>
      </c>
      <c r="E107" s="207" t="s">
        <v>21</v>
      </c>
      <c r="F107" s="208" t="s">
        <v>1719</v>
      </c>
      <c r="G107" s="205"/>
      <c r="H107" s="207" t="s">
        <v>21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179</v>
      </c>
      <c r="AU107" s="214" t="s">
        <v>82</v>
      </c>
      <c r="AV107" s="11" t="s">
        <v>80</v>
      </c>
      <c r="AW107" s="11" t="s">
        <v>35</v>
      </c>
      <c r="AX107" s="11" t="s">
        <v>72</v>
      </c>
      <c r="AY107" s="214" t="s">
        <v>146</v>
      </c>
    </row>
    <row r="108" spans="2:65" s="11" customFormat="1" ht="13.5">
      <c r="B108" s="204"/>
      <c r="C108" s="205"/>
      <c r="D108" s="206" t="s">
        <v>179</v>
      </c>
      <c r="E108" s="207" t="s">
        <v>21</v>
      </c>
      <c r="F108" s="208" t="s">
        <v>1720</v>
      </c>
      <c r="G108" s="205"/>
      <c r="H108" s="207" t="s">
        <v>21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179</v>
      </c>
      <c r="AU108" s="214" t="s">
        <v>82</v>
      </c>
      <c r="AV108" s="11" t="s">
        <v>80</v>
      </c>
      <c r="AW108" s="11" t="s">
        <v>35</v>
      </c>
      <c r="AX108" s="11" t="s">
        <v>72</v>
      </c>
      <c r="AY108" s="214" t="s">
        <v>146</v>
      </c>
    </row>
    <row r="109" spans="2:65" s="11" customFormat="1" ht="13.5">
      <c r="B109" s="204"/>
      <c r="C109" s="205"/>
      <c r="D109" s="206" t="s">
        <v>179</v>
      </c>
      <c r="E109" s="207" t="s">
        <v>21</v>
      </c>
      <c r="F109" s="208" t="s">
        <v>1721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1" customFormat="1" ht="13.5">
      <c r="B110" s="204"/>
      <c r="C110" s="205"/>
      <c r="D110" s="206" t="s">
        <v>179</v>
      </c>
      <c r="E110" s="207" t="s">
        <v>21</v>
      </c>
      <c r="F110" s="208" t="s">
        <v>1722</v>
      </c>
      <c r="G110" s="205"/>
      <c r="H110" s="207" t="s">
        <v>21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179</v>
      </c>
      <c r="AU110" s="214" t="s">
        <v>82</v>
      </c>
      <c r="AV110" s="11" t="s">
        <v>80</v>
      </c>
      <c r="AW110" s="11" t="s">
        <v>35</v>
      </c>
      <c r="AX110" s="11" t="s">
        <v>72</v>
      </c>
      <c r="AY110" s="214" t="s">
        <v>146</v>
      </c>
    </row>
    <row r="111" spans="2:65" s="11" customFormat="1" ht="13.5">
      <c r="B111" s="204"/>
      <c r="C111" s="205"/>
      <c r="D111" s="206" t="s">
        <v>179</v>
      </c>
      <c r="E111" s="207" t="s">
        <v>21</v>
      </c>
      <c r="F111" s="208" t="s">
        <v>1723</v>
      </c>
      <c r="G111" s="205"/>
      <c r="H111" s="207" t="s">
        <v>21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179</v>
      </c>
      <c r="AU111" s="214" t="s">
        <v>82</v>
      </c>
      <c r="AV111" s="11" t="s">
        <v>80</v>
      </c>
      <c r="AW111" s="11" t="s">
        <v>35</v>
      </c>
      <c r="AX111" s="11" t="s">
        <v>72</v>
      </c>
      <c r="AY111" s="214" t="s">
        <v>146</v>
      </c>
    </row>
    <row r="112" spans="2:65" s="11" customFormat="1" ht="13.5">
      <c r="B112" s="204"/>
      <c r="C112" s="205"/>
      <c r="D112" s="206" t="s">
        <v>179</v>
      </c>
      <c r="E112" s="207" t="s">
        <v>21</v>
      </c>
      <c r="F112" s="208" t="s">
        <v>1724</v>
      </c>
      <c r="G112" s="205"/>
      <c r="H112" s="207" t="s">
        <v>21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179</v>
      </c>
      <c r="AU112" s="214" t="s">
        <v>82</v>
      </c>
      <c r="AV112" s="11" t="s">
        <v>80</v>
      </c>
      <c r="AW112" s="11" t="s">
        <v>35</v>
      </c>
      <c r="AX112" s="11" t="s">
        <v>72</v>
      </c>
      <c r="AY112" s="214" t="s">
        <v>146</v>
      </c>
    </row>
    <row r="113" spans="2:65" s="12" customFormat="1" ht="13.5">
      <c r="B113" s="215"/>
      <c r="C113" s="216"/>
      <c r="D113" s="206" t="s">
        <v>179</v>
      </c>
      <c r="E113" s="217" t="s">
        <v>21</v>
      </c>
      <c r="F113" s="218" t="s">
        <v>80</v>
      </c>
      <c r="G113" s="216"/>
      <c r="H113" s="219">
        <v>1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179</v>
      </c>
      <c r="AU113" s="225" t="s">
        <v>82</v>
      </c>
      <c r="AV113" s="12" t="s">
        <v>82</v>
      </c>
      <c r="AW113" s="12" t="s">
        <v>35</v>
      </c>
      <c r="AX113" s="12" t="s">
        <v>80</v>
      </c>
      <c r="AY113" s="225" t="s">
        <v>146</v>
      </c>
    </row>
    <row r="114" spans="2:65" s="10" customFormat="1" ht="29.85" customHeight="1">
      <c r="B114" s="175"/>
      <c r="C114" s="176"/>
      <c r="D114" s="177" t="s">
        <v>71</v>
      </c>
      <c r="E114" s="189" t="s">
        <v>425</v>
      </c>
      <c r="F114" s="189" t="s">
        <v>426</v>
      </c>
      <c r="G114" s="176"/>
      <c r="H114" s="176"/>
      <c r="I114" s="179"/>
      <c r="J114" s="190">
        <f>BK114</f>
        <v>0</v>
      </c>
      <c r="K114" s="176"/>
      <c r="L114" s="181"/>
      <c r="M114" s="182"/>
      <c r="N114" s="183"/>
      <c r="O114" s="183"/>
      <c r="P114" s="184">
        <f>SUM(P115:P146)</f>
        <v>0</v>
      </c>
      <c r="Q114" s="183"/>
      <c r="R114" s="184">
        <f>SUM(R115:R146)</f>
        <v>17.0324533</v>
      </c>
      <c r="S114" s="183"/>
      <c r="T114" s="185">
        <f>SUM(T115:T146)</f>
        <v>0</v>
      </c>
      <c r="AR114" s="186" t="s">
        <v>156</v>
      </c>
      <c r="AT114" s="187" t="s">
        <v>71</v>
      </c>
      <c r="AU114" s="187" t="s">
        <v>80</v>
      </c>
      <c r="AY114" s="186" t="s">
        <v>146</v>
      </c>
      <c r="BK114" s="188">
        <f>SUM(BK115:BK146)</f>
        <v>0</v>
      </c>
    </row>
    <row r="115" spans="2:65" s="1" customFormat="1" ht="16.5" customHeight="1">
      <c r="B115" s="40"/>
      <c r="C115" s="226" t="s">
        <v>172</v>
      </c>
      <c r="D115" s="226" t="s">
        <v>235</v>
      </c>
      <c r="E115" s="227" t="s">
        <v>1071</v>
      </c>
      <c r="F115" s="228" t="s">
        <v>1072</v>
      </c>
      <c r="G115" s="229" t="s">
        <v>1073</v>
      </c>
      <c r="H115" s="230">
        <v>9.0999999999999998E-2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8.8000000000000005E-3</v>
      </c>
      <c r="R115" s="201">
        <f>Q115*H115</f>
        <v>8.0080000000000006E-4</v>
      </c>
      <c r="S115" s="201">
        <v>0</v>
      </c>
      <c r="T115" s="202">
        <f>S115*H115</f>
        <v>0</v>
      </c>
      <c r="AR115" s="23" t="s">
        <v>430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430</v>
      </c>
      <c r="BM115" s="23" t="s">
        <v>1725</v>
      </c>
    </row>
    <row r="116" spans="2:65" s="12" customFormat="1" ht="13.5">
      <c r="B116" s="215"/>
      <c r="C116" s="216"/>
      <c r="D116" s="206" t="s">
        <v>179</v>
      </c>
      <c r="E116" s="217" t="s">
        <v>21</v>
      </c>
      <c r="F116" s="218" t="s">
        <v>1726</v>
      </c>
      <c r="G116" s="216"/>
      <c r="H116" s="219">
        <v>9.0999999999999998E-2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51" customHeight="1">
      <c r="B117" s="40"/>
      <c r="C117" s="226" t="s">
        <v>175</v>
      </c>
      <c r="D117" s="226" t="s">
        <v>235</v>
      </c>
      <c r="E117" s="227" t="s">
        <v>1091</v>
      </c>
      <c r="F117" s="228" t="s">
        <v>1092</v>
      </c>
      <c r="G117" s="229" t="s">
        <v>238</v>
      </c>
      <c r="H117" s="230">
        <v>49.25</v>
      </c>
      <c r="I117" s="231"/>
      <c r="J117" s="232">
        <f>ROUND(I117*H117,2)</f>
        <v>0</v>
      </c>
      <c r="K117" s="228" t="s">
        <v>239</v>
      </c>
      <c r="L117" s="60"/>
      <c r="M117" s="233" t="s">
        <v>21</v>
      </c>
      <c r="N117" s="234" t="s">
        <v>43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430</v>
      </c>
      <c r="AT117" s="23" t="s">
        <v>235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430</v>
      </c>
      <c r="BM117" s="23" t="s">
        <v>1727</v>
      </c>
    </row>
    <row r="118" spans="2:65" s="11" customFormat="1" ht="13.5">
      <c r="B118" s="204"/>
      <c r="C118" s="205"/>
      <c r="D118" s="206" t="s">
        <v>179</v>
      </c>
      <c r="E118" s="207" t="s">
        <v>21</v>
      </c>
      <c r="F118" s="208" t="s">
        <v>1728</v>
      </c>
      <c r="G118" s="205"/>
      <c r="H118" s="207" t="s">
        <v>21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179</v>
      </c>
      <c r="AU118" s="214" t="s">
        <v>82</v>
      </c>
      <c r="AV118" s="11" t="s">
        <v>80</v>
      </c>
      <c r="AW118" s="11" t="s">
        <v>35</v>
      </c>
      <c r="AX118" s="11" t="s">
        <v>72</v>
      </c>
      <c r="AY118" s="214" t="s">
        <v>146</v>
      </c>
    </row>
    <row r="119" spans="2:65" s="12" customFormat="1" ht="13.5">
      <c r="B119" s="215"/>
      <c r="C119" s="216"/>
      <c r="D119" s="206" t="s">
        <v>179</v>
      </c>
      <c r="E119" s="217" t="s">
        <v>1187</v>
      </c>
      <c r="F119" s="218" t="s">
        <v>1729</v>
      </c>
      <c r="G119" s="216"/>
      <c r="H119" s="219">
        <v>49.25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179</v>
      </c>
      <c r="AU119" s="225" t="s">
        <v>82</v>
      </c>
      <c r="AV119" s="12" t="s">
        <v>82</v>
      </c>
      <c r="AW119" s="12" t="s">
        <v>35</v>
      </c>
      <c r="AX119" s="12" t="s">
        <v>80</v>
      </c>
      <c r="AY119" s="225" t="s">
        <v>146</v>
      </c>
    </row>
    <row r="120" spans="2:65" s="1" customFormat="1" ht="51" customHeight="1">
      <c r="B120" s="40"/>
      <c r="C120" s="226" t="s">
        <v>181</v>
      </c>
      <c r="D120" s="226" t="s">
        <v>235</v>
      </c>
      <c r="E120" s="227" t="s">
        <v>1094</v>
      </c>
      <c r="F120" s="228" t="s">
        <v>1095</v>
      </c>
      <c r="G120" s="229" t="s">
        <v>238</v>
      </c>
      <c r="H120" s="230">
        <v>41.25</v>
      </c>
      <c r="I120" s="231"/>
      <c r="J120" s="232">
        <f>ROUND(I120*H120,2)</f>
        <v>0</v>
      </c>
      <c r="K120" s="228" t="s">
        <v>239</v>
      </c>
      <c r="L120" s="60"/>
      <c r="M120" s="233" t="s">
        <v>21</v>
      </c>
      <c r="N120" s="234" t="s">
        <v>43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430</v>
      </c>
      <c r="AT120" s="23" t="s">
        <v>235</v>
      </c>
      <c r="AU120" s="23" t="s">
        <v>82</v>
      </c>
      <c r="AY120" s="23" t="s">
        <v>146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80</v>
      </c>
      <c r="BK120" s="203">
        <f>ROUND(I120*H120,2)</f>
        <v>0</v>
      </c>
      <c r="BL120" s="23" t="s">
        <v>430</v>
      </c>
      <c r="BM120" s="23" t="s">
        <v>1730</v>
      </c>
    </row>
    <row r="121" spans="2:65" s="11" customFormat="1" ht="13.5">
      <c r="B121" s="204"/>
      <c r="C121" s="205"/>
      <c r="D121" s="206" t="s">
        <v>179</v>
      </c>
      <c r="E121" s="207" t="s">
        <v>21</v>
      </c>
      <c r="F121" s="208" t="s">
        <v>1731</v>
      </c>
      <c r="G121" s="205"/>
      <c r="H121" s="207" t="s">
        <v>21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179</v>
      </c>
      <c r="AU121" s="214" t="s">
        <v>82</v>
      </c>
      <c r="AV121" s="11" t="s">
        <v>80</v>
      </c>
      <c r="AW121" s="11" t="s">
        <v>35</v>
      </c>
      <c r="AX121" s="11" t="s">
        <v>72</v>
      </c>
      <c r="AY121" s="214" t="s">
        <v>146</v>
      </c>
    </row>
    <row r="122" spans="2:65" s="12" customFormat="1" ht="13.5">
      <c r="B122" s="215"/>
      <c r="C122" s="216"/>
      <c r="D122" s="206" t="s">
        <v>179</v>
      </c>
      <c r="E122" s="217" t="s">
        <v>1184</v>
      </c>
      <c r="F122" s="218" t="s">
        <v>1732</v>
      </c>
      <c r="G122" s="216"/>
      <c r="H122" s="219">
        <v>41.25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179</v>
      </c>
      <c r="AU122" s="225" t="s">
        <v>82</v>
      </c>
      <c r="AV122" s="12" t="s">
        <v>82</v>
      </c>
      <c r="AW122" s="12" t="s">
        <v>35</v>
      </c>
      <c r="AX122" s="12" t="s">
        <v>80</v>
      </c>
      <c r="AY122" s="225" t="s">
        <v>146</v>
      </c>
    </row>
    <row r="123" spans="2:65" s="1" customFormat="1" ht="25.5" customHeight="1">
      <c r="B123" s="40"/>
      <c r="C123" s="226" t="s">
        <v>184</v>
      </c>
      <c r="D123" s="226" t="s">
        <v>235</v>
      </c>
      <c r="E123" s="227" t="s">
        <v>1098</v>
      </c>
      <c r="F123" s="228" t="s">
        <v>1099</v>
      </c>
      <c r="G123" s="229" t="s">
        <v>238</v>
      </c>
      <c r="H123" s="230">
        <v>49.25</v>
      </c>
      <c r="I123" s="231"/>
      <c r="J123" s="232">
        <f>ROUND(I123*H123,2)</f>
        <v>0</v>
      </c>
      <c r="K123" s="228" t="s">
        <v>239</v>
      </c>
      <c r="L123" s="60"/>
      <c r="M123" s="233" t="s">
        <v>21</v>
      </c>
      <c r="N123" s="234" t="s">
        <v>43</v>
      </c>
      <c r="O123" s="41"/>
      <c r="P123" s="201">
        <f>O123*H123</f>
        <v>0</v>
      </c>
      <c r="Q123" s="201">
        <v>0.20300000000000001</v>
      </c>
      <c r="R123" s="201">
        <f>Q123*H123</f>
        <v>9.9977499999999999</v>
      </c>
      <c r="S123" s="201">
        <v>0</v>
      </c>
      <c r="T123" s="202">
        <f>S123*H123</f>
        <v>0</v>
      </c>
      <c r="AR123" s="23" t="s">
        <v>430</v>
      </c>
      <c r="AT123" s="23" t="s">
        <v>235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430</v>
      </c>
      <c r="BM123" s="23" t="s">
        <v>1733</v>
      </c>
    </row>
    <row r="124" spans="2:65" s="12" customFormat="1" ht="13.5">
      <c r="B124" s="215"/>
      <c r="C124" s="216"/>
      <c r="D124" s="206" t="s">
        <v>179</v>
      </c>
      <c r="E124" s="217" t="s">
        <v>21</v>
      </c>
      <c r="F124" s="218" t="s">
        <v>1187</v>
      </c>
      <c r="G124" s="216"/>
      <c r="H124" s="219">
        <v>49.25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25.5" customHeight="1">
      <c r="B125" s="40"/>
      <c r="C125" s="226" t="s">
        <v>188</v>
      </c>
      <c r="D125" s="226" t="s">
        <v>235</v>
      </c>
      <c r="E125" s="227" t="s">
        <v>1101</v>
      </c>
      <c r="F125" s="228" t="s">
        <v>1102</v>
      </c>
      <c r="G125" s="229" t="s">
        <v>177</v>
      </c>
      <c r="H125" s="230">
        <v>8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7.6E-3</v>
      </c>
      <c r="R125" s="201">
        <f>Q125*H125</f>
        <v>6.08E-2</v>
      </c>
      <c r="S125" s="201">
        <v>0</v>
      </c>
      <c r="T125" s="202">
        <f>S125*H125</f>
        <v>0</v>
      </c>
      <c r="AR125" s="23" t="s">
        <v>430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430</v>
      </c>
      <c r="BM125" s="23" t="s">
        <v>1734</v>
      </c>
    </row>
    <row r="126" spans="2:65" s="1" customFormat="1" ht="25.5" customHeight="1">
      <c r="B126" s="40"/>
      <c r="C126" s="226" t="s">
        <v>192</v>
      </c>
      <c r="D126" s="226" t="s">
        <v>235</v>
      </c>
      <c r="E126" s="227" t="s">
        <v>1104</v>
      </c>
      <c r="F126" s="228" t="s">
        <v>1105</v>
      </c>
      <c r="G126" s="229" t="s">
        <v>238</v>
      </c>
      <c r="H126" s="230">
        <v>49.25</v>
      </c>
      <c r="I126" s="231"/>
      <c r="J126" s="232">
        <f>ROUND(I126*H126,2)</f>
        <v>0</v>
      </c>
      <c r="K126" s="228" t="s">
        <v>239</v>
      </c>
      <c r="L126" s="60"/>
      <c r="M126" s="233" t="s">
        <v>21</v>
      </c>
      <c r="N126" s="234" t="s">
        <v>43</v>
      </c>
      <c r="O126" s="4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430</v>
      </c>
      <c r="AT126" s="23" t="s">
        <v>235</v>
      </c>
      <c r="AU126" s="23" t="s">
        <v>82</v>
      </c>
      <c r="AY126" s="23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80</v>
      </c>
      <c r="BK126" s="203">
        <f>ROUND(I126*H126,2)</f>
        <v>0</v>
      </c>
      <c r="BL126" s="23" t="s">
        <v>430</v>
      </c>
      <c r="BM126" s="23" t="s">
        <v>1735</v>
      </c>
    </row>
    <row r="127" spans="2:65" s="12" customFormat="1" ht="13.5">
      <c r="B127" s="215"/>
      <c r="C127" s="216"/>
      <c r="D127" s="206" t="s">
        <v>179</v>
      </c>
      <c r="E127" s="217" t="s">
        <v>21</v>
      </c>
      <c r="F127" s="218" t="s">
        <v>930</v>
      </c>
      <c r="G127" s="216"/>
      <c r="H127" s="219">
        <v>49.25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179</v>
      </c>
      <c r="AU127" s="225" t="s">
        <v>82</v>
      </c>
      <c r="AV127" s="12" t="s">
        <v>82</v>
      </c>
      <c r="AW127" s="12" t="s">
        <v>35</v>
      </c>
      <c r="AX127" s="12" t="s">
        <v>80</v>
      </c>
      <c r="AY127" s="225" t="s">
        <v>146</v>
      </c>
    </row>
    <row r="128" spans="2:65" s="1" customFormat="1" ht="16.5" customHeight="1">
      <c r="B128" s="40"/>
      <c r="C128" s="191" t="s">
        <v>10</v>
      </c>
      <c r="D128" s="191" t="s">
        <v>148</v>
      </c>
      <c r="E128" s="192" t="s">
        <v>1107</v>
      </c>
      <c r="F128" s="193" t="s">
        <v>1108</v>
      </c>
      <c r="G128" s="194" t="s">
        <v>358</v>
      </c>
      <c r="H128" s="195">
        <v>6.8949999999999996</v>
      </c>
      <c r="I128" s="196"/>
      <c r="J128" s="197">
        <f>ROUND(I128*H128,2)</f>
        <v>0</v>
      </c>
      <c r="K128" s="193" t="s">
        <v>21</v>
      </c>
      <c r="L128" s="198"/>
      <c r="M128" s="199" t="s">
        <v>21</v>
      </c>
      <c r="N128" s="200" t="s">
        <v>43</v>
      </c>
      <c r="O128" s="41"/>
      <c r="P128" s="201">
        <f>O128*H128</f>
        <v>0</v>
      </c>
      <c r="Q128" s="201">
        <v>1</v>
      </c>
      <c r="R128" s="201">
        <f>Q128*H128</f>
        <v>6.8949999999999996</v>
      </c>
      <c r="S128" s="201">
        <v>0</v>
      </c>
      <c r="T128" s="202">
        <f>S128*H128</f>
        <v>0</v>
      </c>
      <c r="AR128" s="23" t="s">
        <v>151</v>
      </c>
      <c r="AT128" s="23" t="s">
        <v>148</v>
      </c>
      <c r="AU128" s="23" t="s">
        <v>82</v>
      </c>
      <c r="AY128" s="23" t="s">
        <v>146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80</v>
      </c>
      <c r="BK128" s="203">
        <f>ROUND(I128*H128,2)</f>
        <v>0</v>
      </c>
      <c r="BL128" s="23" t="s">
        <v>152</v>
      </c>
      <c r="BM128" s="23" t="s">
        <v>1736</v>
      </c>
    </row>
    <row r="129" spans="2:65" s="11" customFormat="1" ht="13.5">
      <c r="B129" s="204"/>
      <c r="C129" s="205"/>
      <c r="D129" s="206" t="s">
        <v>179</v>
      </c>
      <c r="E129" s="207" t="s">
        <v>21</v>
      </c>
      <c r="F129" s="208" t="s">
        <v>1737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179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146</v>
      </c>
    </row>
    <row r="130" spans="2:65" s="12" customFormat="1" ht="13.5">
      <c r="B130" s="215"/>
      <c r="C130" s="216"/>
      <c r="D130" s="206" t="s">
        <v>179</v>
      </c>
      <c r="E130" s="217" t="s">
        <v>21</v>
      </c>
      <c r="F130" s="218" t="s">
        <v>1278</v>
      </c>
      <c r="G130" s="216"/>
      <c r="H130" s="219">
        <v>6.8949999999999996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25.5" customHeight="1">
      <c r="B131" s="40"/>
      <c r="C131" s="191" t="s">
        <v>199</v>
      </c>
      <c r="D131" s="191" t="s">
        <v>148</v>
      </c>
      <c r="E131" s="192" t="s">
        <v>1112</v>
      </c>
      <c r="F131" s="193" t="s">
        <v>1113</v>
      </c>
      <c r="G131" s="194" t="s">
        <v>238</v>
      </c>
      <c r="H131" s="195">
        <v>49.25</v>
      </c>
      <c r="I131" s="196"/>
      <c r="J131" s="197">
        <f>ROUND(I131*H131,2)</f>
        <v>0</v>
      </c>
      <c r="K131" s="193" t="s">
        <v>21</v>
      </c>
      <c r="L131" s="198"/>
      <c r="M131" s="199" t="s">
        <v>21</v>
      </c>
      <c r="N131" s="200" t="s">
        <v>43</v>
      </c>
      <c r="O131" s="41"/>
      <c r="P131" s="201">
        <f>O131*H131</f>
        <v>0</v>
      </c>
      <c r="Q131" s="201">
        <v>4.2999999999999999E-4</v>
      </c>
      <c r="R131" s="201">
        <f>Q131*H131</f>
        <v>2.1177499999999998E-2</v>
      </c>
      <c r="S131" s="201">
        <v>0</v>
      </c>
      <c r="T131" s="202">
        <f>S131*H131</f>
        <v>0</v>
      </c>
      <c r="AR131" s="23" t="s">
        <v>995</v>
      </c>
      <c r="AT131" s="23" t="s">
        <v>148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995</v>
      </c>
      <c r="BM131" s="23" t="s">
        <v>1738</v>
      </c>
    </row>
    <row r="132" spans="2:65" s="12" customFormat="1" ht="13.5">
      <c r="B132" s="215"/>
      <c r="C132" s="216"/>
      <c r="D132" s="206" t="s">
        <v>179</v>
      </c>
      <c r="E132" s="217" t="s">
        <v>930</v>
      </c>
      <c r="F132" s="218" t="s">
        <v>1187</v>
      </c>
      <c r="G132" s="216"/>
      <c r="H132" s="219">
        <v>49.25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80</v>
      </c>
      <c r="AY132" s="225" t="s">
        <v>146</v>
      </c>
    </row>
    <row r="133" spans="2:65" s="1" customFormat="1" ht="25.5" customHeight="1">
      <c r="B133" s="40"/>
      <c r="C133" s="226" t="s">
        <v>203</v>
      </c>
      <c r="D133" s="226" t="s">
        <v>235</v>
      </c>
      <c r="E133" s="227" t="s">
        <v>1117</v>
      </c>
      <c r="F133" s="228" t="s">
        <v>1118</v>
      </c>
      <c r="G133" s="229" t="s">
        <v>238</v>
      </c>
      <c r="H133" s="230">
        <v>82.5</v>
      </c>
      <c r="I133" s="231"/>
      <c r="J133" s="232">
        <f>ROUND(I133*H133,2)</f>
        <v>0</v>
      </c>
      <c r="K133" s="228" t="s">
        <v>239</v>
      </c>
      <c r="L133" s="60"/>
      <c r="M133" s="233" t="s">
        <v>21</v>
      </c>
      <c r="N133" s="234" t="s">
        <v>43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430</v>
      </c>
      <c r="AT133" s="23" t="s">
        <v>235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430</v>
      </c>
      <c r="BM133" s="23" t="s">
        <v>1739</v>
      </c>
    </row>
    <row r="134" spans="2:65" s="12" customFormat="1" ht="13.5">
      <c r="B134" s="215"/>
      <c r="C134" s="216"/>
      <c r="D134" s="206" t="s">
        <v>179</v>
      </c>
      <c r="E134" s="217" t="s">
        <v>21</v>
      </c>
      <c r="F134" s="218" t="s">
        <v>932</v>
      </c>
      <c r="G134" s="216"/>
      <c r="H134" s="219">
        <v>82.5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179</v>
      </c>
      <c r="AU134" s="225" t="s">
        <v>82</v>
      </c>
      <c r="AV134" s="12" t="s">
        <v>82</v>
      </c>
      <c r="AW134" s="12" t="s">
        <v>35</v>
      </c>
      <c r="AX134" s="12" t="s">
        <v>80</v>
      </c>
      <c r="AY134" s="225" t="s">
        <v>146</v>
      </c>
    </row>
    <row r="135" spans="2:65" s="1" customFormat="1" ht="25.5" customHeight="1">
      <c r="B135" s="40"/>
      <c r="C135" s="191" t="s">
        <v>210</v>
      </c>
      <c r="D135" s="191" t="s">
        <v>148</v>
      </c>
      <c r="E135" s="192" t="s">
        <v>1120</v>
      </c>
      <c r="F135" s="193" t="s">
        <v>1121</v>
      </c>
      <c r="G135" s="194" t="s">
        <v>238</v>
      </c>
      <c r="H135" s="195">
        <v>82.5</v>
      </c>
      <c r="I135" s="196"/>
      <c r="J135" s="197">
        <f>ROUND(I135*H135,2)</f>
        <v>0</v>
      </c>
      <c r="K135" s="193" t="s">
        <v>21</v>
      </c>
      <c r="L135" s="198"/>
      <c r="M135" s="199" t="s">
        <v>21</v>
      </c>
      <c r="N135" s="200" t="s">
        <v>43</v>
      </c>
      <c r="O135" s="41"/>
      <c r="P135" s="201">
        <f>O135*H135</f>
        <v>0</v>
      </c>
      <c r="Q135" s="201">
        <v>6.8999999999999997E-4</v>
      </c>
      <c r="R135" s="201">
        <f>Q135*H135</f>
        <v>5.6924999999999996E-2</v>
      </c>
      <c r="S135" s="201">
        <v>0</v>
      </c>
      <c r="T135" s="202">
        <f>S135*H135</f>
        <v>0</v>
      </c>
      <c r="AR135" s="23" t="s">
        <v>995</v>
      </c>
      <c r="AT135" s="23" t="s">
        <v>148</v>
      </c>
      <c r="AU135" s="23" t="s">
        <v>82</v>
      </c>
      <c r="AY135" s="23" t="s">
        <v>146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80</v>
      </c>
      <c r="BK135" s="203">
        <f>ROUND(I135*H135,2)</f>
        <v>0</v>
      </c>
      <c r="BL135" s="23" t="s">
        <v>995</v>
      </c>
      <c r="BM135" s="23" t="s">
        <v>1740</v>
      </c>
    </row>
    <row r="136" spans="2:65" s="12" customFormat="1" ht="13.5">
      <c r="B136" s="215"/>
      <c r="C136" s="216"/>
      <c r="D136" s="206" t="s">
        <v>179</v>
      </c>
      <c r="E136" s="217" t="s">
        <v>932</v>
      </c>
      <c r="F136" s="218" t="s">
        <v>1741</v>
      </c>
      <c r="G136" s="216"/>
      <c r="H136" s="219">
        <v>82.5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179</v>
      </c>
      <c r="AU136" s="225" t="s">
        <v>82</v>
      </c>
      <c r="AV136" s="12" t="s">
        <v>82</v>
      </c>
      <c r="AW136" s="12" t="s">
        <v>35</v>
      </c>
      <c r="AX136" s="12" t="s">
        <v>80</v>
      </c>
      <c r="AY136" s="225" t="s">
        <v>146</v>
      </c>
    </row>
    <row r="137" spans="2:65" s="1" customFormat="1" ht="25.5" customHeight="1">
      <c r="B137" s="40"/>
      <c r="C137" s="226" t="s">
        <v>214</v>
      </c>
      <c r="D137" s="226" t="s">
        <v>235</v>
      </c>
      <c r="E137" s="227" t="s">
        <v>1125</v>
      </c>
      <c r="F137" s="228" t="s">
        <v>1126</v>
      </c>
      <c r="G137" s="229" t="s">
        <v>238</v>
      </c>
      <c r="H137" s="230">
        <v>49.25</v>
      </c>
      <c r="I137" s="231"/>
      <c r="J137" s="232">
        <f>ROUND(I137*H137,2)</f>
        <v>0</v>
      </c>
      <c r="K137" s="228" t="s">
        <v>239</v>
      </c>
      <c r="L137" s="60"/>
      <c r="M137" s="233" t="s">
        <v>21</v>
      </c>
      <c r="N137" s="234" t="s">
        <v>43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430</v>
      </c>
      <c r="AT137" s="23" t="s">
        <v>235</v>
      </c>
      <c r="AU137" s="23" t="s">
        <v>82</v>
      </c>
      <c r="AY137" s="23" t="s">
        <v>146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80</v>
      </c>
      <c r="BK137" s="203">
        <f>ROUND(I137*H137,2)</f>
        <v>0</v>
      </c>
      <c r="BL137" s="23" t="s">
        <v>430</v>
      </c>
      <c r="BM137" s="23" t="s">
        <v>1742</v>
      </c>
    </row>
    <row r="138" spans="2:65" s="12" customFormat="1" ht="13.5">
      <c r="B138" s="215"/>
      <c r="C138" s="216"/>
      <c r="D138" s="206" t="s">
        <v>179</v>
      </c>
      <c r="E138" s="217" t="s">
        <v>21</v>
      </c>
      <c r="F138" s="218" t="s">
        <v>1187</v>
      </c>
      <c r="G138" s="216"/>
      <c r="H138" s="219">
        <v>49.25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179</v>
      </c>
      <c r="AU138" s="225" t="s">
        <v>82</v>
      </c>
      <c r="AV138" s="12" t="s">
        <v>82</v>
      </c>
      <c r="AW138" s="12" t="s">
        <v>35</v>
      </c>
      <c r="AX138" s="12" t="s">
        <v>80</v>
      </c>
      <c r="AY138" s="225" t="s">
        <v>146</v>
      </c>
    </row>
    <row r="139" spans="2:65" s="1" customFormat="1" ht="38.25" customHeight="1">
      <c r="B139" s="40"/>
      <c r="C139" s="226" t="s">
        <v>218</v>
      </c>
      <c r="D139" s="226" t="s">
        <v>235</v>
      </c>
      <c r="E139" s="227" t="s">
        <v>1128</v>
      </c>
      <c r="F139" s="228" t="s">
        <v>1129</v>
      </c>
      <c r="G139" s="229" t="s">
        <v>238</v>
      </c>
      <c r="H139" s="230">
        <v>41.25</v>
      </c>
      <c r="I139" s="231"/>
      <c r="J139" s="232">
        <f>ROUND(I139*H139,2)</f>
        <v>0</v>
      </c>
      <c r="K139" s="228" t="s">
        <v>239</v>
      </c>
      <c r="L139" s="60"/>
      <c r="M139" s="233" t="s">
        <v>21</v>
      </c>
      <c r="N139" s="234" t="s">
        <v>43</v>
      </c>
      <c r="O139" s="4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430</v>
      </c>
      <c r="AT139" s="23" t="s">
        <v>235</v>
      </c>
      <c r="AU139" s="23" t="s">
        <v>82</v>
      </c>
      <c r="AY139" s="23" t="s">
        <v>146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80</v>
      </c>
      <c r="BK139" s="203">
        <f>ROUND(I139*H139,2)</f>
        <v>0</v>
      </c>
      <c r="BL139" s="23" t="s">
        <v>430</v>
      </c>
      <c r="BM139" s="23" t="s">
        <v>1743</v>
      </c>
    </row>
    <row r="140" spans="2:65" s="12" customFormat="1" ht="13.5">
      <c r="B140" s="215"/>
      <c r="C140" s="216"/>
      <c r="D140" s="206" t="s">
        <v>179</v>
      </c>
      <c r="E140" s="217" t="s">
        <v>21</v>
      </c>
      <c r="F140" s="218" t="s">
        <v>1184</v>
      </c>
      <c r="G140" s="216"/>
      <c r="H140" s="219">
        <v>41.25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179</v>
      </c>
      <c r="AU140" s="225" t="s">
        <v>82</v>
      </c>
      <c r="AV140" s="12" t="s">
        <v>82</v>
      </c>
      <c r="AW140" s="12" t="s">
        <v>35</v>
      </c>
      <c r="AX140" s="12" t="s">
        <v>80</v>
      </c>
      <c r="AY140" s="225" t="s">
        <v>146</v>
      </c>
    </row>
    <row r="141" spans="2:65" s="1" customFormat="1" ht="38.25" customHeight="1">
      <c r="B141" s="40"/>
      <c r="C141" s="226" t="s">
        <v>9</v>
      </c>
      <c r="D141" s="226" t="s">
        <v>235</v>
      </c>
      <c r="E141" s="227" t="s">
        <v>1131</v>
      </c>
      <c r="F141" s="228" t="s">
        <v>1132</v>
      </c>
      <c r="G141" s="229" t="s">
        <v>253</v>
      </c>
      <c r="H141" s="230">
        <v>13.406000000000001</v>
      </c>
      <c r="I141" s="231"/>
      <c r="J141" s="232">
        <f>ROUND(I141*H141,2)</f>
        <v>0</v>
      </c>
      <c r="K141" s="228" t="s">
        <v>279</v>
      </c>
      <c r="L141" s="60"/>
      <c r="M141" s="233" t="s">
        <v>21</v>
      </c>
      <c r="N141" s="234" t="s">
        <v>43</v>
      </c>
      <c r="O141" s="41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430</v>
      </c>
      <c r="AT141" s="23" t="s">
        <v>235</v>
      </c>
      <c r="AU141" s="23" t="s">
        <v>82</v>
      </c>
      <c r="AY141" s="23" t="s">
        <v>146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80</v>
      </c>
      <c r="BK141" s="203">
        <f>ROUND(I141*H141,2)</f>
        <v>0</v>
      </c>
      <c r="BL141" s="23" t="s">
        <v>430</v>
      </c>
      <c r="BM141" s="23" t="s">
        <v>1744</v>
      </c>
    </row>
    <row r="142" spans="2:65" s="12" customFormat="1" ht="13.5">
      <c r="B142" s="215"/>
      <c r="C142" s="216"/>
      <c r="D142" s="206" t="s">
        <v>179</v>
      </c>
      <c r="E142" s="217" t="s">
        <v>934</v>
      </c>
      <c r="F142" s="218" t="s">
        <v>1745</v>
      </c>
      <c r="G142" s="216"/>
      <c r="H142" s="219">
        <v>13.406000000000001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179</v>
      </c>
      <c r="AU142" s="225" t="s">
        <v>82</v>
      </c>
      <c r="AV142" s="12" t="s">
        <v>82</v>
      </c>
      <c r="AW142" s="12" t="s">
        <v>35</v>
      </c>
      <c r="AX142" s="12" t="s">
        <v>80</v>
      </c>
      <c r="AY142" s="225" t="s">
        <v>146</v>
      </c>
    </row>
    <row r="143" spans="2:65" s="1" customFormat="1" ht="38.25" customHeight="1">
      <c r="B143" s="40"/>
      <c r="C143" s="226" t="s">
        <v>225</v>
      </c>
      <c r="D143" s="226" t="s">
        <v>235</v>
      </c>
      <c r="E143" s="227" t="s">
        <v>1135</v>
      </c>
      <c r="F143" s="228" t="s">
        <v>1136</v>
      </c>
      <c r="G143" s="229" t="s">
        <v>253</v>
      </c>
      <c r="H143" s="230">
        <v>321.74400000000003</v>
      </c>
      <c r="I143" s="231"/>
      <c r="J143" s="232">
        <f>ROUND(I143*H143,2)</f>
        <v>0</v>
      </c>
      <c r="K143" s="228" t="s">
        <v>279</v>
      </c>
      <c r="L143" s="60"/>
      <c r="M143" s="233" t="s">
        <v>21</v>
      </c>
      <c r="N143" s="234" t="s">
        <v>43</v>
      </c>
      <c r="O143" s="4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430</v>
      </c>
      <c r="AT143" s="23" t="s">
        <v>235</v>
      </c>
      <c r="AU143" s="23" t="s">
        <v>82</v>
      </c>
      <c r="AY143" s="23" t="s">
        <v>146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80</v>
      </c>
      <c r="BK143" s="203">
        <f>ROUND(I143*H143,2)</f>
        <v>0</v>
      </c>
      <c r="BL143" s="23" t="s">
        <v>430</v>
      </c>
      <c r="BM143" s="23" t="s">
        <v>1746</v>
      </c>
    </row>
    <row r="144" spans="2:65" s="12" customFormat="1" ht="13.5">
      <c r="B144" s="215"/>
      <c r="C144" s="216"/>
      <c r="D144" s="206" t="s">
        <v>179</v>
      </c>
      <c r="E144" s="217" t="s">
        <v>21</v>
      </c>
      <c r="F144" s="218" t="s">
        <v>1296</v>
      </c>
      <c r="G144" s="216"/>
      <c r="H144" s="219">
        <v>321.74400000000003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179</v>
      </c>
      <c r="AU144" s="225" t="s">
        <v>82</v>
      </c>
      <c r="AV144" s="12" t="s">
        <v>82</v>
      </c>
      <c r="AW144" s="12" t="s">
        <v>35</v>
      </c>
      <c r="AX144" s="12" t="s">
        <v>80</v>
      </c>
      <c r="AY144" s="225" t="s">
        <v>146</v>
      </c>
    </row>
    <row r="145" spans="2:65" s="1" customFormat="1" ht="25.5" customHeight="1">
      <c r="B145" s="40"/>
      <c r="C145" s="226" t="s">
        <v>230</v>
      </c>
      <c r="D145" s="226" t="s">
        <v>235</v>
      </c>
      <c r="E145" s="227" t="s">
        <v>1138</v>
      </c>
      <c r="F145" s="228" t="s">
        <v>1139</v>
      </c>
      <c r="G145" s="229" t="s">
        <v>248</v>
      </c>
      <c r="H145" s="230">
        <v>90.5</v>
      </c>
      <c r="I145" s="231"/>
      <c r="J145" s="232">
        <f>ROUND(I145*H145,2)</f>
        <v>0</v>
      </c>
      <c r="K145" s="228" t="s">
        <v>239</v>
      </c>
      <c r="L145" s="60"/>
      <c r="M145" s="233" t="s">
        <v>21</v>
      </c>
      <c r="N145" s="234" t="s">
        <v>43</v>
      </c>
      <c r="O145" s="4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430</v>
      </c>
      <c r="AT145" s="23" t="s">
        <v>235</v>
      </c>
      <c r="AU145" s="23" t="s">
        <v>82</v>
      </c>
      <c r="AY145" s="23" t="s">
        <v>146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80</v>
      </c>
      <c r="BK145" s="203">
        <f>ROUND(I145*H145,2)</f>
        <v>0</v>
      </c>
      <c r="BL145" s="23" t="s">
        <v>430</v>
      </c>
      <c r="BM145" s="23" t="s">
        <v>1747</v>
      </c>
    </row>
    <row r="146" spans="2:65" s="12" customFormat="1" ht="13.5">
      <c r="B146" s="215"/>
      <c r="C146" s="216"/>
      <c r="D146" s="206" t="s">
        <v>179</v>
      </c>
      <c r="E146" s="217" t="s">
        <v>21</v>
      </c>
      <c r="F146" s="218" t="s">
        <v>1298</v>
      </c>
      <c r="G146" s="216"/>
      <c r="H146" s="219">
        <v>90.5</v>
      </c>
      <c r="I146" s="220"/>
      <c r="J146" s="216"/>
      <c r="K146" s="216"/>
      <c r="L146" s="221"/>
      <c r="M146" s="235"/>
      <c r="N146" s="236"/>
      <c r="O146" s="236"/>
      <c r="P146" s="236"/>
      <c r="Q146" s="236"/>
      <c r="R146" s="236"/>
      <c r="S146" s="236"/>
      <c r="T146" s="237"/>
      <c r="AT146" s="225" t="s">
        <v>179</v>
      </c>
      <c r="AU146" s="225" t="s">
        <v>82</v>
      </c>
      <c r="AV146" s="12" t="s">
        <v>82</v>
      </c>
      <c r="AW146" s="12" t="s">
        <v>35</v>
      </c>
      <c r="AX146" s="12" t="s">
        <v>80</v>
      </c>
      <c r="AY146" s="225" t="s">
        <v>146</v>
      </c>
    </row>
    <row r="147" spans="2:65" s="1" customFormat="1" ht="6.95" customHeight="1">
      <c r="B147" s="55"/>
      <c r="C147" s="56"/>
      <c r="D147" s="56"/>
      <c r="E147" s="56"/>
      <c r="F147" s="56"/>
      <c r="G147" s="56"/>
      <c r="H147" s="56"/>
      <c r="I147" s="138"/>
      <c r="J147" s="56"/>
      <c r="K147" s="56"/>
      <c r="L147" s="60"/>
    </row>
  </sheetData>
  <sheetProtection algorithmName="SHA-512" hashValue="i2GyNK/Tv3ouCjTwlxpkh4IbsTfFjh6uIhiZiiiwIA7ixWdmjsH2VcPTelT7PFimDMKDNSml3UlLm600fD+Wbw==" saltValue="XWyKcSyOPIUs0BdIY2CL+2l+Qe8+SZWXFxWzMeXbPQd0d8c3E6LHPg5ZvosuTLKb1DxGJcs047YJIX9iSOQzXA==" spinCount="100000" sheet="1" objects="1" scenarios="1" formatColumns="0" formatRows="0" autoFilter="0"/>
  <autoFilter ref="C83:K146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113</v>
      </c>
      <c r="AZ2" s="238" t="s">
        <v>1748</v>
      </c>
      <c r="BA2" s="238" t="s">
        <v>1748</v>
      </c>
      <c r="BB2" s="238" t="s">
        <v>238</v>
      </c>
      <c r="BC2" s="238" t="s">
        <v>1749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1750</v>
      </c>
      <c r="BA3" s="238" t="s">
        <v>1750</v>
      </c>
      <c r="BB3" s="238" t="s">
        <v>238</v>
      </c>
      <c r="BC3" s="238" t="s">
        <v>1751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1184</v>
      </c>
      <c r="BA4" s="238" t="s">
        <v>1184</v>
      </c>
      <c r="BB4" s="238" t="s">
        <v>238</v>
      </c>
      <c r="BC4" s="238" t="s">
        <v>1752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1187</v>
      </c>
      <c r="BA5" s="238" t="s">
        <v>1187</v>
      </c>
      <c r="BB5" s="238" t="s">
        <v>238</v>
      </c>
      <c r="BC5" s="238" t="s">
        <v>1753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934</v>
      </c>
      <c r="BA6" s="238" t="s">
        <v>934</v>
      </c>
      <c r="BB6" s="238" t="s">
        <v>253</v>
      </c>
      <c r="BC6" s="238" t="s">
        <v>1754</v>
      </c>
      <c r="BD6" s="238" t="s">
        <v>82</v>
      </c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1755</v>
      </c>
      <c r="BA7" s="238" t="s">
        <v>1755</v>
      </c>
      <c r="BB7" s="238" t="s">
        <v>238</v>
      </c>
      <c r="BC7" s="238" t="s">
        <v>1756</v>
      </c>
      <c r="BD7" s="238" t="s">
        <v>82</v>
      </c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1177</v>
      </c>
      <c r="BA8" s="238" t="s">
        <v>1177</v>
      </c>
      <c r="BB8" s="238" t="s">
        <v>238</v>
      </c>
      <c r="BC8" s="238" t="s">
        <v>1757</v>
      </c>
      <c r="BD8" s="238" t="s">
        <v>82</v>
      </c>
    </row>
    <row r="9" spans="1:70" s="1" customFormat="1" ht="36.950000000000003" customHeight="1">
      <c r="B9" s="40"/>
      <c r="C9" s="41"/>
      <c r="D9" s="41"/>
      <c r="E9" s="372" t="s">
        <v>1758</v>
      </c>
      <c r="F9" s="373"/>
      <c r="G9" s="373"/>
      <c r="H9" s="373"/>
      <c r="I9" s="117"/>
      <c r="J9" s="41"/>
      <c r="K9" s="44"/>
      <c r="AZ9" s="238" t="s">
        <v>1759</v>
      </c>
      <c r="BA9" s="238" t="s">
        <v>1759</v>
      </c>
      <c r="BB9" s="238" t="s">
        <v>238</v>
      </c>
      <c r="BC9" s="238" t="s">
        <v>199</v>
      </c>
      <c r="BD9" s="238" t="s">
        <v>82</v>
      </c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ROUND(SUM(BE85:BE179), 2)</f>
        <v>0</v>
      </c>
      <c r="G30" s="41"/>
      <c r="H30" s="41"/>
      <c r="I30" s="130">
        <v>0.21</v>
      </c>
      <c r="J30" s="129">
        <f>ROUND(ROUND((SUM(BE85:BE179)),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ROUND(SUM(BF85:BF179), 2)</f>
        <v>0</v>
      </c>
      <c r="G31" s="41"/>
      <c r="H31" s="41"/>
      <c r="I31" s="130">
        <v>0.15</v>
      </c>
      <c r="J31" s="129">
        <f>ROUND(ROUND((SUM(BF85:BF179)),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ROUND(SUM(BG85:BG179),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ROUND(SUM(BH85:BH179),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ROUND(SUM(BI85:BI179),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010 - PS 102 Kamerový dohledový systém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47" s="8" customFormat="1" ht="19.899999999999999" customHeight="1">
      <c r="B59" s="155"/>
      <c r="C59" s="156"/>
      <c r="D59" s="157" t="s">
        <v>774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47" s="7" customFormat="1" ht="24.95" customHeight="1">
      <c r="B60" s="148"/>
      <c r="C60" s="149"/>
      <c r="D60" s="150" t="s">
        <v>262</v>
      </c>
      <c r="E60" s="151"/>
      <c r="F60" s="151"/>
      <c r="G60" s="151"/>
      <c r="H60" s="151"/>
      <c r="I60" s="152"/>
      <c r="J60" s="153">
        <f>J98</f>
        <v>0</v>
      </c>
      <c r="K60" s="154"/>
    </row>
    <row r="61" spans="2:47" s="8" customFormat="1" ht="19.899999999999999" customHeight="1">
      <c r="B61" s="155"/>
      <c r="C61" s="156"/>
      <c r="D61" s="157" t="s">
        <v>937</v>
      </c>
      <c r="E61" s="158"/>
      <c r="F61" s="158"/>
      <c r="G61" s="158"/>
      <c r="H61" s="158"/>
      <c r="I61" s="159"/>
      <c r="J61" s="160">
        <f>J99</f>
        <v>0</v>
      </c>
      <c r="K61" s="161"/>
    </row>
    <row r="62" spans="2:47" s="7" customFormat="1" ht="24.95" customHeight="1">
      <c r="B62" s="148"/>
      <c r="C62" s="149"/>
      <c r="D62" s="150" t="s">
        <v>264</v>
      </c>
      <c r="E62" s="151"/>
      <c r="F62" s="151"/>
      <c r="G62" s="151"/>
      <c r="H62" s="151"/>
      <c r="I62" s="152"/>
      <c r="J62" s="153">
        <f>J113</f>
        <v>0</v>
      </c>
      <c r="K62" s="154"/>
    </row>
    <row r="63" spans="2:47" s="8" customFormat="1" ht="19.899999999999999" customHeight="1">
      <c r="B63" s="155"/>
      <c r="C63" s="156"/>
      <c r="D63" s="157" t="s">
        <v>939</v>
      </c>
      <c r="E63" s="158"/>
      <c r="F63" s="158"/>
      <c r="G63" s="158"/>
      <c r="H63" s="158"/>
      <c r="I63" s="159"/>
      <c r="J63" s="160">
        <f>J114</f>
        <v>0</v>
      </c>
      <c r="K63" s="161"/>
    </row>
    <row r="64" spans="2:47" s="8" customFormat="1" ht="19.899999999999999" customHeight="1">
      <c r="B64" s="155"/>
      <c r="C64" s="156"/>
      <c r="D64" s="157" t="s">
        <v>1760</v>
      </c>
      <c r="E64" s="158"/>
      <c r="F64" s="158"/>
      <c r="G64" s="158"/>
      <c r="H64" s="158"/>
      <c r="I64" s="159"/>
      <c r="J64" s="160">
        <f>J129</f>
        <v>0</v>
      </c>
      <c r="K64" s="161"/>
    </row>
    <row r="65" spans="2:12" s="8" customFormat="1" ht="19.899999999999999" customHeight="1">
      <c r="B65" s="155"/>
      <c r="C65" s="156"/>
      <c r="D65" s="157" t="s">
        <v>265</v>
      </c>
      <c r="E65" s="158"/>
      <c r="F65" s="158"/>
      <c r="G65" s="158"/>
      <c r="H65" s="158"/>
      <c r="I65" s="159"/>
      <c r="J65" s="160">
        <f>J146</f>
        <v>0</v>
      </c>
      <c r="K65" s="161"/>
    </row>
    <row r="66" spans="2:12" s="1" customFormat="1" ht="21.75" customHeight="1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0000000000003" customHeight="1">
      <c r="B72" s="40"/>
      <c r="C72" s="61" t="s">
        <v>129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>
      <c r="B75" s="40"/>
      <c r="C75" s="62"/>
      <c r="D75" s="62"/>
      <c r="E75" s="375" t="str">
        <f>E7</f>
        <v>Dětské dopravní hřiště v areálu základní školy Bílovecká ve Svinově</v>
      </c>
      <c r="F75" s="376"/>
      <c r="G75" s="376"/>
      <c r="H75" s="376"/>
      <c r="I75" s="162"/>
      <c r="J75" s="62"/>
      <c r="K75" s="62"/>
      <c r="L75" s="60"/>
    </row>
    <row r="76" spans="2:12" s="1" customFormat="1" ht="14.45" customHeight="1">
      <c r="B76" s="40"/>
      <c r="C76" s="64" t="s">
        <v>120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>
      <c r="B77" s="40"/>
      <c r="C77" s="62"/>
      <c r="D77" s="62"/>
      <c r="E77" s="350" t="str">
        <f>E9</f>
        <v>010 - PS 102 Kamerový dohledový systém</v>
      </c>
      <c r="F77" s="377"/>
      <c r="G77" s="377"/>
      <c r="H77" s="377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>
      <c r="B79" s="40"/>
      <c r="C79" s="64" t="s">
        <v>23</v>
      </c>
      <c r="D79" s="62"/>
      <c r="E79" s="62"/>
      <c r="F79" s="163" t="str">
        <f>F12</f>
        <v>Ostrava Svinov, ul. Navrátilova</v>
      </c>
      <c r="G79" s="62"/>
      <c r="H79" s="62"/>
      <c r="I79" s="164" t="s">
        <v>25</v>
      </c>
      <c r="J79" s="72" t="str">
        <f>IF(J12="","",J12)</f>
        <v>13. 3. 2018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>
      <c r="B81" s="40"/>
      <c r="C81" s="64" t="s">
        <v>27</v>
      </c>
      <c r="D81" s="62"/>
      <c r="E81" s="62"/>
      <c r="F81" s="163" t="str">
        <f>E15</f>
        <v>Statutární město Ostrava</v>
      </c>
      <c r="G81" s="62"/>
      <c r="H81" s="62"/>
      <c r="I81" s="164" t="s">
        <v>33</v>
      </c>
      <c r="J81" s="163" t="str">
        <f>E21</f>
        <v>Roman Fildán</v>
      </c>
      <c r="K81" s="62"/>
      <c r="L81" s="60"/>
    </row>
    <row r="82" spans="2:65" s="1" customFormat="1" ht="14.45" customHeight="1">
      <c r="B82" s="40"/>
      <c r="C82" s="64" t="s">
        <v>31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65" s="1" customFormat="1" ht="10.3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9" customFormat="1" ht="29.25" customHeight="1">
      <c r="B84" s="165"/>
      <c r="C84" s="166" t="s">
        <v>130</v>
      </c>
      <c r="D84" s="167" t="s">
        <v>57</v>
      </c>
      <c r="E84" s="167" t="s">
        <v>53</v>
      </c>
      <c r="F84" s="167" t="s">
        <v>131</v>
      </c>
      <c r="G84" s="167" t="s">
        <v>132</v>
      </c>
      <c r="H84" s="167" t="s">
        <v>133</v>
      </c>
      <c r="I84" s="168" t="s">
        <v>134</v>
      </c>
      <c r="J84" s="167" t="s">
        <v>124</v>
      </c>
      <c r="K84" s="169" t="s">
        <v>135</v>
      </c>
      <c r="L84" s="170"/>
      <c r="M84" s="80" t="s">
        <v>136</v>
      </c>
      <c r="N84" s="81" t="s">
        <v>42</v>
      </c>
      <c r="O84" s="81" t="s">
        <v>137</v>
      </c>
      <c r="P84" s="81" t="s">
        <v>138</v>
      </c>
      <c r="Q84" s="81" t="s">
        <v>139</v>
      </c>
      <c r="R84" s="81" t="s">
        <v>140</v>
      </c>
      <c r="S84" s="81" t="s">
        <v>141</v>
      </c>
      <c r="T84" s="82" t="s">
        <v>142</v>
      </c>
    </row>
    <row r="85" spans="2:65" s="1" customFormat="1" ht="29.25" customHeight="1">
      <c r="B85" s="40"/>
      <c r="C85" s="86" t="s">
        <v>125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P86+P98+P113</f>
        <v>0</v>
      </c>
      <c r="Q85" s="84"/>
      <c r="R85" s="172">
        <f>R86+R98+R113</f>
        <v>105.55335359999999</v>
      </c>
      <c r="S85" s="84"/>
      <c r="T85" s="173">
        <f>T86+T98+T113</f>
        <v>0</v>
      </c>
      <c r="AT85" s="23" t="s">
        <v>71</v>
      </c>
      <c r="AU85" s="23" t="s">
        <v>126</v>
      </c>
      <c r="BK85" s="174">
        <f>BK86+BK98+BK113</f>
        <v>0</v>
      </c>
    </row>
    <row r="86" spans="2:65" s="10" customFormat="1" ht="37.35" customHeight="1">
      <c r="B86" s="175"/>
      <c r="C86" s="176"/>
      <c r="D86" s="177" t="s">
        <v>71</v>
      </c>
      <c r="E86" s="178" t="s">
        <v>143</v>
      </c>
      <c r="F86" s="178" t="s">
        <v>144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P87+P94</f>
        <v>0</v>
      </c>
      <c r="Q86" s="183"/>
      <c r="R86" s="184">
        <f>R87+R94</f>
        <v>46.350999999999999</v>
      </c>
      <c r="S86" s="183"/>
      <c r="T86" s="185">
        <f>T87+T94</f>
        <v>0</v>
      </c>
      <c r="AR86" s="186" t="s">
        <v>80</v>
      </c>
      <c r="AT86" s="187" t="s">
        <v>71</v>
      </c>
      <c r="AU86" s="187" t="s">
        <v>72</v>
      </c>
      <c r="AY86" s="186" t="s">
        <v>146</v>
      </c>
      <c r="BK86" s="188">
        <f>BK87+BK94</f>
        <v>0</v>
      </c>
    </row>
    <row r="87" spans="2:65" s="10" customFormat="1" ht="19.899999999999999" customHeight="1">
      <c r="B87" s="175"/>
      <c r="C87" s="176"/>
      <c r="D87" s="177" t="s">
        <v>71</v>
      </c>
      <c r="E87" s="189" t="s">
        <v>80</v>
      </c>
      <c r="F87" s="189" t="s">
        <v>266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SUM(P88:P93)</f>
        <v>0</v>
      </c>
      <c r="Q87" s="183"/>
      <c r="R87" s="184">
        <f>SUM(R88:R93)</f>
        <v>46.350999999999999</v>
      </c>
      <c r="S87" s="183"/>
      <c r="T87" s="185">
        <f>SUM(T88:T93)</f>
        <v>0</v>
      </c>
      <c r="AR87" s="186" t="s">
        <v>80</v>
      </c>
      <c r="AT87" s="187" t="s">
        <v>71</v>
      </c>
      <c r="AU87" s="187" t="s">
        <v>80</v>
      </c>
      <c r="AY87" s="186" t="s">
        <v>146</v>
      </c>
      <c r="BK87" s="188">
        <f>SUM(BK88:BK93)</f>
        <v>0</v>
      </c>
    </row>
    <row r="88" spans="2:65" s="1" customFormat="1" ht="16.5" customHeight="1">
      <c r="B88" s="40"/>
      <c r="C88" s="226" t="s">
        <v>80</v>
      </c>
      <c r="D88" s="226" t="s">
        <v>235</v>
      </c>
      <c r="E88" s="227" t="s">
        <v>353</v>
      </c>
      <c r="F88" s="228" t="s">
        <v>354</v>
      </c>
      <c r="G88" s="229" t="s">
        <v>253</v>
      </c>
      <c r="H88" s="230">
        <v>24.395</v>
      </c>
      <c r="I88" s="231"/>
      <c r="J88" s="232">
        <f>ROUND(I88*H88,2)</f>
        <v>0</v>
      </c>
      <c r="K88" s="228" t="s">
        <v>239</v>
      </c>
      <c r="L88" s="60"/>
      <c r="M88" s="233" t="s">
        <v>21</v>
      </c>
      <c r="N88" s="234" t="s">
        <v>43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152</v>
      </c>
      <c r="AT88" s="23" t="s">
        <v>235</v>
      </c>
      <c r="AU88" s="23" t="s">
        <v>82</v>
      </c>
      <c r="AY88" s="23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80</v>
      </c>
      <c r="BK88" s="203">
        <f>ROUND(I88*H88,2)</f>
        <v>0</v>
      </c>
      <c r="BL88" s="23" t="s">
        <v>152</v>
      </c>
      <c r="BM88" s="23" t="s">
        <v>1761</v>
      </c>
    </row>
    <row r="89" spans="2:65" s="12" customFormat="1" ht="13.5">
      <c r="B89" s="215"/>
      <c r="C89" s="216"/>
      <c r="D89" s="206" t="s">
        <v>179</v>
      </c>
      <c r="E89" s="217" t="s">
        <v>21</v>
      </c>
      <c r="F89" s="218" t="s">
        <v>934</v>
      </c>
      <c r="G89" s="216"/>
      <c r="H89" s="219">
        <v>24.395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179</v>
      </c>
      <c r="AU89" s="225" t="s">
        <v>82</v>
      </c>
      <c r="AV89" s="12" t="s">
        <v>82</v>
      </c>
      <c r="AW89" s="12" t="s">
        <v>35</v>
      </c>
      <c r="AX89" s="12" t="s">
        <v>80</v>
      </c>
      <c r="AY89" s="225" t="s">
        <v>146</v>
      </c>
    </row>
    <row r="90" spans="2:65" s="1" customFormat="1" ht="16.5" customHeight="1">
      <c r="B90" s="40"/>
      <c r="C90" s="226" t="s">
        <v>82</v>
      </c>
      <c r="D90" s="226" t="s">
        <v>235</v>
      </c>
      <c r="E90" s="227" t="s">
        <v>356</v>
      </c>
      <c r="F90" s="228" t="s">
        <v>357</v>
      </c>
      <c r="G90" s="229" t="s">
        <v>358</v>
      </c>
      <c r="H90" s="230">
        <v>41.472000000000001</v>
      </c>
      <c r="I90" s="231"/>
      <c r="J90" s="232">
        <f>ROUND(I90*H90,2)</f>
        <v>0</v>
      </c>
      <c r="K90" s="228" t="s">
        <v>239</v>
      </c>
      <c r="L90" s="60"/>
      <c r="M90" s="233" t="s">
        <v>21</v>
      </c>
      <c r="N90" s="234" t="s">
        <v>43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152</v>
      </c>
      <c r="AT90" s="23" t="s">
        <v>235</v>
      </c>
      <c r="AU90" s="23" t="s">
        <v>82</v>
      </c>
      <c r="AY90" s="23" t="s">
        <v>146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80</v>
      </c>
      <c r="BK90" s="203">
        <f>ROUND(I90*H90,2)</f>
        <v>0</v>
      </c>
      <c r="BL90" s="23" t="s">
        <v>152</v>
      </c>
      <c r="BM90" s="23" t="s">
        <v>1762</v>
      </c>
    </row>
    <row r="91" spans="2:65" s="12" customFormat="1" ht="13.5">
      <c r="B91" s="215"/>
      <c r="C91" s="216"/>
      <c r="D91" s="206" t="s">
        <v>179</v>
      </c>
      <c r="E91" s="217" t="s">
        <v>21</v>
      </c>
      <c r="F91" s="218" t="s">
        <v>942</v>
      </c>
      <c r="G91" s="216"/>
      <c r="H91" s="219">
        <v>41.472000000000001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179</v>
      </c>
      <c r="AU91" s="225" t="s">
        <v>82</v>
      </c>
      <c r="AV91" s="12" t="s">
        <v>82</v>
      </c>
      <c r="AW91" s="12" t="s">
        <v>35</v>
      </c>
      <c r="AX91" s="12" t="s">
        <v>80</v>
      </c>
      <c r="AY91" s="225" t="s">
        <v>146</v>
      </c>
    </row>
    <row r="92" spans="2:65" s="1" customFormat="1" ht="16.5" customHeight="1">
      <c r="B92" s="40"/>
      <c r="C92" s="191" t="s">
        <v>156</v>
      </c>
      <c r="D92" s="191" t="s">
        <v>148</v>
      </c>
      <c r="E92" s="192" t="s">
        <v>943</v>
      </c>
      <c r="F92" s="193" t="s">
        <v>944</v>
      </c>
      <c r="G92" s="194" t="s">
        <v>358</v>
      </c>
      <c r="H92" s="195">
        <v>46.350999999999999</v>
      </c>
      <c r="I92" s="196"/>
      <c r="J92" s="197">
        <f>ROUND(I92*H92,2)</f>
        <v>0</v>
      </c>
      <c r="K92" s="193" t="s">
        <v>239</v>
      </c>
      <c r="L92" s="198"/>
      <c r="M92" s="199" t="s">
        <v>21</v>
      </c>
      <c r="N92" s="200" t="s">
        <v>43</v>
      </c>
      <c r="O92" s="41"/>
      <c r="P92" s="201">
        <f>O92*H92</f>
        <v>0</v>
      </c>
      <c r="Q92" s="201">
        <v>1</v>
      </c>
      <c r="R92" s="201">
        <f>Q92*H92</f>
        <v>46.350999999999999</v>
      </c>
      <c r="S92" s="201">
        <v>0</v>
      </c>
      <c r="T92" s="202">
        <f>S92*H92</f>
        <v>0</v>
      </c>
      <c r="AR92" s="23" t="s">
        <v>151</v>
      </c>
      <c r="AT92" s="23" t="s">
        <v>148</v>
      </c>
      <c r="AU92" s="23" t="s">
        <v>82</v>
      </c>
      <c r="AY92" s="23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80</v>
      </c>
      <c r="BK92" s="203">
        <f>ROUND(I92*H92,2)</f>
        <v>0</v>
      </c>
      <c r="BL92" s="23" t="s">
        <v>152</v>
      </c>
      <c r="BM92" s="23" t="s">
        <v>1763</v>
      </c>
    </row>
    <row r="93" spans="2:65" s="12" customFormat="1" ht="13.5">
      <c r="B93" s="215"/>
      <c r="C93" s="216"/>
      <c r="D93" s="206" t="s">
        <v>179</v>
      </c>
      <c r="E93" s="217" t="s">
        <v>21</v>
      </c>
      <c r="F93" s="218" t="s">
        <v>946</v>
      </c>
      <c r="G93" s="216"/>
      <c r="H93" s="219">
        <v>46.350999999999999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80</v>
      </c>
      <c r="AY93" s="225" t="s">
        <v>146</v>
      </c>
    </row>
    <row r="94" spans="2:65" s="10" customFormat="1" ht="29.85" customHeight="1">
      <c r="B94" s="175"/>
      <c r="C94" s="176"/>
      <c r="D94" s="177" t="s">
        <v>71</v>
      </c>
      <c r="E94" s="189" t="s">
        <v>151</v>
      </c>
      <c r="F94" s="189" t="s">
        <v>875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SUM(P95:P97)</f>
        <v>0</v>
      </c>
      <c r="Q94" s="183"/>
      <c r="R94" s="184">
        <f>SUM(R95:R97)</f>
        <v>0</v>
      </c>
      <c r="S94" s="183"/>
      <c r="T94" s="185">
        <f>SUM(T95:T97)</f>
        <v>0</v>
      </c>
      <c r="AR94" s="186" t="s">
        <v>80</v>
      </c>
      <c r="AT94" s="187" t="s">
        <v>71</v>
      </c>
      <c r="AU94" s="187" t="s">
        <v>80</v>
      </c>
      <c r="AY94" s="186" t="s">
        <v>146</v>
      </c>
      <c r="BK94" s="188">
        <f>SUM(BK95:BK97)</f>
        <v>0</v>
      </c>
    </row>
    <row r="95" spans="2:65" s="1" customFormat="1" ht="25.5" customHeight="1">
      <c r="B95" s="40"/>
      <c r="C95" s="226" t="s">
        <v>152</v>
      </c>
      <c r="D95" s="226" t="s">
        <v>235</v>
      </c>
      <c r="E95" s="227" t="s">
        <v>947</v>
      </c>
      <c r="F95" s="228" t="s">
        <v>948</v>
      </c>
      <c r="G95" s="229" t="s">
        <v>253</v>
      </c>
      <c r="H95" s="230">
        <v>9.3829999999999991</v>
      </c>
      <c r="I95" s="231"/>
      <c r="J95" s="232">
        <f>ROUND(I95*H95,2)</f>
        <v>0</v>
      </c>
      <c r="K95" s="228" t="s">
        <v>21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1764</v>
      </c>
    </row>
    <row r="96" spans="2:65" s="11" customFormat="1" ht="13.5">
      <c r="B96" s="204"/>
      <c r="C96" s="205"/>
      <c r="D96" s="206" t="s">
        <v>179</v>
      </c>
      <c r="E96" s="207" t="s">
        <v>21</v>
      </c>
      <c r="F96" s="208" t="s">
        <v>1765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>
      <c r="B97" s="215"/>
      <c r="C97" s="216"/>
      <c r="D97" s="206" t="s">
        <v>179</v>
      </c>
      <c r="E97" s="217" t="s">
        <v>21</v>
      </c>
      <c r="F97" s="218" t="s">
        <v>1197</v>
      </c>
      <c r="G97" s="216"/>
      <c r="H97" s="219">
        <v>9.3829999999999991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80</v>
      </c>
      <c r="AY97" s="225" t="s">
        <v>146</v>
      </c>
    </row>
    <row r="98" spans="2:65" s="10" customFormat="1" ht="37.35" customHeight="1">
      <c r="B98" s="175"/>
      <c r="C98" s="176"/>
      <c r="D98" s="177" t="s">
        <v>71</v>
      </c>
      <c r="E98" s="178" t="s">
        <v>403</v>
      </c>
      <c r="F98" s="178" t="s">
        <v>404</v>
      </c>
      <c r="G98" s="176"/>
      <c r="H98" s="176"/>
      <c r="I98" s="179"/>
      <c r="J98" s="180">
        <f>BK98</f>
        <v>0</v>
      </c>
      <c r="K98" s="176"/>
      <c r="L98" s="181"/>
      <c r="M98" s="182"/>
      <c r="N98" s="183"/>
      <c r="O98" s="183"/>
      <c r="P98" s="184">
        <f>P99</f>
        <v>0</v>
      </c>
      <c r="Q98" s="183"/>
      <c r="R98" s="184">
        <f>R99</f>
        <v>2.4650000000000002E-2</v>
      </c>
      <c r="S98" s="183"/>
      <c r="T98" s="185">
        <f>T99</f>
        <v>0</v>
      </c>
      <c r="AR98" s="186" t="s">
        <v>82</v>
      </c>
      <c r="AT98" s="187" t="s">
        <v>71</v>
      </c>
      <c r="AU98" s="187" t="s">
        <v>72</v>
      </c>
      <c r="AY98" s="186" t="s">
        <v>146</v>
      </c>
      <c r="BK98" s="188">
        <f>BK99</f>
        <v>0</v>
      </c>
    </row>
    <row r="99" spans="2:65" s="10" customFormat="1" ht="19.899999999999999" customHeight="1">
      <c r="B99" s="175"/>
      <c r="C99" s="176"/>
      <c r="D99" s="177" t="s">
        <v>71</v>
      </c>
      <c r="E99" s="189" t="s">
        <v>952</v>
      </c>
      <c r="F99" s="189" t="s">
        <v>953</v>
      </c>
      <c r="G99" s="176"/>
      <c r="H99" s="176"/>
      <c r="I99" s="179"/>
      <c r="J99" s="190">
        <f>BK99</f>
        <v>0</v>
      </c>
      <c r="K99" s="176"/>
      <c r="L99" s="181"/>
      <c r="M99" s="182"/>
      <c r="N99" s="183"/>
      <c r="O99" s="183"/>
      <c r="P99" s="184">
        <f>SUM(P100:P112)</f>
        <v>0</v>
      </c>
      <c r="Q99" s="183"/>
      <c r="R99" s="184">
        <f>SUM(R100:R112)</f>
        <v>2.4650000000000002E-2</v>
      </c>
      <c r="S99" s="183"/>
      <c r="T99" s="185">
        <f>SUM(T100:T112)</f>
        <v>0</v>
      </c>
      <c r="AR99" s="186" t="s">
        <v>82</v>
      </c>
      <c r="AT99" s="187" t="s">
        <v>71</v>
      </c>
      <c r="AU99" s="187" t="s">
        <v>80</v>
      </c>
      <c r="AY99" s="186" t="s">
        <v>146</v>
      </c>
      <c r="BK99" s="188">
        <f>SUM(BK100:BK112)</f>
        <v>0</v>
      </c>
    </row>
    <row r="100" spans="2:65" s="1" customFormat="1" ht="38.25" customHeight="1">
      <c r="B100" s="40"/>
      <c r="C100" s="226" t="s">
        <v>145</v>
      </c>
      <c r="D100" s="226" t="s">
        <v>235</v>
      </c>
      <c r="E100" s="227" t="s">
        <v>954</v>
      </c>
      <c r="F100" s="228" t="s">
        <v>955</v>
      </c>
      <c r="G100" s="229" t="s">
        <v>238</v>
      </c>
      <c r="H100" s="230">
        <v>145</v>
      </c>
      <c r="I100" s="231"/>
      <c r="J100" s="232">
        <f>ROUND(I100*H100,2)</f>
        <v>0</v>
      </c>
      <c r="K100" s="228" t="s">
        <v>239</v>
      </c>
      <c r="L100" s="60"/>
      <c r="M100" s="233" t="s">
        <v>21</v>
      </c>
      <c r="N100" s="234" t="s">
        <v>43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199</v>
      </c>
      <c r="AT100" s="23" t="s">
        <v>235</v>
      </c>
      <c r="AU100" s="23" t="s">
        <v>82</v>
      </c>
      <c r="AY100" s="23" t="s">
        <v>146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80</v>
      </c>
      <c r="BK100" s="203">
        <f>ROUND(I100*H100,2)</f>
        <v>0</v>
      </c>
      <c r="BL100" s="23" t="s">
        <v>199</v>
      </c>
      <c r="BM100" s="23" t="s">
        <v>1766</v>
      </c>
    </row>
    <row r="101" spans="2:65" s="12" customFormat="1" ht="13.5">
      <c r="B101" s="215"/>
      <c r="C101" s="216"/>
      <c r="D101" s="206" t="s">
        <v>179</v>
      </c>
      <c r="E101" s="217" t="s">
        <v>21</v>
      </c>
      <c r="F101" s="218" t="s">
        <v>1767</v>
      </c>
      <c r="G101" s="216"/>
      <c r="H101" s="219">
        <v>145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179</v>
      </c>
      <c r="AU101" s="225" t="s">
        <v>82</v>
      </c>
      <c r="AV101" s="12" t="s">
        <v>82</v>
      </c>
      <c r="AW101" s="12" t="s">
        <v>35</v>
      </c>
      <c r="AX101" s="12" t="s">
        <v>80</v>
      </c>
      <c r="AY101" s="225" t="s">
        <v>146</v>
      </c>
    </row>
    <row r="102" spans="2:65" s="1" customFormat="1" ht="25.5" customHeight="1">
      <c r="B102" s="40"/>
      <c r="C102" s="226" t="s">
        <v>164</v>
      </c>
      <c r="D102" s="226" t="s">
        <v>235</v>
      </c>
      <c r="E102" s="227" t="s">
        <v>958</v>
      </c>
      <c r="F102" s="228" t="s">
        <v>959</v>
      </c>
      <c r="G102" s="229" t="s">
        <v>177</v>
      </c>
      <c r="H102" s="230">
        <v>8</v>
      </c>
      <c r="I102" s="231"/>
      <c r="J102" s="232">
        <f>ROUND(I102*H102,2)</f>
        <v>0</v>
      </c>
      <c r="K102" s="228" t="s">
        <v>239</v>
      </c>
      <c r="L102" s="60"/>
      <c r="M102" s="233" t="s">
        <v>21</v>
      </c>
      <c r="N102" s="234" t="s">
        <v>43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199</v>
      </c>
      <c r="AT102" s="23" t="s">
        <v>235</v>
      </c>
      <c r="AU102" s="23" t="s">
        <v>82</v>
      </c>
      <c r="AY102" s="23" t="s">
        <v>146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80</v>
      </c>
      <c r="BK102" s="203">
        <f>ROUND(I102*H102,2)</f>
        <v>0</v>
      </c>
      <c r="BL102" s="23" t="s">
        <v>199</v>
      </c>
      <c r="BM102" s="23" t="s">
        <v>1768</v>
      </c>
    </row>
    <row r="103" spans="2:65" s="1" customFormat="1" ht="16.5" customHeight="1">
      <c r="B103" s="40"/>
      <c r="C103" s="191" t="s">
        <v>167</v>
      </c>
      <c r="D103" s="191" t="s">
        <v>148</v>
      </c>
      <c r="E103" s="192" t="s">
        <v>1215</v>
      </c>
      <c r="F103" s="193" t="s">
        <v>1216</v>
      </c>
      <c r="G103" s="194" t="s">
        <v>238</v>
      </c>
      <c r="H103" s="195">
        <v>145</v>
      </c>
      <c r="I103" s="196"/>
      <c r="J103" s="197">
        <f>ROUND(I103*H103,2)</f>
        <v>0</v>
      </c>
      <c r="K103" s="193" t="s">
        <v>279</v>
      </c>
      <c r="L103" s="198"/>
      <c r="M103" s="199" t="s">
        <v>21</v>
      </c>
      <c r="N103" s="200" t="s">
        <v>43</v>
      </c>
      <c r="O103" s="41"/>
      <c r="P103" s="201">
        <f>O103*H103</f>
        <v>0</v>
      </c>
      <c r="Q103" s="201">
        <v>1.7000000000000001E-4</v>
      </c>
      <c r="R103" s="201">
        <f>Q103*H103</f>
        <v>2.4650000000000002E-2</v>
      </c>
      <c r="S103" s="201">
        <v>0</v>
      </c>
      <c r="T103" s="202">
        <f>S103*H103</f>
        <v>0</v>
      </c>
      <c r="AR103" s="23" t="s">
        <v>407</v>
      </c>
      <c r="AT103" s="23" t="s">
        <v>148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199</v>
      </c>
      <c r="BM103" s="23" t="s">
        <v>1769</v>
      </c>
    </row>
    <row r="104" spans="2:65" s="11" customFormat="1" ht="13.5">
      <c r="B104" s="204"/>
      <c r="C104" s="205"/>
      <c r="D104" s="206" t="s">
        <v>179</v>
      </c>
      <c r="E104" s="207" t="s">
        <v>21</v>
      </c>
      <c r="F104" s="208" t="s">
        <v>1770</v>
      </c>
      <c r="G104" s="205"/>
      <c r="H104" s="207" t="s">
        <v>21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179</v>
      </c>
      <c r="AU104" s="214" t="s">
        <v>82</v>
      </c>
      <c r="AV104" s="11" t="s">
        <v>80</v>
      </c>
      <c r="AW104" s="11" t="s">
        <v>35</v>
      </c>
      <c r="AX104" s="11" t="s">
        <v>72</v>
      </c>
      <c r="AY104" s="214" t="s">
        <v>146</v>
      </c>
    </row>
    <row r="105" spans="2:65" s="12" customFormat="1" ht="13.5">
      <c r="B105" s="215"/>
      <c r="C105" s="216"/>
      <c r="D105" s="206" t="s">
        <v>179</v>
      </c>
      <c r="E105" s="217" t="s">
        <v>1759</v>
      </c>
      <c r="F105" s="218" t="s">
        <v>1771</v>
      </c>
      <c r="G105" s="216"/>
      <c r="H105" s="219">
        <v>16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179</v>
      </c>
      <c r="AU105" s="225" t="s">
        <v>82</v>
      </c>
      <c r="AV105" s="12" t="s">
        <v>82</v>
      </c>
      <c r="AW105" s="12" t="s">
        <v>35</v>
      </c>
      <c r="AX105" s="12" t="s">
        <v>72</v>
      </c>
      <c r="AY105" s="225" t="s">
        <v>146</v>
      </c>
    </row>
    <row r="106" spans="2:65" s="12" customFormat="1" ht="13.5">
      <c r="B106" s="215"/>
      <c r="C106" s="216"/>
      <c r="D106" s="206" t="s">
        <v>179</v>
      </c>
      <c r="E106" s="217" t="s">
        <v>1177</v>
      </c>
      <c r="F106" s="218" t="s">
        <v>1772</v>
      </c>
      <c r="G106" s="216"/>
      <c r="H106" s="219">
        <v>129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179</v>
      </c>
      <c r="AU106" s="225" t="s">
        <v>82</v>
      </c>
      <c r="AV106" s="12" t="s">
        <v>82</v>
      </c>
      <c r="AW106" s="12" t="s">
        <v>35</v>
      </c>
      <c r="AX106" s="12" t="s">
        <v>72</v>
      </c>
      <c r="AY106" s="225" t="s">
        <v>146</v>
      </c>
    </row>
    <row r="107" spans="2:65" s="13" customFormat="1" ht="13.5">
      <c r="B107" s="239"/>
      <c r="C107" s="240"/>
      <c r="D107" s="206" t="s">
        <v>179</v>
      </c>
      <c r="E107" s="241" t="s">
        <v>21</v>
      </c>
      <c r="F107" s="242" t="s">
        <v>273</v>
      </c>
      <c r="G107" s="240"/>
      <c r="H107" s="243">
        <v>145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179</v>
      </c>
      <c r="AU107" s="249" t="s">
        <v>82</v>
      </c>
      <c r="AV107" s="13" t="s">
        <v>152</v>
      </c>
      <c r="AW107" s="13" t="s">
        <v>35</v>
      </c>
      <c r="AX107" s="13" t="s">
        <v>80</v>
      </c>
      <c r="AY107" s="249" t="s">
        <v>146</v>
      </c>
    </row>
    <row r="108" spans="2:65" s="1" customFormat="1" ht="25.5" customHeight="1">
      <c r="B108" s="40"/>
      <c r="C108" s="191" t="s">
        <v>151</v>
      </c>
      <c r="D108" s="191" t="s">
        <v>148</v>
      </c>
      <c r="E108" s="192" t="s">
        <v>1773</v>
      </c>
      <c r="F108" s="193" t="s">
        <v>1774</v>
      </c>
      <c r="G108" s="194" t="s">
        <v>150</v>
      </c>
      <c r="H108" s="195">
        <v>2</v>
      </c>
      <c r="I108" s="196"/>
      <c r="J108" s="197">
        <f>ROUND(I108*H108,2)</f>
        <v>0</v>
      </c>
      <c r="K108" s="193" t="s">
        <v>21</v>
      </c>
      <c r="L108" s="198"/>
      <c r="M108" s="199" t="s">
        <v>21</v>
      </c>
      <c r="N108" s="200" t="s">
        <v>43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82</v>
      </c>
      <c r="AT108" s="23" t="s">
        <v>148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80</v>
      </c>
      <c r="BM108" s="23" t="s">
        <v>1775</v>
      </c>
    </row>
    <row r="109" spans="2:65" s="11" customFormat="1" ht="13.5">
      <c r="B109" s="204"/>
      <c r="C109" s="205"/>
      <c r="D109" s="206" t="s">
        <v>179</v>
      </c>
      <c r="E109" s="207" t="s">
        <v>21</v>
      </c>
      <c r="F109" s="208" t="s">
        <v>1776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>
      <c r="B110" s="215"/>
      <c r="C110" s="216"/>
      <c r="D110" s="206" t="s">
        <v>179</v>
      </c>
      <c r="E110" s="217" t="s">
        <v>21</v>
      </c>
      <c r="F110" s="218" t="s">
        <v>82</v>
      </c>
      <c r="G110" s="216"/>
      <c r="H110" s="219">
        <v>2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38.25" customHeight="1">
      <c r="B111" s="40"/>
      <c r="C111" s="226" t="s">
        <v>172</v>
      </c>
      <c r="D111" s="226" t="s">
        <v>235</v>
      </c>
      <c r="E111" s="227" t="s">
        <v>976</v>
      </c>
      <c r="F111" s="228" t="s">
        <v>977</v>
      </c>
      <c r="G111" s="229" t="s">
        <v>177</v>
      </c>
      <c r="H111" s="230">
        <v>1</v>
      </c>
      <c r="I111" s="231"/>
      <c r="J111" s="232">
        <f>ROUND(I111*H111,2)</f>
        <v>0</v>
      </c>
      <c r="K111" s="228" t="s">
        <v>239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199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199</v>
      </c>
      <c r="BM111" s="23" t="s">
        <v>1777</v>
      </c>
    </row>
    <row r="112" spans="2:65" s="1" customFormat="1" ht="16.5" customHeight="1">
      <c r="B112" s="40"/>
      <c r="C112" s="191" t="s">
        <v>175</v>
      </c>
      <c r="D112" s="191" t="s">
        <v>148</v>
      </c>
      <c r="E112" s="192" t="s">
        <v>1778</v>
      </c>
      <c r="F112" s="193" t="s">
        <v>1779</v>
      </c>
      <c r="G112" s="194" t="s">
        <v>150</v>
      </c>
      <c r="H112" s="195">
        <v>1</v>
      </c>
      <c r="I112" s="196"/>
      <c r="J112" s="197">
        <f>ROUND(I112*H112,2)</f>
        <v>0</v>
      </c>
      <c r="K112" s="193" t="s">
        <v>21</v>
      </c>
      <c r="L112" s="198"/>
      <c r="M112" s="199" t="s">
        <v>21</v>
      </c>
      <c r="N112" s="200" t="s">
        <v>43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82</v>
      </c>
      <c r="AT112" s="23" t="s">
        <v>148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80</v>
      </c>
      <c r="BM112" s="23" t="s">
        <v>1780</v>
      </c>
    </row>
    <row r="113" spans="2:65" s="10" customFormat="1" ht="37.35" customHeight="1">
      <c r="B113" s="175"/>
      <c r="C113" s="176"/>
      <c r="D113" s="177" t="s">
        <v>71</v>
      </c>
      <c r="E113" s="178" t="s">
        <v>148</v>
      </c>
      <c r="F113" s="178" t="s">
        <v>424</v>
      </c>
      <c r="G113" s="176"/>
      <c r="H113" s="176"/>
      <c r="I113" s="179"/>
      <c r="J113" s="180">
        <f>BK113</f>
        <v>0</v>
      </c>
      <c r="K113" s="176"/>
      <c r="L113" s="181"/>
      <c r="M113" s="182"/>
      <c r="N113" s="183"/>
      <c r="O113" s="183"/>
      <c r="P113" s="184">
        <f>P114+P129+P146</f>
        <v>0</v>
      </c>
      <c r="Q113" s="183"/>
      <c r="R113" s="184">
        <f>R114+R129+R146</f>
        <v>59.177703599999994</v>
      </c>
      <c r="S113" s="183"/>
      <c r="T113" s="185">
        <f>T114+T129+T146</f>
        <v>0</v>
      </c>
      <c r="AR113" s="186" t="s">
        <v>156</v>
      </c>
      <c r="AT113" s="187" t="s">
        <v>71</v>
      </c>
      <c r="AU113" s="187" t="s">
        <v>72</v>
      </c>
      <c r="AY113" s="186" t="s">
        <v>146</v>
      </c>
      <c r="BK113" s="188">
        <f>BK114+BK129+BK146</f>
        <v>0</v>
      </c>
    </row>
    <row r="114" spans="2:65" s="10" customFormat="1" ht="19.899999999999999" customHeight="1">
      <c r="B114" s="175"/>
      <c r="C114" s="176"/>
      <c r="D114" s="177" t="s">
        <v>71</v>
      </c>
      <c r="E114" s="189" t="s">
        <v>988</v>
      </c>
      <c r="F114" s="189" t="s">
        <v>989</v>
      </c>
      <c r="G114" s="176"/>
      <c r="H114" s="176"/>
      <c r="I114" s="179"/>
      <c r="J114" s="190">
        <f>BK114</f>
        <v>0</v>
      </c>
      <c r="K114" s="176"/>
      <c r="L114" s="181"/>
      <c r="M114" s="182"/>
      <c r="N114" s="183"/>
      <c r="O114" s="183"/>
      <c r="P114" s="184">
        <f>SUM(P115:P128)</f>
        <v>0</v>
      </c>
      <c r="Q114" s="183"/>
      <c r="R114" s="184">
        <f>SUM(R115:R128)</f>
        <v>4.9400000000000008E-3</v>
      </c>
      <c r="S114" s="183"/>
      <c r="T114" s="185">
        <f>SUM(T115:T128)</f>
        <v>0</v>
      </c>
      <c r="AR114" s="186" t="s">
        <v>156</v>
      </c>
      <c r="AT114" s="187" t="s">
        <v>71</v>
      </c>
      <c r="AU114" s="187" t="s">
        <v>80</v>
      </c>
      <c r="AY114" s="186" t="s">
        <v>146</v>
      </c>
      <c r="BK114" s="188">
        <f>SUM(BK115:BK128)</f>
        <v>0</v>
      </c>
    </row>
    <row r="115" spans="2:65" s="1" customFormat="1" ht="16.5" customHeight="1">
      <c r="B115" s="40"/>
      <c r="C115" s="226" t="s">
        <v>181</v>
      </c>
      <c r="D115" s="226" t="s">
        <v>235</v>
      </c>
      <c r="E115" s="227" t="s">
        <v>990</v>
      </c>
      <c r="F115" s="228" t="s">
        <v>991</v>
      </c>
      <c r="G115" s="229" t="s">
        <v>238</v>
      </c>
      <c r="H115" s="230">
        <v>247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430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430</v>
      </c>
      <c r="BM115" s="23" t="s">
        <v>1781</v>
      </c>
    </row>
    <row r="116" spans="2:65" s="12" customFormat="1" ht="13.5">
      <c r="B116" s="215"/>
      <c r="C116" s="216"/>
      <c r="D116" s="206" t="s">
        <v>179</v>
      </c>
      <c r="E116" s="217" t="s">
        <v>21</v>
      </c>
      <c r="F116" s="218" t="s">
        <v>1298</v>
      </c>
      <c r="G116" s="216"/>
      <c r="H116" s="219">
        <v>247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16.5" customHeight="1">
      <c r="B117" s="40"/>
      <c r="C117" s="191" t="s">
        <v>184</v>
      </c>
      <c r="D117" s="191" t="s">
        <v>148</v>
      </c>
      <c r="E117" s="192" t="s">
        <v>993</v>
      </c>
      <c r="F117" s="193" t="s">
        <v>994</v>
      </c>
      <c r="G117" s="194" t="s">
        <v>238</v>
      </c>
      <c r="H117" s="195">
        <v>247</v>
      </c>
      <c r="I117" s="196"/>
      <c r="J117" s="197">
        <f>ROUND(I117*H117,2)</f>
        <v>0</v>
      </c>
      <c r="K117" s="193" t="s">
        <v>21</v>
      </c>
      <c r="L117" s="198"/>
      <c r="M117" s="199" t="s">
        <v>21</v>
      </c>
      <c r="N117" s="200" t="s">
        <v>43</v>
      </c>
      <c r="O117" s="41"/>
      <c r="P117" s="201">
        <f>O117*H117</f>
        <v>0</v>
      </c>
      <c r="Q117" s="201">
        <v>2.0000000000000002E-5</v>
      </c>
      <c r="R117" s="201">
        <f>Q117*H117</f>
        <v>4.9400000000000008E-3</v>
      </c>
      <c r="S117" s="201">
        <v>0</v>
      </c>
      <c r="T117" s="202">
        <f>S117*H117</f>
        <v>0</v>
      </c>
      <c r="AR117" s="23" t="s">
        <v>995</v>
      </c>
      <c r="AT117" s="23" t="s">
        <v>148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995</v>
      </c>
      <c r="BM117" s="23" t="s">
        <v>1782</v>
      </c>
    </row>
    <row r="118" spans="2:65" s="12" customFormat="1" ht="13.5">
      <c r="B118" s="215"/>
      <c r="C118" s="216"/>
      <c r="D118" s="206" t="s">
        <v>179</v>
      </c>
      <c r="E118" s="217" t="s">
        <v>21</v>
      </c>
      <c r="F118" s="218" t="s">
        <v>1298</v>
      </c>
      <c r="G118" s="216"/>
      <c r="H118" s="219">
        <v>247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" customFormat="1" ht="16.5" customHeight="1">
      <c r="B119" s="40"/>
      <c r="C119" s="191" t="s">
        <v>188</v>
      </c>
      <c r="D119" s="191" t="s">
        <v>148</v>
      </c>
      <c r="E119" s="192" t="s">
        <v>1783</v>
      </c>
      <c r="F119" s="193" t="s">
        <v>1784</v>
      </c>
      <c r="G119" s="194" t="s">
        <v>238</v>
      </c>
      <c r="H119" s="195">
        <v>205</v>
      </c>
      <c r="I119" s="196"/>
      <c r="J119" s="197">
        <f>ROUND(I119*H119,2)</f>
        <v>0</v>
      </c>
      <c r="K119" s="193" t="s">
        <v>21</v>
      </c>
      <c r="L119" s="198"/>
      <c r="M119" s="199" t="s">
        <v>21</v>
      </c>
      <c r="N119" s="200" t="s">
        <v>43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82</v>
      </c>
      <c r="AT119" s="23" t="s">
        <v>148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80</v>
      </c>
      <c r="BM119" s="23" t="s">
        <v>1785</v>
      </c>
    </row>
    <row r="120" spans="2:65" s="11" customFormat="1" ht="13.5">
      <c r="B120" s="204"/>
      <c r="C120" s="205"/>
      <c r="D120" s="206" t="s">
        <v>179</v>
      </c>
      <c r="E120" s="207" t="s">
        <v>21</v>
      </c>
      <c r="F120" s="208" t="s">
        <v>1786</v>
      </c>
      <c r="G120" s="205"/>
      <c r="H120" s="207" t="s">
        <v>21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179</v>
      </c>
      <c r="AU120" s="214" t="s">
        <v>82</v>
      </c>
      <c r="AV120" s="11" t="s">
        <v>80</v>
      </c>
      <c r="AW120" s="11" t="s">
        <v>35</v>
      </c>
      <c r="AX120" s="11" t="s">
        <v>72</v>
      </c>
      <c r="AY120" s="214" t="s">
        <v>146</v>
      </c>
    </row>
    <row r="121" spans="2:65" s="12" customFormat="1" ht="13.5">
      <c r="B121" s="215"/>
      <c r="C121" s="216"/>
      <c r="D121" s="206" t="s">
        <v>179</v>
      </c>
      <c r="E121" s="217" t="s">
        <v>1755</v>
      </c>
      <c r="F121" s="218" t="s">
        <v>1787</v>
      </c>
      <c r="G121" s="216"/>
      <c r="H121" s="219">
        <v>205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179</v>
      </c>
      <c r="AU121" s="225" t="s">
        <v>82</v>
      </c>
      <c r="AV121" s="12" t="s">
        <v>82</v>
      </c>
      <c r="AW121" s="12" t="s">
        <v>35</v>
      </c>
      <c r="AX121" s="12" t="s">
        <v>80</v>
      </c>
      <c r="AY121" s="225" t="s">
        <v>146</v>
      </c>
    </row>
    <row r="122" spans="2:65" s="1" customFormat="1" ht="25.5" customHeight="1">
      <c r="B122" s="40"/>
      <c r="C122" s="226" t="s">
        <v>192</v>
      </c>
      <c r="D122" s="226" t="s">
        <v>235</v>
      </c>
      <c r="E122" s="227" t="s">
        <v>1044</v>
      </c>
      <c r="F122" s="228" t="s">
        <v>1045</v>
      </c>
      <c r="G122" s="229" t="s">
        <v>177</v>
      </c>
      <c r="H122" s="230">
        <v>4</v>
      </c>
      <c r="I122" s="231"/>
      <c r="J122" s="232">
        <f>ROUND(I122*H122,2)</f>
        <v>0</v>
      </c>
      <c r="K122" s="228" t="s">
        <v>239</v>
      </c>
      <c r="L122" s="60"/>
      <c r="M122" s="233" t="s">
        <v>21</v>
      </c>
      <c r="N122" s="234" t="s">
        <v>43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430</v>
      </c>
      <c r="AT122" s="23" t="s">
        <v>235</v>
      </c>
      <c r="AU122" s="23" t="s">
        <v>82</v>
      </c>
      <c r="AY122" s="23" t="s">
        <v>146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80</v>
      </c>
      <c r="BK122" s="203">
        <f>ROUND(I122*H122,2)</f>
        <v>0</v>
      </c>
      <c r="BL122" s="23" t="s">
        <v>430</v>
      </c>
      <c r="BM122" s="23" t="s">
        <v>1788</v>
      </c>
    </row>
    <row r="123" spans="2:65" s="1" customFormat="1" ht="16.5" customHeight="1">
      <c r="B123" s="40"/>
      <c r="C123" s="191" t="s">
        <v>10</v>
      </c>
      <c r="D123" s="191" t="s">
        <v>148</v>
      </c>
      <c r="E123" s="192" t="s">
        <v>1789</v>
      </c>
      <c r="F123" s="193" t="s">
        <v>1790</v>
      </c>
      <c r="G123" s="194" t="s">
        <v>238</v>
      </c>
      <c r="H123" s="195">
        <v>205</v>
      </c>
      <c r="I123" s="196"/>
      <c r="J123" s="197">
        <f>ROUND(I123*H123,2)</f>
        <v>0</v>
      </c>
      <c r="K123" s="193" t="s">
        <v>21</v>
      </c>
      <c r="L123" s="198"/>
      <c r="M123" s="199" t="s">
        <v>21</v>
      </c>
      <c r="N123" s="200" t="s">
        <v>43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82</v>
      </c>
      <c r="AT123" s="23" t="s">
        <v>148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80</v>
      </c>
      <c r="BM123" s="23" t="s">
        <v>1791</v>
      </c>
    </row>
    <row r="124" spans="2:65" s="12" customFormat="1" ht="13.5">
      <c r="B124" s="215"/>
      <c r="C124" s="216"/>
      <c r="D124" s="206" t="s">
        <v>179</v>
      </c>
      <c r="E124" s="217" t="s">
        <v>21</v>
      </c>
      <c r="F124" s="218" t="s">
        <v>1755</v>
      </c>
      <c r="G124" s="216"/>
      <c r="H124" s="219">
        <v>205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16.5" customHeight="1">
      <c r="B125" s="40"/>
      <c r="C125" s="226" t="s">
        <v>199</v>
      </c>
      <c r="D125" s="226" t="s">
        <v>235</v>
      </c>
      <c r="E125" s="227" t="s">
        <v>1048</v>
      </c>
      <c r="F125" s="228" t="s">
        <v>1049</v>
      </c>
      <c r="G125" s="229" t="s">
        <v>177</v>
      </c>
      <c r="H125" s="230">
        <v>4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430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430</v>
      </c>
      <c r="BM125" s="23" t="s">
        <v>1792</v>
      </c>
    </row>
    <row r="126" spans="2:65" s="1" customFormat="1" ht="16.5" customHeight="1">
      <c r="B126" s="40"/>
      <c r="C126" s="191" t="s">
        <v>203</v>
      </c>
      <c r="D126" s="191" t="s">
        <v>148</v>
      </c>
      <c r="E126" s="192" t="s">
        <v>1052</v>
      </c>
      <c r="F126" s="193" t="s">
        <v>1053</v>
      </c>
      <c r="G126" s="194" t="s">
        <v>177</v>
      </c>
      <c r="H126" s="195">
        <v>4</v>
      </c>
      <c r="I126" s="196"/>
      <c r="J126" s="197">
        <f>ROUND(I126*H126,2)</f>
        <v>0</v>
      </c>
      <c r="K126" s="193" t="s">
        <v>21</v>
      </c>
      <c r="L126" s="198"/>
      <c r="M126" s="199" t="s">
        <v>21</v>
      </c>
      <c r="N126" s="200" t="s">
        <v>43</v>
      </c>
      <c r="O126" s="4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1005</v>
      </c>
      <c r="AT126" s="23" t="s">
        <v>148</v>
      </c>
      <c r="AU126" s="23" t="s">
        <v>82</v>
      </c>
      <c r="AY126" s="23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80</v>
      </c>
      <c r="BK126" s="203">
        <f>ROUND(I126*H126,2)</f>
        <v>0</v>
      </c>
      <c r="BL126" s="23" t="s">
        <v>430</v>
      </c>
      <c r="BM126" s="23" t="s">
        <v>1793</v>
      </c>
    </row>
    <row r="127" spans="2:65" s="1" customFormat="1" ht="38.25" customHeight="1">
      <c r="B127" s="40"/>
      <c r="C127" s="226" t="s">
        <v>210</v>
      </c>
      <c r="D127" s="226" t="s">
        <v>235</v>
      </c>
      <c r="E127" s="227" t="s">
        <v>1254</v>
      </c>
      <c r="F127" s="228" t="s">
        <v>1255</v>
      </c>
      <c r="G127" s="229" t="s">
        <v>238</v>
      </c>
      <c r="H127" s="230">
        <v>145</v>
      </c>
      <c r="I127" s="231"/>
      <c r="J127" s="232">
        <f>ROUND(I127*H127,2)</f>
        <v>0</v>
      </c>
      <c r="K127" s="228" t="s">
        <v>279</v>
      </c>
      <c r="L127" s="60"/>
      <c r="M127" s="233" t="s">
        <v>21</v>
      </c>
      <c r="N127" s="234" t="s">
        <v>43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430</v>
      </c>
      <c r="AT127" s="23" t="s">
        <v>235</v>
      </c>
      <c r="AU127" s="23" t="s">
        <v>82</v>
      </c>
      <c r="AY127" s="23" t="s">
        <v>146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80</v>
      </c>
      <c r="BK127" s="203">
        <f>ROUND(I127*H127,2)</f>
        <v>0</v>
      </c>
      <c r="BL127" s="23" t="s">
        <v>430</v>
      </c>
      <c r="BM127" s="23" t="s">
        <v>1794</v>
      </c>
    </row>
    <row r="128" spans="2:65" s="12" customFormat="1" ht="13.5">
      <c r="B128" s="215"/>
      <c r="C128" s="216"/>
      <c r="D128" s="206" t="s">
        <v>179</v>
      </c>
      <c r="E128" s="217" t="s">
        <v>21</v>
      </c>
      <c r="F128" s="218" t="s">
        <v>1767</v>
      </c>
      <c r="G128" s="216"/>
      <c r="H128" s="219">
        <v>145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179</v>
      </c>
      <c r="AU128" s="225" t="s">
        <v>82</v>
      </c>
      <c r="AV128" s="12" t="s">
        <v>82</v>
      </c>
      <c r="AW128" s="12" t="s">
        <v>35</v>
      </c>
      <c r="AX128" s="12" t="s">
        <v>80</v>
      </c>
      <c r="AY128" s="225" t="s">
        <v>146</v>
      </c>
    </row>
    <row r="129" spans="2:65" s="10" customFormat="1" ht="29.85" customHeight="1">
      <c r="B129" s="175"/>
      <c r="C129" s="176"/>
      <c r="D129" s="177" t="s">
        <v>71</v>
      </c>
      <c r="E129" s="189" t="s">
        <v>1795</v>
      </c>
      <c r="F129" s="189" t="s">
        <v>1796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SUM(P130:P145)</f>
        <v>0</v>
      </c>
      <c r="Q129" s="183"/>
      <c r="R129" s="184">
        <f>SUM(R130:R145)</f>
        <v>0</v>
      </c>
      <c r="S129" s="183"/>
      <c r="T129" s="185">
        <f>SUM(T130:T145)</f>
        <v>0</v>
      </c>
      <c r="AR129" s="186" t="s">
        <v>156</v>
      </c>
      <c r="AT129" s="187" t="s">
        <v>71</v>
      </c>
      <c r="AU129" s="187" t="s">
        <v>80</v>
      </c>
      <c r="AY129" s="186" t="s">
        <v>146</v>
      </c>
      <c r="BK129" s="188">
        <f>SUM(BK130:BK145)</f>
        <v>0</v>
      </c>
    </row>
    <row r="130" spans="2:65" s="1" customFormat="1" ht="16.5" customHeight="1">
      <c r="B130" s="40"/>
      <c r="C130" s="226" t="s">
        <v>214</v>
      </c>
      <c r="D130" s="226" t="s">
        <v>235</v>
      </c>
      <c r="E130" s="227" t="s">
        <v>1797</v>
      </c>
      <c r="F130" s="228" t="s">
        <v>1798</v>
      </c>
      <c r="G130" s="229" t="s">
        <v>177</v>
      </c>
      <c r="H130" s="230">
        <v>2</v>
      </c>
      <c r="I130" s="231"/>
      <c r="J130" s="232">
        <f>ROUND(I130*H130,2)</f>
        <v>0</v>
      </c>
      <c r="K130" s="228" t="s">
        <v>279</v>
      </c>
      <c r="L130" s="60"/>
      <c r="M130" s="233" t="s">
        <v>21</v>
      </c>
      <c r="N130" s="234" t="s">
        <v>43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80</v>
      </c>
      <c r="AT130" s="23" t="s">
        <v>235</v>
      </c>
      <c r="AU130" s="23" t="s">
        <v>82</v>
      </c>
      <c r="AY130" s="23" t="s">
        <v>146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80</v>
      </c>
      <c r="BK130" s="203">
        <f>ROUND(I130*H130,2)</f>
        <v>0</v>
      </c>
      <c r="BL130" s="23" t="s">
        <v>80</v>
      </c>
      <c r="BM130" s="23" t="s">
        <v>1799</v>
      </c>
    </row>
    <row r="131" spans="2:65" s="1" customFormat="1" ht="16.5" customHeight="1">
      <c r="B131" s="40"/>
      <c r="C131" s="226" t="s">
        <v>218</v>
      </c>
      <c r="D131" s="226" t="s">
        <v>235</v>
      </c>
      <c r="E131" s="227" t="s">
        <v>1800</v>
      </c>
      <c r="F131" s="228" t="s">
        <v>1801</v>
      </c>
      <c r="G131" s="229" t="s">
        <v>1073</v>
      </c>
      <c r="H131" s="230">
        <v>0.20499999999999999</v>
      </c>
      <c r="I131" s="231"/>
      <c r="J131" s="232">
        <f>ROUND(I131*H131,2)</f>
        <v>0</v>
      </c>
      <c r="K131" s="228" t="s">
        <v>279</v>
      </c>
      <c r="L131" s="60"/>
      <c r="M131" s="233" t="s">
        <v>21</v>
      </c>
      <c r="N131" s="234" t="s">
        <v>43</v>
      </c>
      <c r="O131" s="4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80</v>
      </c>
      <c r="AT131" s="23" t="s">
        <v>235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80</v>
      </c>
      <c r="BM131" s="23" t="s">
        <v>1802</v>
      </c>
    </row>
    <row r="132" spans="2:65" s="12" customFormat="1" ht="13.5">
      <c r="B132" s="215"/>
      <c r="C132" s="216"/>
      <c r="D132" s="206" t="s">
        <v>179</v>
      </c>
      <c r="E132" s="217" t="s">
        <v>21</v>
      </c>
      <c r="F132" s="218" t="s">
        <v>1803</v>
      </c>
      <c r="G132" s="216"/>
      <c r="H132" s="219">
        <v>0.20499999999999999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80</v>
      </c>
      <c r="AY132" s="225" t="s">
        <v>146</v>
      </c>
    </row>
    <row r="133" spans="2:65" s="1" customFormat="1" ht="16.5" customHeight="1">
      <c r="B133" s="40"/>
      <c r="C133" s="226" t="s">
        <v>9</v>
      </c>
      <c r="D133" s="226" t="s">
        <v>235</v>
      </c>
      <c r="E133" s="227" t="s">
        <v>1804</v>
      </c>
      <c r="F133" s="228" t="s">
        <v>1805</v>
      </c>
      <c r="G133" s="229" t="s">
        <v>177</v>
      </c>
      <c r="H133" s="230">
        <v>6</v>
      </c>
      <c r="I133" s="231"/>
      <c r="J133" s="232">
        <f>ROUND(I133*H133,2)</f>
        <v>0</v>
      </c>
      <c r="K133" s="228" t="s">
        <v>279</v>
      </c>
      <c r="L133" s="60"/>
      <c r="M133" s="233" t="s">
        <v>21</v>
      </c>
      <c r="N133" s="234" t="s">
        <v>43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80</v>
      </c>
      <c r="AT133" s="23" t="s">
        <v>235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80</v>
      </c>
      <c r="BM133" s="23" t="s">
        <v>1806</v>
      </c>
    </row>
    <row r="134" spans="2:65" s="1" customFormat="1" ht="16.5" customHeight="1">
      <c r="B134" s="40"/>
      <c r="C134" s="191" t="s">
        <v>225</v>
      </c>
      <c r="D134" s="191" t="s">
        <v>148</v>
      </c>
      <c r="E134" s="192" t="s">
        <v>1807</v>
      </c>
      <c r="F134" s="193" t="s">
        <v>1808</v>
      </c>
      <c r="G134" s="194" t="s">
        <v>177</v>
      </c>
      <c r="H134" s="195">
        <v>6</v>
      </c>
      <c r="I134" s="196"/>
      <c r="J134" s="197">
        <f>ROUND(I134*H134,2)</f>
        <v>0</v>
      </c>
      <c r="K134" s="193" t="s">
        <v>21</v>
      </c>
      <c r="L134" s="198"/>
      <c r="M134" s="199" t="s">
        <v>21</v>
      </c>
      <c r="N134" s="200" t="s">
        <v>43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82</v>
      </c>
      <c r="AT134" s="23" t="s">
        <v>148</v>
      </c>
      <c r="AU134" s="23" t="s">
        <v>82</v>
      </c>
      <c r="AY134" s="23" t="s">
        <v>146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80</v>
      </c>
      <c r="BK134" s="203">
        <f>ROUND(I134*H134,2)</f>
        <v>0</v>
      </c>
      <c r="BL134" s="23" t="s">
        <v>80</v>
      </c>
      <c r="BM134" s="23" t="s">
        <v>1809</v>
      </c>
    </row>
    <row r="135" spans="2:65" s="1" customFormat="1" ht="25.5" customHeight="1">
      <c r="B135" s="40"/>
      <c r="C135" s="226" t="s">
        <v>230</v>
      </c>
      <c r="D135" s="226" t="s">
        <v>235</v>
      </c>
      <c r="E135" s="227" t="s">
        <v>1810</v>
      </c>
      <c r="F135" s="228" t="s">
        <v>1811</v>
      </c>
      <c r="G135" s="229" t="s">
        <v>177</v>
      </c>
      <c r="H135" s="230">
        <v>4</v>
      </c>
      <c r="I135" s="231"/>
      <c r="J135" s="232">
        <f>ROUND(I135*H135,2)</f>
        <v>0</v>
      </c>
      <c r="K135" s="228" t="s">
        <v>279</v>
      </c>
      <c r="L135" s="60"/>
      <c r="M135" s="233" t="s">
        <v>21</v>
      </c>
      <c r="N135" s="234" t="s">
        <v>43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80</v>
      </c>
      <c r="AT135" s="23" t="s">
        <v>235</v>
      </c>
      <c r="AU135" s="23" t="s">
        <v>82</v>
      </c>
      <c r="AY135" s="23" t="s">
        <v>146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80</v>
      </c>
      <c r="BK135" s="203">
        <f>ROUND(I135*H135,2)</f>
        <v>0</v>
      </c>
      <c r="BL135" s="23" t="s">
        <v>80</v>
      </c>
      <c r="BM135" s="23" t="s">
        <v>1812</v>
      </c>
    </row>
    <row r="136" spans="2:65" s="1" customFormat="1" ht="16.5" customHeight="1">
      <c r="B136" s="40"/>
      <c r="C136" s="226" t="s">
        <v>234</v>
      </c>
      <c r="D136" s="226" t="s">
        <v>235</v>
      </c>
      <c r="E136" s="227" t="s">
        <v>1813</v>
      </c>
      <c r="F136" s="228" t="s">
        <v>1814</v>
      </c>
      <c r="G136" s="229" t="s">
        <v>177</v>
      </c>
      <c r="H136" s="230">
        <v>2</v>
      </c>
      <c r="I136" s="231"/>
      <c r="J136" s="232">
        <f>ROUND(I136*H136,2)</f>
        <v>0</v>
      </c>
      <c r="K136" s="228" t="s">
        <v>279</v>
      </c>
      <c r="L136" s="60"/>
      <c r="M136" s="233" t="s">
        <v>21</v>
      </c>
      <c r="N136" s="234" t="s">
        <v>43</v>
      </c>
      <c r="O136" s="4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80</v>
      </c>
      <c r="AT136" s="23" t="s">
        <v>235</v>
      </c>
      <c r="AU136" s="23" t="s">
        <v>82</v>
      </c>
      <c r="AY136" s="23" t="s">
        <v>146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80</v>
      </c>
      <c r="BK136" s="203">
        <f>ROUND(I136*H136,2)</f>
        <v>0</v>
      </c>
      <c r="BL136" s="23" t="s">
        <v>80</v>
      </c>
      <c r="BM136" s="23" t="s">
        <v>1815</v>
      </c>
    </row>
    <row r="137" spans="2:65" s="1" customFormat="1" ht="38.25" customHeight="1">
      <c r="B137" s="40"/>
      <c r="C137" s="226" t="s">
        <v>243</v>
      </c>
      <c r="D137" s="226" t="s">
        <v>235</v>
      </c>
      <c r="E137" s="227" t="s">
        <v>1816</v>
      </c>
      <c r="F137" s="228" t="s">
        <v>1817</v>
      </c>
      <c r="G137" s="229" t="s">
        <v>238</v>
      </c>
      <c r="H137" s="230">
        <v>40</v>
      </c>
      <c r="I137" s="231"/>
      <c r="J137" s="232">
        <f>ROUND(I137*H137,2)</f>
        <v>0</v>
      </c>
      <c r="K137" s="228" t="s">
        <v>279</v>
      </c>
      <c r="L137" s="60"/>
      <c r="M137" s="233" t="s">
        <v>21</v>
      </c>
      <c r="N137" s="234" t="s">
        <v>43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80</v>
      </c>
      <c r="AT137" s="23" t="s">
        <v>235</v>
      </c>
      <c r="AU137" s="23" t="s">
        <v>82</v>
      </c>
      <c r="AY137" s="23" t="s">
        <v>146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80</v>
      </c>
      <c r="BK137" s="203">
        <f>ROUND(I137*H137,2)</f>
        <v>0</v>
      </c>
      <c r="BL137" s="23" t="s">
        <v>80</v>
      </c>
      <c r="BM137" s="23" t="s">
        <v>1818</v>
      </c>
    </row>
    <row r="138" spans="2:65" s="11" customFormat="1" ht="13.5">
      <c r="B138" s="204"/>
      <c r="C138" s="205"/>
      <c r="D138" s="206" t="s">
        <v>179</v>
      </c>
      <c r="E138" s="207" t="s">
        <v>21</v>
      </c>
      <c r="F138" s="208" t="s">
        <v>1770</v>
      </c>
      <c r="G138" s="205"/>
      <c r="H138" s="207" t="s">
        <v>21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179</v>
      </c>
      <c r="AU138" s="214" t="s">
        <v>82</v>
      </c>
      <c r="AV138" s="11" t="s">
        <v>80</v>
      </c>
      <c r="AW138" s="11" t="s">
        <v>35</v>
      </c>
      <c r="AX138" s="11" t="s">
        <v>72</v>
      </c>
      <c r="AY138" s="214" t="s">
        <v>146</v>
      </c>
    </row>
    <row r="139" spans="2:65" s="12" customFormat="1" ht="13.5">
      <c r="B139" s="215"/>
      <c r="C139" s="216"/>
      <c r="D139" s="206" t="s">
        <v>179</v>
      </c>
      <c r="E139" s="217" t="s">
        <v>1819</v>
      </c>
      <c r="F139" s="218" t="s">
        <v>563</v>
      </c>
      <c r="G139" s="216"/>
      <c r="H139" s="219">
        <v>40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179</v>
      </c>
      <c r="AU139" s="225" t="s">
        <v>82</v>
      </c>
      <c r="AV139" s="12" t="s">
        <v>82</v>
      </c>
      <c r="AW139" s="12" t="s">
        <v>35</v>
      </c>
      <c r="AX139" s="12" t="s">
        <v>80</v>
      </c>
      <c r="AY139" s="225" t="s">
        <v>146</v>
      </c>
    </row>
    <row r="140" spans="2:65" s="1" customFormat="1" ht="16.5" customHeight="1">
      <c r="B140" s="40"/>
      <c r="C140" s="191" t="s">
        <v>369</v>
      </c>
      <c r="D140" s="191" t="s">
        <v>148</v>
      </c>
      <c r="E140" s="192" t="s">
        <v>1820</v>
      </c>
      <c r="F140" s="193" t="s">
        <v>1821</v>
      </c>
      <c r="G140" s="194" t="s">
        <v>238</v>
      </c>
      <c r="H140" s="195">
        <v>40</v>
      </c>
      <c r="I140" s="196"/>
      <c r="J140" s="197">
        <f t="shared" ref="J140:J145" si="0">ROUND(I140*H140,2)</f>
        <v>0</v>
      </c>
      <c r="K140" s="193" t="s">
        <v>21</v>
      </c>
      <c r="L140" s="198"/>
      <c r="M140" s="199" t="s">
        <v>21</v>
      </c>
      <c r="N140" s="200" t="s">
        <v>43</v>
      </c>
      <c r="O140" s="41"/>
      <c r="P140" s="201">
        <f t="shared" ref="P140:P145" si="1">O140*H140</f>
        <v>0</v>
      </c>
      <c r="Q140" s="201">
        <v>0</v>
      </c>
      <c r="R140" s="201">
        <f t="shared" ref="R140:R145" si="2">Q140*H140</f>
        <v>0</v>
      </c>
      <c r="S140" s="201">
        <v>0</v>
      </c>
      <c r="T140" s="202">
        <f t="shared" ref="T140:T145" si="3">S140*H140</f>
        <v>0</v>
      </c>
      <c r="AR140" s="23" t="s">
        <v>82</v>
      </c>
      <c r="AT140" s="23" t="s">
        <v>148</v>
      </c>
      <c r="AU140" s="23" t="s">
        <v>82</v>
      </c>
      <c r="AY140" s="23" t="s">
        <v>146</v>
      </c>
      <c r="BE140" s="203">
        <f t="shared" ref="BE140:BE145" si="4">IF(N140="základní",J140,0)</f>
        <v>0</v>
      </c>
      <c r="BF140" s="203">
        <f t="shared" ref="BF140:BF145" si="5">IF(N140="snížená",J140,0)</f>
        <v>0</v>
      </c>
      <c r="BG140" s="203">
        <f t="shared" ref="BG140:BG145" si="6">IF(N140="zákl. přenesená",J140,0)</f>
        <v>0</v>
      </c>
      <c r="BH140" s="203">
        <f t="shared" ref="BH140:BH145" si="7">IF(N140="sníž. přenesená",J140,0)</f>
        <v>0</v>
      </c>
      <c r="BI140" s="203">
        <f t="shared" ref="BI140:BI145" si="8">IF(N140="nulová",J140,0)</f>
        <v>0</v>
      </c>
      <c r="BJ140" s="23" t="s">
        <v>80</v>
      </c>
      <c r="BK140" s="203">
        <f t="shared" ref="BK140:BK145" si="9">ROUND(I140*H140,2)</f>
        <v>0</v>
      </c>
      <c r="BL140" s="23" t="s">
        <v>80</v>
      </c>
      <c r="BM140" s="23" t="s">
        <v>1822</v>
      </c>
    </row>
    <row r="141" spans="2:65" s="1" customFormat="1" ht="38.25" customHeight="1">
      <c r="B141" s="40"/>
      <c r="C141" s="226" t="s">
        <v>373</v>
      </c>
      <c r="D141" s="226" t="s">
        <v>235</v>
      </c>
      <c r="E141" s="227" t="s">
        <v>1823</v>
      </c>
      <c r="F141" s="228" t="s">
        <v>1824</v>
      </c>
      <c r="G141" s="229" t="s">
        <v>177</v>
      </c>
      <c r="H141" s="230">
        <v>2</v>
      </c>
      <c r="I141" s="231"/>
      <c r="J141" s="232">
        <f t="shared" si="0"/>
        <v>0</v>
      </c>
      <c r="K141" s="228" t="s">
        <v>279</v>
      </c>
      <c r="L141" s="60"/>
      <c r="M141" s="233" t="s">
        <v>21</v>
      </c>
      <c r="N141" s="234" t="s">
        <v>43</v>
      </c>
      <c r="O141" s="4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AR141" s="23" t="s">
        <v>80</v>
      </c>
      <c r="AT141" s="23" t="s">
        <v>235</v>
      </c>
      <c r="AU141" s="23" t="s">
        <v>82</v>
      </c>
      <c r="AY141" s="23" t="s">
        <v>146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3" t="s">
        <v>80</v>
      </c>
      <c r="BK141" s="203">
        <f t="shared" si="9"/>
        <v>0</v>
      </c>
      <c r="BL141" s="23" t="s">
        <v>80</v>
      </c>
      <c r="BM141" s="23" t="s">
        <v>1825</v>
      </c>
    </row>
    <row r="142" spans="2:65" s="1" customFormat="1" ht="16.5" customHeight="1">
      <c r="B142" s="40"/>
      <c r="C142" s="191" t="s">
        <v>380</v>
      </c>
      <c r="D142" s="191" t="s">
        <v>148</v>
      </c>
      <c r="E142" s="192" t="s">
        <v>1826</v>
      </c>
      <c r="F142" s="193" t="s">
        <v>1827</v>
      </c>
      <c r="G142" s="194" t="s">
        <v>150</v>
      </c>
      <c r="H142" s="195">
        <v>2</v>
      </c>
      <c r="I142" s="196"/>
      <c r="J142" s="197">
        <f t="shared" si="0"/>
        <v>0</v>
      </c>
      <c r="K142" s="193" t="s">
        <v>21</v>
      </c>
      <c r="L142" s="198"/>
      <c r="M142" s="199" t="s">
        <v>21</v>
      </c>
      <c r="N142" s="200" t="s">
        <v>43</v>
      </c>
      <c r="O142" s="41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AR142" s="23" t="s">
        <v>82</v>
      </c>
      <c r="AT142" s="23" t="s">
        <v>148</v>
      </c>
      <c r="AU142" s="23" t="s">
        <v>82</v>
      </c>
      <c r="AY142" s="23" t="s">
        <v>146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23" t="s">
        <v>80</v>
      </c>
      <c r="BK142" s="203">
        <f t="shared" si="9"/>
        <v>0</v>
      </c>
      <c r="BL142" s="23" t="s">
        <v>80</v>
      </c>
      <c r="BM142" s="23" t="s">
        <v>1828</v>
      </c>
    </row>
    <row r="143" spans="2:65" s="1" customFormat="1" ht="51" customHeight="1">
      <c r="B143" s="40"/>
      <c r="C143" s="226" t="s">
        <v>384</v>
      </c>
      <c r="D143" s="226" t="s">
        <v>235</v>
      </c>
      <c r="E143" s="227" t="s">
        <v>1829</v>
      </c>
      <c r="F143" s="228" t="s">
        <v>1830</v>
      </c>
      <c r="G143" s="229" t="s">
        <v>177</v>
      </c>
      <c r="H143" s="230">
        <v>2</v>
      </c>
      <c r="I143" s="231"/>
      <c r="J143" s="232">
        <f t="shared" si="0"/>
        <v>0</v>
      </c>
      <c r="K143" s="228" t="s">
        <v>279</v>
      </c>
      <c r="L143" s="60"/>
      <c r="M143" s="233" t="s">
        <v>21</v>
      </c>
      <c r="N143" s="234" t="s">
        <v>43</v>
      </c>
      <c r="O143" s="41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AR143" s="23" t="s">
        <v>80</v>
      </c>
      <c r="AT143" s="23" t="s">
        <v>235</v>
      </c>
      <c r="AU143" s="23" t="s">
        <v>82</v>
      </c>
      <c r="AY143" s="23" t="s">
        <v>146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23" t="s">
        <v>80</v>
      </c>
      <c r="BK143" s="203">
        <f t="shared" si="9"/>
        <v>0</v>
      </c>
      <c r="BL143" s="23" t="s">
        <v>80</v>
      </c>
      <c r="BM143" s="23" t="s">
        <v>1831</v>
      </c>
    </row>
    <row r="144" spans="2:65" s="1" customFormat="1" ht="16.5" customHeight="1">
      <c r="B144" s="40"/>
      <c r="C144" s="226" t="s">
        <v>388</v>
      </c>
      <c r="D144" s="226" t="s">
        <v>235</v>
      </c>
      <c r="E144" s="227" t="s">
        <v>1832</v>
      </c>
      <c r="F144" s="228" t="s">
        <v>1833</v>
      </c>
      <c r="G144" s="229" t="s">
        <v>177</v>
      </c>
      <c r="H144" s="230">
        <v>2</v>
      </c>
      <c r="I144" s="231"/>
      <c r="J144" s="232">
        <f t="shared" si="0"/>
        <v>0</v>
      </c>
      <c r="K144" s="228" t="s">
        <v>279</v>
      </c>
      <c r="L144" s="60"/>
      <c r="M144" s="233" t="s">
        <v>21</v>
      </c>
      <c r="N144" s="234" t="s">
        <v>43</v>
      </c>
      <c r="O144" s="41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AR144" s="23" t="s">
        <v>80</v>
      </c>
      <c r="AT144" s="23" t="s">
        <v>235</v>
      </c>
      <c r="AU144" s="23" t="s">
        <v>82</v>
      </c>
      <c r="AY144" s="23" t="s">
        <v>146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23" t="s">
        <v>80</v>
      </c>
      <c r="BK144" s="203">
        <f t="shared" si="9"/>
        <v>0</v>
      </c>
      <c r="BL144" s="23" t="s">
        <v>80</v>
      </c>
      <c r="BM144" s="23" t="s">
        <v>1834</v>
      </c>
    </row>
    <row r="145" spans="2:65" s="1" customFormat="1" ht="16.5" customHeight="1">
      <c r="B145" s="40"/>
      <c r="C145" s="191" t="s">
        <v>393</v>
      </c>
      <c r="D145" s="191" t="s">
        <v>148</v>
      </c>
      <c r="E145" s="192" t="s">
        <v>1835</v>
      </c>
      <c r="F145" s="193" t="s">
        <v>1836</v>
      </c>
      <c r="G145" s="194" t="s">
        <v>177</v>
      </c>
      <c r="H145" s="195">
        <v>2</v>
      </c>
      <c r="I145" s="196"/>
      <c r="J145" s="197">
        <f t="shared" si="0"/>
        <v>0</v>
      </c>
      <c r="K145" s="193" t="s">
        <v>21</v>
      </c>
      <c r="L145" s="198"/>
      <c r="M145" s="199" t="s">
        <v>21</v>
      </c>
      <c r="N145" s="200" t="s">
        <v>43</v>
      </c>
      <c r="O145" s="41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AR145" s="23" t="s">
        <v>82</v>
      </c>
      <c r="AT145" s="23" t="s">
        <v>148</v>
      </c>
      <c r="AU145" s="23" t="s">
        <v>82</v>
      </c>
      <c r="AY145" s="23" t="s">
        <v>146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23" t="s">
        <v>80</v>
      </c>
      <c r="BK145" s="203">
        <f t="shared" si="9"/>
        <v>0</v>
      </c>
      <c r="BL145" s="23" t="s">
        <v>80</v>
      </c>
      <c r="BM145" s="23" t="s">
        <v>1837</v>
      </c>
    </row>
    <row r="146" spans="2:65" s="10" customFormat="1" ht="29.85" customHeight="1">
      <c r="B146" s="175"/>
      <c r="C146" s="176"/>
      <c r="D146" s="177" t="s">
        <v>71</v>
      </c>
      <c r="E146" s="189" t="s">
        <v>425</v>
      </c>
      <c r="F146" s="189" t="s">
        <v>426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SUM(P147:P179)</f>
        <v>0</v>
      </c>
      <c r="Q146" s="183"/>
      <c r="R146" s="184">
        <f>SUM(R147:R179)</f>
        <v>59.172763599999996</v>
      </c>
      <c r="S146" s="183"/>
      <c r="T146" s="185">
        <f>SUM(T147:T179)</f>
        <v>0</v>
      </c>
      <c r="AR146" s="186" t="s">
        <v>156</v>
      </c>
      <c r="AT146" s="187" t="s">
        <v>71</v>
      </c>
      <c r="AU146" s="187" t="s">
        <v>80</v>
      </c>
      <c r="AY146" s="186" t="s">
        <v>146</v>
      </c>
      <c r="BK146" s="188">
        <f>SUM(BK147:BK179)</f>
        <v>0</v>
      </c>
    </row>
    <row r="147" spans="2:65" s="1" customFormat="1" ht="16.5" customHeight="1">
      <c r="B147" s="40"/>
      <c r="C147" s="226" t="s">
        <v>407</v>
      </c>
      <c r="D147" s="226" t="s">
        <v>235</v>
      </c>
      <c r="E147" s="227" t="s">
        <v>1071</v>
      </c>
      <c r="F147" s="228" t="s">
        <v>1072</v>
      </c>
      <c r="G147" s="229" t="s">
        <v>1073</v>
      </c>
      <c r="H147" s="230">
        <v>0.247</v>
      </c>
      <c r="I147" s="231"/>
      <c r="J147" s="232">
        <f>ROUND(I147*H147,2)</f>
        <v>0</v>
      </c>
      <c r="K147" s="228" t="s">
        <v>239</v>
      </c>
      <c r="L147" s="60"/>
      <c r="M147" s="233" t="s">
        <v>21</v>
      </c>
      <c r="N147" s="234" t="s">
        <v>43</v>
      </c>
      <c r="O147" s="41"/>
      <c r="P147" s="201">
        <f>O147*H147</f>
        <v>0</v>
      </c>
      <c r="Q147" s="201">
        <v>8.8000000000000005E-3</v>
      </c>
      <c r="R147" s="201">
        <f>Q147*H147</f>
        <v>2.1735999999999999E-3</v>
      </c>
      <c r="S147" s="201">
        <v>0</v>
      </c>
      <c r="T147" s="202">
        <f>S147*H147</f>
        <v>0</v>
      </c>
      <c r="AR147" s="23" t="s">
        <v>430</v>
      </c>
      <c r="AT147" s="23" t="s">
        <v>235</v>
      </c>
      <c r="AU147" s="23" t="s">
        <v>82</v>
      </c>
      <c r="AY147" s="23" t="s">
        <v>146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80</v>
      </c>
      <c r="BK147" s="203">
        <f>ROUND(I147*H147,2)</f>
        <v>0</v>
      </c>
      <c r="BL147" s="23" t="s">
        <v>430</v>
      </c>
      <c r="BM147" s="23" t="s">
        <v>1838</v>
      </c>
    </row>
    <row r="148" spans="2:65" s="12" customFormat="1" ht="13.5">
      <c r="B148" s="215"/>
      <c r="C148" s="216"/>
      <c r="D148" s="206" t="s">
        <v>179</v>
      </c>
      <c r="E148" s="217" t="s">
        <v>21</v>
      </c>
      <c r="F148" s="218" t="s">
        <v>1726</v>
      </c>
      <c r="G148" s="216"/>
      <c r="H148" s="219">
        <v>0.247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179</v>
      </c>
      <c r="AU148" s="225" t="s">
        <v>82</v>
      </c>
      <c r="AV148" s="12" t="s">
        <v>82</v>
      </c>
      <c r="AW148" s="12" t="s">
        <v>35</v>
      </c>
      <c r="AX148" s="12" t="s">
        <v>80</v>
      </c>
      <c r="AY148" s="225" t="s">
        <v>146</v>
      </c>
    </row>
    <row r="149" spans="2:65" s="1" customFormat="1" ht="51" customHeight="1">
      <c r="B149" s="40"/>
      <c r="C149" s="226" t="s">
        <v>418</v>
      </c>
      <c r="D149" s="226" t="s">
        <v>235</v>
      </c>
      <c r="E149" s="227" t="s">
        <v>1091</v>
      </c>
      <c r="F149" s="228" t="s">
        <v>1092</v>
      </c>
      <c r="G149" s="229" t="s">
        <v>238</v>
      </c>
      <c r="H149" s="230">
        <v>171.94</v>
      </c>
      <c r="I149" s="231"/>
      <c r="J149" s="232">
        <f>ROUND(I149*H149,2)</f>
        <v>0</v>
      </c>
      <c r="K149" s="228" t="s">
        <v>239</v>
      </c>
      <c r="L149" s="60"/>
      <c r="M149" s="233" t="s">
        <v>21</v>
      </c>
      <c r="N149" s="234" t="s">
        <v>43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430</v>
      </c>
      <c r="AT149" s="23" t="s">
        <v>235</v>
      </c>
      <c r="AU149" s="23" t="s">
        <v>82</v>
      </c>
      <c r="AY149" s="23" t="s">
        <v>146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80</v>
      </c>
      <c r="BK149" s="203">
        <f>ROUND(I149*H149,2)</f>
        <v>0</v>
      </c>
      <c r="BL149" s="23" t="s">
        <v>430</v>
      </c>
      <c r="BM149" s="23" t="s">
        <v>1839</v>
      </c>
    </row>
    <row r="150" spans="2:65" s="11" customFormat="1" ht="13.5">
      <c r="B150" s="204"/>
      <c r="C150" s="205"/>
      <c r="D150" s="206" t="s">
        <v>179</v>
      </c>
      <c r="E150" s="207" t="s">
        <v>21</v>
      </c>
      <c r="F150" s="208" t="s">
        <v>1840</v>
      </c>
      <c r="G150" s="205"/>
      <c r="H150" s="207" t="s">
        <v>21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179</v>
      </c>
      <c r="AU150" s="214" t="s">
        <v>82</v>
      </c>
      <c r="AV150" s="11" t="s">
        <v>80</v>
      </c>
      <c r="AW150" s="11" t="s">
        <v>35</v>
      </c>
      <c r="AX150" s="11" t="s">
        <v>72</v>
      </c>
      <c r="AY150" s="214" t="s">
        <v>146</v>
      </c>
    </row>
    <row r="151" spans="2:65" s="12" customFormat="1" ht="13.5">
      <c r="B151" s="215"/>
      <c r="C151" s="216"/>
      <c r="D151" s="206" t="s">
        <v>179</v>
      </c>
      <c r="E151" s="217" t="s">
        <v>1187</v>
      </c>
      <c r="F151" s="218" t="s">
        <v>1841</v>
      </c>
      <c r="G151" s="216"/>
      <c r="H151" s="219">
        <v>171.94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179</v>
      </c>
      <c r="AU151" s="225" t="s">
        <v>82</v>
      </c>
      <c r="AV151" s="12" t="s">
        <v>82</v>
      </c>
      <c r="AW151" s="12" t="s">
        <v>35</v>
      </c>
      <c r="AX151" s="12" t="s">
        <v>80</v>
      </c>
      <c r="AY151" s="225" t="s">
        <v>146</v>
      </c>
    </row>
    <row r="152" spans="2:65" s="1" customFormat="1" ht="51" customHeight="1">
      <c r="B152" s="40"/>
      <c r="C152" s="226" t="s">
        <v>427</v>
      </c>
      <c r="D152" s="226" t="s">
        <v>235</v>
      </c>
      <c r="E152" s="227" t="s">
        <v>1094</v>
      </c>
      <c r="F152" s="228" t="s">
        <v>1095</v>
      </c>
      <c r="G152" s="229" t="s">
        <v>238</v>
      </c>
      <c r="H152" s="230">
        <v>75.06</v>
      </c>
      <c r="I152" s="231"/>
      <c r="J152" s="232">
        <f>ROUND(I152*H152,2)</f>
        <v>0</v>
      </c>
      <c r="K152" s="228" t="s">
        <v>239</v>
      </c>
      <c r="L152" s="60"/>
      <c r="M152" s="233" t="s">
        <v>21</v>
      </c>
      <c r="N152" s="234" t="s">
        <v>43</v>
      </c>
      <c r="O152" s="4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430</v>
      </c>
      <c r="AT152" s="23" t="s">
        <v>235</v>
      </c>
      <c r="AU152" s="23" t="s">
        <v>82</v>
      </c>
      <c r="AY152" s="23" t="s">
        <v>146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80</v>
      </c>
      <c r="BK152" s="203">
        <f>ROUND(I152*H152,2)</f>
        <v>0</v>
      </c>
      <c r="BL152" s="23" t="s">
        <v>430</v>
      </c>
      <c r="BM152" s="23" t="s">
        <v>1842</v>
      </c>
    </row>
    <row r="153" spans="2:65" s="11" customFormat="1" ht="13.5">
      <c r="B153" s="204"/>
      <c r="C153" s="205"/>
      <c r="D153" s="206" t="s">
        <v>179</v>
      </c>
      <c r="E153" s="207" t="s">
        <v>21</v>
      </c>
      <c r="F153" s="208" t="s">
        <v>1843</v>
      </c>
      <c r="G153" s="205"/>
      <c r="H153" s="207" t="s">
        <v>21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179</v>
      </c>
      <c r="AU153" s="214" t="s">
        <v>82</v>
      </c>
      <c r="AV153" s="11" t="s">
        <v>80</v>
      </c>
      <c r="AW153" s="11" t="s">
        <v>35</v>
      </c>
      <c r="AX153" s="11" t="s">
        <v>72</v>
      </c>
      <c r="AY153" s="214" t="s">
        <v>146</v>
      </c>
    </row>
    <row r="154" spans="2:65" s="12" customFormat="1" ht="13.5">
      <c r="B154" s="215"/>
      <c r="C154" s="216"/>
      <c r="D154" s="206" t="s">
        <v>179</v>
      </c>
      <c r="E154" s="217" t="s">
        <v>1184</v>
      </c>
      <c r="F154" s="218" t="s">
        <v>1844</v>
      </c>
      <c r="G154" s="216"/>
      <c r="H154" s="219">
        <v>75.06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179</v>
      </c>
      <c r="AU154" s="225" t="s">
        <v>82</v>
      </c>
      <c r="AV154" s="12" t="s">
        <v>82</v>
      </c>
      <c r="AW154" s="12" t="s">
        <v>35</v>
      </c>
      <c r="AX154" s="12" t="s">
        <v>80</v>
      </c>
      <c r="AY154" s="225" t="s">
        <v>146</v>
      </c>
    </row>
    <row r="155" spans="2:65" s="1" customFormat="1" ht="25.5" customHeight="1">
      <c r="B155" s="40"/>
      <c r="C155" s="226" t="s">
        <v>399</v>
      </c>
      <c r="D155" s="226" t="s">
        <v>235</v>
      </c>
      <c r="E155" s="227" t="s">
        <v>1098</v>
      </c>
      <c r="F155" s="228" t="s">
        <v>1099</v>
      </c>
      <c r="G155" s="229" t="s">
        <v>238</v>
      </c>
      <c r="H155" s="230">
        <v>171.94</v>
      </c>
      <c r="I155" s="231"/>
      <c r="J155" s="232">
        <f>ROUND(I155*H155,2)</f>
        <v>0</v>
      </c>
      <c r="K155" s="228" t="s">
        <v>239</v>
      </c>
      <c r="L155" s="60"/>
      <c r="M155" s="233" t="s">
        <v>21</v>
      </c>
      <c r="N155" s="234" t="s">
        <v>43</v>
      </c>
      <c r="O155" s="41"/>
      <c r="P155" s="201">
        <f>O155*H155</f>
        <v>0</v>
      </c>
      <c r="Q155" s="201">
        <v>0.20300000000000001</v>
      </c>
      <c r="R155" s="201">
        <f>Q155*H155</f>
        <v>34.903820000000003</v>
      </c>
      <c r="S155" s="201">
        <v>0</v>
      </c>
      <c r="T155" s="202">
        <f>S155*H155</f>
        <v>0</v>
      </c>
      <c r="AR155" s="23" t="s">
        <v>430</v>
      </c>
      <c r="AT155" s="23" t="s">
        <v>235</v>
      </c>
      <c r="AU155" s="23" t="s">
        <v>82</v>
      </c>
      <c r="AY155" s="23" t="s">
        <v>146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80</v>
      </c>
      <c r="BK155" s="203">
        <f>ROUND(I155*H155,2)</f>
        <v>0</v>
      </c>
      <c r="BL155" s="23" t="s">
        <v>430</v>
      </c>
      <c r="BM155" s="23" t="s">
        <v>1845</v>
      </c>
    </row>
    <row r="156" spans="2:65" s="11" customFormat="1" ht="13.5">
      <c r="B156" s="204"/>
      <c r="C156" s="205"/>
      <c r="D156" s="206" t="s">
        <v>179</v>
      </c>
      <c r="E156" s="207" t="s">
        <v>21</v>
      </c>
      <c r="F156" s="208" t="s">
        <v>1765</v>
      </c>
      <c r="G156" s="205"/>
      <c r="H156" s="207" t="s">
        <v>21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179</v>
      </c>
      <c r="AU156" s="214" t="s">
        <v>82</v>
      </c>
      <c r="AV156" s="11" t="s">
        <v>80</v>
      </c>
      <c r="AW156" s="11" t="s">
        <v>35</v>
      </c>
      <c r="AX156" s="11" t="s">
        <v>72</v>
      </c>
      <c r="AY156" s="214" t="s">
        <v>146</v>
      </c>
    </row>
    <row r="157" spans="2:65" s="12" customFormat="1" ht="13.5">
      <c r="B157" s="215"/>
      <c r="C157" s="216"/>
      <c r="D157" s="206" t="s">
        <v>179</v>
      </c>
      <c r="E157" s="217" t="s">
        <v>21</v>
      </c>
      <c r="F157" s="218" t="s">
        <v>1846</v>
      </c>
      <c r="G157" s="216"/>
      <c r="H157" s="219">
        <v>171.94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179</v>
      </c>
      <c r="AU157" s="225" t="s">
        <v>82</v>
      </c>
      <c r="AV157" s="12" t="s">
        <v>82</v>
      </c>
      <c r="AW157" s="12" t="s">
        <v>35</v>
      </c>
      <c r="AX157" s="12" t="s">
        <v>80</v>
      </c>
      <c r="AY157" s="225" t="s">
        <v>146</v>
      </c>
    </row>
    <row r="158" spans="2:65" s="1" customFormat="1" ht="25.5" customHeight="1">
      <c r="B158" s="40"/>
      <c r="C158" s="226" t="s">
        <v>579</v>
      </c>
      <c r="D158" s="226" t="s">
        <v>235</v>
      </c>
      <c r="E158" s="227" t="s">
        <v>1101</v>
      </c>
      <c r="F158" s="228" t="s">
        <v>1102</v>
      </c>
      <c r="G158" s="229" t="s">
        <v>177</v>
      </c>
      <c r="H158" s="230">
        <v>10</v>
      </c>
      <c r="I158" s="231"/>
      <c r="J158" s="232">
        <f>ROUND(I158*H158,2)</f>
        <v>0</v>
      </c>
      <c r="K158" s="228" t="s">
        <v>239</v>
      </c>
      <c r="L158" s="60"/>
      <c r="M158" s="233" t="s">
        <v>21</v>
      </c>
      <c r="N158" s="234" t="s">
        <v>43</v>
      </c>
      <c r="O158" s="41"/>
      <c r="P158" s="201">
        <f>O158*H158</f>
        <v>0</v>
      </c>
      <c r="Q158" s="201">
        <v>7.6E-3</v>
      </c>
      <c r="R158" s="201">
        <f>Q158*H158</f>
        <v>7.5999999999999998E-2</v>
      </c>
      <c r="S158" s="201">
        <v>0</v>
      </c>
      <c r="T158" s="202">
        <f>S158*H158</f>
        <v>0</v>
      </c>
      <c r="AR158" s="23" t="s">
        <v>430</v>
      </c>
      <c r="AT158" s="23" t="s">
        <v>235</v>
      </c>
      <c r="AU158" s="23" t="s">
        <v>82</v>
      </c>
      <c r="AY158" s="23" t="s">
        <v>146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80</v>
      </c>
      <c r="BK158" s="203">
        <f>ROUND(I158*H158,2)</f>
        <v>0</v>
      </c>
      <c r="BL158" s="23" t="s">
        <v>430</v>
      </c>
      <c r="BM158" s="23" t="s">
        <v>1847</v>
      </c>
    </row>
    <row r="159" spans="2:65" s="1" customFormat="1" ht="25.5" customHeight="1">
      <c r="B159" s="40"/>
      <c r="C159" s="226" t="s">
        <v>583</v>
      </c>
      <c r="D159" s="226" t="s">
        <v>235</v>
      </c>
      <c r="E159" s="227" t="s">
        <v>1104</v>
      </c>
      <c r="F159" s="228" t="s">
        <v>1105</v>
      </c>
      <c r="G159" s="229" t="s">
        <v>238</v>
      </c>
      <c r="H159" s="230">
        <v>372</v>
      </c>
      <c r="I159" s="231"/>
      <c r="J159" s="232">
        <f>ROUND(I159*H159,2)</f>
        <v>0</v>
      </c>
      <c r="K159" s="228" t="s">
        <v>239</v>
      </c>
      <c r="L159" s="60"/>
      <c r="M159" s="233" t="s">
        <v>21</v>
      </c>
      <c r="N159" s="234" t="s">
        <v>43</v>
      </c>
      <c r="O159" s="41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430</v>
      </c>
      <c r="AT159" s="23" t="s">
        <v>235</v>
      </c>
      <c r="AU159" s="23" t="s">
        <v>82</v>
      </c>
      <c r="AY159" s="23" t="s">
        <v>146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80</v>
      </c>
      <c r="BK159" s="203">
        <f>ROUND(I159*H159,2)</f>
        <v>0</v>
      </c>
      <c r="BL159" s="23" t="s">
        <v>430</v>
      </c>
      <c r="BM159" s="23" t="s">
        <v>1848</v>
      </c>
    </row>
    <row r="160" spans="2:65" s="12" customFormat="1" ht="13.5">
      <c r="B160" s="215"/>
      <c r="C160" s="216"/>
      <c r="D160" s="206" t="s">
        <v>179</v>
      </c>
      <c r="E160" s="217" t="s">
        <v>21</v>
      </c>
      <c r="F160" s="218" t="s">
        <v>1849</v>
      </c>
      <c r="G160" s="216"/>
      <c r="H160" s="219">
        <v>372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179</v>
      </c>
      <c r="AU160" s="225" t="s">
        <v>82</v>
      </c>
      <c r="AV160" s="12" t="s">
        <v>82</v>
      </c>
      <c r="AW160" s="12" t="s">
        <v>35</v>
      </c>
      <c r="AX160" s="12" t="s">
        <v>80</v>
      </c>
      <c r="AY160" s="225" t="s">
        <v>146</v>
      </c>
    </row>
    <row r="161" spans="2:65" s="1" customFormat="1" ht="25.5" customHeight="1">
      <c r="B161" s="40"/>
      <c r="C161" s="191" t="s">
        <v>586</v>
      </c>
      <c r="D161" s="191" t="s">
        <v>148</v>
      </c>
      <c r="E161" s="192" t="s">
        <v>1850</v>
      </c>
      <c r="F161" s="193" t="s">
        <v>1851</v>
      </c>
      <c r="G161" s="194" t="s">
        <v>238</v>
      </c>
      <c r="H161" s="195">
        <v>127</v>
      </c>
      <c r="I161" s="196"/>
      <c r="J161" s="197">
        <f>ROUND(I161*H161,2)</f>
        <v>0</v>
      </c>
      <c r="K161" s="193" t="s">
        <v>279</v>
      </c>
      <c r="L161" s="198"/>
      <c r="M161" s="199" t="s">
        <v>21</v>
      </c>
      <c r="N161" s="200" t="s">
        <v>43</v>
      </c>
      <c r="O161" s="41"/>
      <c r="P161" s="201">
        <f>O161*H161</f>
        <v>0</v>
      </c>
      <c r="Q161" s="201">
        <v>2.5999999999999998E-4</v>
      </c>
      <c r="R161" s="201">
        <f>Q161*H161</f>
        <v>3.3019999999999994E-2</v>
      </c>
      <c r="S161" s="201">
        <v>0</v>
      </c>
      <c r="T161" s="202">
        <f>S161*H161</f>
        <v>0</v>
      </c>
      <c r="AR161" s="23" t="s">
        <v>82</v>
      </c>
      <c r="AT161" s="23" t="s">
        <v>148</v>
      </c>
      <c r="AU161" s="23" t="s">
        <v>82</v>
      </c>
      <c r="AY161" s="23" t="s">
        <v>146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80</v>
      </c>
      <c r="BK161" s="203">
        <f>ROUND(I161*H161,2)</f>
        <v>0</v>
      </c>
      <c r="BL161" s="23" t="s">
        <v>80</v>
      </c>
      <c r="BM161" s="23" t="s">
        <v>1852</v>
      </c>
    </row>
    <row r="162" spans="2:65" s="11" customFormat="1" ht="13.5">
      <c r="B162" s="204"/>
      <c r="C162" s="205"/>
      <c r="D162" s="206" t="s">
        <v>179</v>
      </c>
      <c r="E162" s="207" t="s">
        <v>21</v>
      </c>
      <c r="F162" s="208" t="s">
        <v>1853</v>
      </c>
      <c r="G162" s="205"/>
      <c r="H162" s="207" t="s">
        <v>21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179</v>
      </c>
      <c r="AU162" s="214" t="s">
        <v>82</v>
      </c>
      <c r="AV162" s="11" t="s">
        <v>80</v>
      </c>
      <c r="AW162" s="11" t="s">
        <v>35</v>
      </c>
      <c r="AX162" s="11" t="s">
        <v>72</v>
      </c>
      <c r="AY162" s="214" t="s">
        <v>146</v>
      </c>
    </row>
    <row r="163" spans="2:65" s="12" customFormat="1" ht="13.5">
      <c r="B163" s="215"/>
      <c r="C163" s="216"/>
      <c r="D163" s="206" t="s">
        <v>179</v>
      </c>
      <c r="E163" s="217" t="s">
        <v>1748</v>
      </c>
      <c r="F163" s="218" t="s">
        <v>1854</v>
      </c>
      <c r="G163" s="216"/>
      <c r="H163" s="219">
        <v>127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179</v>
      </c>
      <c r="AU163" s="225" t="s">
        <v>82</v>
      </c>
      <c r="AV163" s="12" t="s">
        <v>82</v>
      </c>
      <c r="AW163" s="12" t="s">
        <v>35</v>
      </c>
      <c r="AX163" s="12" t="s">
        <v>80</v>
      </c>
      <c r="AY163" s="225" t="s">
        <v>146</v>
      </c>
    </row>
    <row r="164" spans="2:65" s="1" customFormat="1" ht="25.5" customHeight="1">
      <c r="B164" s="40"/>
      <c r="C164" s="191" t="s">
        <v>591</v>
      </c>
      <c r="D164" s="191" t="s">
        <v>148</v>
      </c>
      <c r="E164" s="192" t="s">
        <v>1855</v>
      </c>
      <c r="F164" s="193" t="s">
        <v>1856</v>
      </c>
      <c r="G164" s="194" t="s">
        <v>238</v>
      </c>
      <c r="H164" s="195">
        <v>245</v>
      </c>
      <c r="I164" s="196"/>
      <c r="J164" s="197">
        <f>ROUND(I164*H164,2)</f>
        <v>0</v>
      </c>
      <c r="K164" s="193" t="s">
        <v>279</v>
      </c>
      <c r="L164" s="198"/>
      <c r="M164" s="199" t="s">
        <v>21</v>
      </c>
      <c r="N164" s="200" t="s">
        <v>43</v>
      </c>
      <c r="O164" s="41"/>
      <c r="P164" s="201">
        <f>O164*H164</f>
        <v>0</v>
      </c>
      <c r="Q164" s="201">
        <v>3.5E-4</v>
      </c>
      <c r="R164" s="201">
        <f>Q164*H164</f>
        <v>8.5749999999999993E-2</v>
      </c>
      <c r="S164" s="201">
        <v>0</v>
      </c>
      <c r="T164" s="202">
        <f>S164*H164</f>
        <v>0</v>
      </c>
      <c r="AR164" s="23" t="s">
        <v>82</v>
      </c>
      <c r="AT164" s="23" t="s">
        <v>148</v>
      </c>
      <c r="AU164" s="23" t="s">
        <v>82</v>
      </c>
      <c r="AY164" s="23" t="s">
        <v>146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80</v>
      </c>
      <c r="BK164" s="203">
        <f>ROUND(I164*H164,2)</f>
        <v>0</v>
      </c>
      <c r="BL164" s="23" t="s">
        <v>80</v>
      </c>
      <c r="BM164" s="23" t="s">
        <v>1857</v>
      </c>
    </row>
    <row r="165" spans="2:65" s="11" customFormat="1" ht="13.5">
      <c r="B165" s="204"/>
      <c r="C165" s="205"/>
      <c r="D165" s="206" t="s">
        <v>179</v>
      </c>
      <c r="E165" s="207" t="s">
        <v>21</v>
      </c>
      <c r="F165" s="208" t="s">
        <v>1858</v>
      </c>
      <c r="G165" s="205"/>
      <c r="H165" s="207" t="s">
        <v>21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179</v>
      </c>
      <c r="AU165" s="214" t="s">
        <v>82</v>
      </c>
      <c r="AV165" s="11" t="s">
        <v>80</v>
      </c>
      <c r="AW165" s="11" t="s">
        <v>35</v>
      </c>
      <c r="AX165" s="11" t="s">
        <v>72</v>
      </c>
      <c r="AY165" s="214" t="s">
        <v>146</v>
      </c>
    </row>
    <row r="166" spans="2:65" s="12" customFormat="1" ht="13.5">
      <c r="B166" s="215"/>
      <c r="C166" s="216"/>
      <c r="D166" s="206" t="s">
        <v>179</v>
      </c>
      <c r="E166" s="217" t="s">
        <v>1750</v>
      </c>
      <c r="F166" s="218" t="s">
        <v>1859</v>
      </c>
      <c r="G166" s="216"/>
      <c r="H166" s="219">
        <v>245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179</v>
      </c>
      <c r="AU166" s="225" t="s">
        <v>82</v>
      </c>
      <c r="AV166" s="12" t="s">
        <v>82</v>
      </c>
      <c r="AW166" s="12" t="s">
        <v>35</v>
      </c>
      <c r="AX166" s="12" t="s">
        <v>80</v>
      </c>
      <c r="AY166" s="225" t="s">
        <v>146</v>
      </c>
    </row>
    <row r="167" spans="2:65" s="1" customFormat="1" ht="16.5" customHeight="1">
      <c r="B167" s="40"/>
      <c r="C167" s="191" t="s">
        <v>563</v>
      </c>
      <c r="D167" s="191" t="s">
        <v>148</v>
      </c>
      <c r="E167" s="192" t="s">
        <v>1107</v>
      </c>
      <c r="F167" s="193" t="s">
        <v>1108</v>
      </c>
      <c r="G167" s="194" t="s">
        <v>358</v>
      </c>
      <c r="H167" s="195">
        <v>24.071999999999999</v>
      </c>
      <c r="I167" s="196"/>
      <c r="J167" s="197">
        <f>ROUND(I167*H167,2)</f>
        <v>0</v>
      </c>
      <c r="K167" s="193" t="s">
        <v>21</v>
      </c>
      <c r="L167" s="198"/>
      <c r="M167" s="199" t="s">
        <v>21</v>
      </c>
      <c r="N167" s="200" t="s">
        <v>43</v>
      </c>
      <c r="O167" s="41"/>
      <c r="P167" s="201">
        <f>O167*H167</f>
        <v>0</v>
      </c>
      <c r="Q167" s="201">
        <v>1</v>
      </c>
      <c r="R167" s="201">
        <f>Q167*H167</f>
        <v>24.071999999999999</v>
      </c>
      <c r="S167" s="201">
        <v>0</v>
      </c>
      <c r="T167" s="202">
        <f>S167*H167</f>
        <v>0</v>
      </c>
      <c r="AR167" s="23" t="s">
        <v>151</v>
      </c>
      <c r="AT167" s="23" t="s">
        <v>148</v>
      </c>
      <c r="AU167" s="23" t="s">
        <v>82</v>
      </c>
      <c r="AY167" s="23" t="s">
        <v>146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80</v>
      </c>
      <c r="BK167" s="203">
        <f>ROUND(I167*H167,2)</f>
        <v>0</v>
      </c>
      <c r="BL167" s="23" t="s">
        <v>152</v>
      </c>
      <c r="BM167" s="23" t="s">
        <v>1860</v>
      </c>
    </row>
    <row r="168" spans="2:65" s="11" customFormat="1" ht="13.5">
      <c r="B168" s="204"/>
      <c r="C168" s="205"/>
      <c r="D168" s="206" t="s">
        <v>179</v>
      </c>
      <c r="E168" s="207" t="s">
        <v>21</v>
      </c>
      <c r="F168" s="208" t="s">
        <v>1765</v>
      </c>
      <c r="G168" s="205"/>
      <c r="H168" s="207" t="s">
        <v>21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179</v>
      </c>
      <c r="AU168" s="214" t="s">
        <v>82</v>
      </c>
      <c r="AV168" s="11" t="s">
        <v>80</v>
      </c>
      <c r="AW168" s="11" t="s">
        <v>35</v>
      </c>
      <c r="AX168" s="11" t="s">
        <v>72</v>
      </c>
      <c r="AY168" s="214" t="s">
        <v>146</v>
      </c>
    </row>
    <row r="169" spans="2:65" s="12" customFormat="1" ht="13.5">
      <c r="B169" s="215"/>
      <c r="C169" s="216"/>
      <c r="D169" s="206" t="s">
        <v>179</v>
      </c>
      <c r="E169" s="217" t="s">
        <v>21</v>
      </c>
      <c r="F169" s="218" t="s">
        <v>1278</v>
      </c>
      <c r="G169" s="216"/>
      <c r="H169" s="219">
        <v>24.071999999999999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179</v>
      </c>
      <c r="AU169" s="225" t="s">
        <v>82</v>
      </c>
      <c r="AV169" s="12" t="s">
        <v>82</v>
      </c>
      <c r="AW169" s="12" t="s">
        <v>35</v>
      </c>
      <c r="AX169" s="12" t="s">
        <v>80</v>
      </c>
      <c r="AY169" s="225" t="s">
        <v>146</v>
      </c>
    </row>
    <row r="170" spans="2:65" s="1" customFormat="1" ht="25.5" customHeight="1">
      <c r="B170" s="40"/>
      <c r="C170" s="226" t="s">
        <v>598</v>
      </c>
      <c r="D170" s="226" t="s">
        <v>235</v>
      </c>
      <c r="E170" s="227" t="s">
        <v>1125</v>
      </c>
      <c r="F170" s="228" t="s">
        <v>1126</v>
      </c>
      <c r="G170" s="229" t="s">
        <v>238</v>
      </c>
      <c r="H170" s="230">
        <v>171.94</v>
      </c>
      <c r="I170" s="231"/>
      <c r="J170" s="232">
        <f>ROUND(I170*H170,2)</f>
        <v>0</v>
      </c>
      <c r="K170" s="228" t="s">
        <v>239</v>
      </c>
      <c r="L170" s="60"/>
      <c r="M170" s="233" t="s">
        <v>21</v>
      </c>
      <c r="N170" s="234" t="s">
        <v>43</v>
      </c>
      <c r="O170" s="4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430</v>
      </c>
      <c r="AT170" s="23" t="s">
        <v>235</v>
      </c>
      <c r="AU170" s="23" t="s">
        <v>82</v>
      </c>
      <c r="AY170" s="23" t="s">
        <v>146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80</v>
      </c>
      <c r="BK170" s="203">
        <f>ROUND(I170*H170,2)</f>
        <v>0</v>
      </c>
      <c r="BL170" s="23" t="s">
        <v>430</v>
      </c>
      <c r="BM170" s="23" t="s">
        <v>1861</v>
      </c>
    </row>
    <row r="171" spans="2:65" s="12" customFormat="1" ht="13.5">
      <c r="B171" s="215"/>
      <c r="C171" s="216"/>
      <c r="D171" s="206" t="s">
        <v>179</v>
      </c>
      <c r="E171" s="217" t="s">
        <v>21</v>
      </c>
      <c r="F171" s="218" t="s">
        <v>1187</v>
      </c>
      <c r="G171" s="216"/>
      <c r="H171" s="219">
        <v>171.94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179</v>
      </c>
      <c r="AU171" s="225" t="s">
        <v>82</v>
      </c>
      <c r="AV171" s="12" t="s">
        <v>82</v>
      </c>
      <c r="AW171" s="12" t="s">
        <v>35</v>
      </c>
      <c r="AX171" s="12" t="s">
        <v>80</v>
      </c>
      <c r="AY171" s="225" t="s">
        <v>146</v>
      </c>
    </row>
    <row r="172" spans="2:65" s="1" customFormat="1" ht="38.25" customHeight="1">
      <c r="B172" s="40"/>
      <c r="C172" s="226" t="s">
        <v>606</v>
      </c>
      <c r="D172" s="226" t="s">
        <v>235</v>
      </c>
      <c r="E172" s="227" t="s">
        <v>1128</v>
      </c>
      <c r="F172" s="228" t="s">
        <v>1129</v>
      </c>
      <c r="G172" s="229" t="s">
        <v>238</v>
      </c>
      <c r="H172" s="230">
        <v>75.06</v>
      </c>
      <c r="I172" s="231"/>
      <c r="J172" s="232">
        <f>ROUND(I172*H172,2)</f>
        <v>0</v>
      </c>
      <c r="K172" s="228" t="s">
        <v>239</v>
      </c>
      <c r="L172" s="60"/>
      <c r="M172" s="233" t="s">
        <v>21</v>
      </c>
      <c r="N172" s="234" t="s">
        <v>43</v>
      </c>
      <c r="O172" s="4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3" t="s">
        <v>430</v>
      </c>
      <c r="AT172" s="23" t="s">
        <v>235</v>
      </c>
      <c r="AU172" s="23" t="s">
        <v>82</v>
      </c>
      <c r="AY172" s="23" t="s">
        <v>146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3" t="s">
        <v>80</v>
      </c>
      <c r="BK172" s="203">
        <f>ROUND(I172*H172,2)</f>
        <v>0</v>
      </c>
      <c r="BL172" s="23" t="s">
        <v>430</v>
      </c>
      <c r="BM172" s="23" t="s">
        <v>1862</v>
      </c>
    </row>
    <row r="173" spans="2:65" s="12" customFormat="1" ht="13.5">
      <c r="B173" s="215"/>
      <c r="C173" s="216"/>
      <c r="D173" s="206" t="s">
        <v>179</v>
      </c>
      <c r="E173" s="217" t="s">
        <v>21</v>
      </c>
      <c r="F173" s="218" t="s">
        <v>1184</v>
      </c>
      <c r="G173" s="216"/>
      <c r="H173" s="219">
        <v>75.06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179</v>
      </c>
      <c r="AU173" s="225" t="s">
        <v>82</v>
      </c>
      <c r="AV173" s="12" t="s">
        <v>82</v>
      </c>
      <c r="AW173" s="12" t="s">
        <v>35</v>
      </c>
      <c r="AX173" s="12" t="s">
        <v>80</v>
      </c>
      <c r="AY173" s="225" t="s">
        <v>146</v>
      </c>
    </row>
    <row r="174" spans="2:65" s="1" customFormat="1" ht="38.25" customHeight="1">
      <c r="B174" s="40"/>
      <c r="C174" s="226" t="s">
        <v>611</v>
      </c>
      <c r="D174" s="226" t="s">
        <v>235</v>
      </c>
      <c r="E174" s="227" t="s">
        <v>1131</v>
      </c>
      <c r="F174" s="228" t="s">
        <v>1132</v>
      </c>
      <c r="G174" s="229" t="s">
        <v>253</v>
      </c>
      <c r="H174" s="230">
        <v>24.395</v>
      </c>
      <c r="I174" s="231"/>
      <c r="J174" s="232">
        <f>ROUND(I174*H174,2)</f>
        <v>0</v>
      </c>
      <c r="K174" s="228" t="s">
        <v>279</v>
      </c>
      <c r="L174" s="60"/>
      <c r="M174" s="233" t="s">
        <v>21</v>
      </c>
      <c r="N174" s="234" t="s">
        <v>43</v>
      </c>
      <c r="O174" s="41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430</v>
      </c>
      <c r="AT174" s="23" t="s">
        <v>235</v>
      </c>
      <c r="AU174" s="23" t="s">
        <v>82</v>
      </c>
      <c r="AY174" s="23" t="s">
        <v>146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80</v>
      </c>
      <c r="BK174" s="203">
        <f>ROUND(I174*H174,2)</f>
        <v>0</v>
      </c>
      <c r="BL174" s="23" t="s">
        <v>430</v>
      </c>
      <c r="BM174" s="23" t="s">
        <v>1863</v>
      </c>
    </row>
    <row r="175" spans="2:65" s="12" customFormat="1" ht="13.5">
      <c r="B175" s="215"/>
      <c r="C175" s="216"/>
      <c r="D175" s="206" t="s">
        <v>179</v>
      </c>
      <c r="E175" s="217" t="s">
        <v>934</v>
      </c>
      <c r="F175" s="218" t="s">
        <v>1745</v>
      </c>
      <c r="G175" s="216"/>
      <c r="H175" s="219">
        <v>24.395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179</v>
      </c>
      <c r="AU175" s="225" t="s">
        <v>82</v>
      </c>
      <c r="AV175" s="12" t="s">
        <v>82</v>
      </c>
      <c r="AW175" s="12" t="s">
        <v>35</v>
      </c>
      <c r="AX175" s="12" t="s">
        <v>80</v>
      </c>
      <c r="AY175" s="225" t="s">
        <v>146</v>
      </c>
    </row>
    <row r="176" spans="2:65" s="1" customFormat="1" ht="38.25" customHeight="1">
      <c r="B176" s="40"/>
      <c r="C176" s="226" t="s">
        <v>617</v>
      </c>
      <c r="D176" s="226" t="s">
        <v>235</v>
      </c>
      <c r="E176" s="227" t="s">
        <v>1135</v>
      </c>
      <c r="F176" s="228" t="s">
        <v>1136</v>
      </c>
      <c r="G176" s="229" t="s">
        <v>253</v>
      </c>
      <c r="H176" s="230">
        <v>585.48</v>
      </c>
      <c r="I176" s="231"/>
      <c r="J176" s="232">
        <f>ROUND(I176*H176,2)</f>
        <v>0</v>
      </c>
      <c r="K176" s="228" t="s">
        <v>279</v>
      </c>
      <c r="L176" s="60"/>
      <c r="M176" s="233" t="s">
        <v>21</v>
      </c>
      <c r="N176" s="234" t="s">
        <v>43</v>
      </c>
      <c r="O176" s="41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3" t="s">
        <v>430</v>
      </c>
      <c r="AT176" s="23" t="s">
        <v>235</v>
      </c>
      <c r="AU176" s="23" t="s">
        <v>82</v>
      </c>
      <c r="AY176" s="23" t="s">
        <v>146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80</v>
      </c>
      <c r="BK176" s="203">
        <f>ROUND(I176*H176,2)</f>
        <v>0</v>
      </c>
      <c r="BL176" s="23" t="s">
        <v>430</v>
      </c>
      <c r="BM176" s="23" t="s">
        <v>1864</v>
      </c>
    </row>
    <row r="177" spans="2:65" s="12" customFormat="1" ht="13.5">
      <c r="B177" s="215"/>
      <c r="C177" s="216"/>
      <c r="D177" s="206" t="s">
        <v>179</v>
      </c>
      <c r="E177" s="217" t="s">
        <v>21</v>
      </c>
      <c r="F177" s="218" t="s">
        <v>1296</v>
      </c>
      <c r="G177" s="216"/>
      <c r="H177" s="219">
        <v>585.48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179</v>
      </c>
      <c r="AU177" s="225" t="s">
        <v>82</v>
      </c>
      <c r="AV177" s="12" t="s">
        <v>82</v>
      </c>
      <c r="AW177" s="12" t="s">
        <v>35</v>
      </c>
      <c r="AX177" s="12" t="s">
        <v>80</v>
      </c>
      <c r="AY177" s="225" t="s">
        <v>146</v>
      </c>
    </row>
    <row r="178" spans="2:65" s="1" customFormat="1" ht="25.5" customHeight="1">
      <c r="B178" s="40"/>
      <c r="C178" s="226" t="s">
        <v>621</v>
      </c>
      <c r="D178" s="226" t="s">
        <v>235</v>
      </c>
      <c r="E178" s="227" t="s">
        <v>1138</v>
      </c>
      <c r="F178" s="228" t="s">
        <v>1139</v>
      </c>
      <c r="G178" s="229" t="s">
        <v>248</v>
      </c>
      <c r="H178" s="230">
        <v>247</v>
      </c>
      <c r="I178" s="231"/>
      <c r="J178" s="232">
        <f>ROUND(I178*H178,2)</f>
        <v>0</v>
      </c>
      <c r="K178" s="228" t="s">
        <v>239</v>
      </c>
      <c r="L178" s="60"/>
      <c r="M178" s="233" t="s">
        <v>21</v>
      </c>
      <c r="N178" s="234" t="s">
        <v>43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430</v>
      </c>
      <c r="AT178" s="23" t="s">
        <v>235</v>
      </c>
      <c r="AU178" s="23" t="s">
        <v>82</v>
      </c>
      <c r="AY178" s="23" t="s">
        <v>146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80</v>
      </c>
      <c r="BK178" s="203">
        <f>ROUND(I178*H178,2)</f>
        <v>0</v>
      </c>
      <c r="BL178" s="23" t="s">
        <v>430</v>
      </c>
      <c r="BM178" s="23" t="s">
        <v>1865</v>
      </c>
    </row>
    <row r="179" spans="2:65" s="12" customFormat="1" ht="13.5">
      <c r="B179" s="215"/>
      <c r="C179" s="216"/>
      <c r="D179" s="206" t="s">
        <v>179</v>
      </c>
      <c r="E179" s="217" t="s">
        <v>21</v>
      </c>
      <c r="F179" s="218" t="s">
        <v>1298</v>
      </c>
      <c r="G179" s="216"/>
      <c r="H179" s="219">
        <v>247</v>
      </c>
      <c r="I179" s="220"/>
      <c r="J179" s="216"/>
      <c r="K179" s="216"/>
      <c r="L179" s="221"/>
      <c r="M179" s="235"/>
      <c r="N179" s="236"/>
      <c r="O179" s="236"/>
      <c r="P179" s="236"/>
      <c r="Q179" s="236"/>
      <c r="R179" s="236"/>
      <c r="S179" s="236"/>
      <c r="T179" s="237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80</v>
      </c>
      <c r="AY179" s="225" t="s">
        <v>146</v>
      </c>
    </row>
    <row r="180" spans="2:65" s="1" customFormat="1" ht="6.95" customHeight="1">
      <c r="B180" s="55"/>
      <c r="C180" s="56"/>
      <c r="D180" s="56"/>
      <c r="E180" s="56"/>
      <c r="F180" s="56"/>
      <c r="G180" s="56"/>
      <c r="H180" s="56"/>
      <c r="I180" s="138"/>
      <c r="J180" s="56"/>
      <c r="K180" s="56"/>
      <c r="L180" s="60"/>
    </row>
  </sheetData>
  <sheetProtection algorithmName="SHA-512" hashValue="1Ae0/QziW/qTEBMSmyWFoHjRZfUFzfk5dPyhydgcFCE5Xp8s5LutWcYF/8pj8VvlDOlxpznzGz5cIX4/IX1F7Q==" saltValue="/l2KL7DJwgkUFfHOz/eUiXv1JNuFAoZhELiswOU6ElJXRzU2qx+2AyzXlFnipfdLlkF8P+ZJxQYCjugnaWquMA==" spinCount="100000" sheet="1" objects="1" scenarios="1" formatColumns="0" formatRows="0" autoFilter="0"/>
  <autoFilter ref="C84:K17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54" customWidth="1"/>
    <col min="2" max="2" width="1.6640625" style="254" customWidth="1"/>
    <col min="3" max="4" width="5" style="254" customWidth="1"/>
    <col min="5" max="5" width="11.6640625" style="254" customWidth="1"/>
    <col min="6" max="6" width="9.1640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40625" style="254" customWidth="1"/>
  </cols>
  <sheetData>
    <row r="1" spans="2:1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2" t="s">
        <v>1866</v>
      </c>
      <c r="D3" s="382"/>
      <c r="E3" s="382"/>
      <c r="F3" s="382"/>
      <c r="G3" s="382"/>
      <c r="H3" s="382"/>
      <c r="I3" s="382"/>
      <c r="J3" s="382"/>
      <c r="K3" s="259"/>
    </row>
    <row r="4" spans="2:11" ht="25.5" customHeight="1">
      <c r="B4" s="260"/>
      <c r="C4" s="386" t="s">
        <v>1867</v>
      </c>
      <c r="D4" s="386"/>
      <c r="E4" s="386"/>
      <c r="F4" s="386"/>
      <c r="G4" s="386"/>
      <c r="H4" s="386"/>
      <c r="I4" s="386"/>
      <c r="J4" s="386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5" t="s">
        <v>1868</v>
      </c>
      <c r="D6" s="385"/>
      <c r="E6" s="385"/>
      <c r="F6" s="385"/>
      <c r="G6" s="385"/>
      <c r="H6" s="385"/>
      <c r="I6" s="385"/>
      <c r="J6" s="385"/>
      <c r="K6" s="261"/>
    </row>
    <row r="7" spans="2:11" ht="15" customHeight="1">
      <c r="B7" s="264"/>
      <c r="C7" s="385" t="s">
        <v>1869</v>
      </c>
      <c r="D7" s="385"/>
      <c r="E7" s="385"/>
      <c r="F7" s="385"/>
      <c r="G7" s="385"/>
      <c r="H7" s="385"/>
      <c r="I7" s="385"/>
      <c r="J7" s="385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5" t="s">
        <v>1870</v>
      </c>
      <c r="D9" s="385"/>
      <c r="E9" s="385"/>
      <c r="F9" s="385"/>
      <c r="G9" s="385"/>
      <c r="H9" s="385"/>
      <c r="I9" s="385"/>
      <c r="J9" s="385"/>
      <c r="K9" s="261"/>
    </row>
    <row r="10" spans="2:11" ht="15" customHeight="1">
      <c r="B10" s="264"/>
      <c r="C10" s="263"/>
      <c r="D10" s="385" t="s">
        <v>1871</v>
      </c>
      <c r="E10" s="385"/>
      <c r="F10" s="385"/>
      <c r="G10" s="385"/>
      <c r="H10" s="385"/>
      <c r="I10" s="385"/>
      <c r="J10" s="385"/>
      <c r="K10" s="261"/>
    </row>
    <row r="11" spans="2:11" ht="15" customHeight="1">
      <c r="B11" s="264"/>
      <c r="C11" s="265"/>
      <c r="D11" s="385" t="s">
        <v>1872</v>
      </c>
      <c r="E11" s="385"/>
      <c r="F11" s="385"/>
      <c r="G11" s="385"/>
      <c r="H11" s="385"/>
      <c r="I11" s="385"/>
      <c r="J11" s="385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5" t="s">
        <v>1873</v>
      </c>
      <c r="E13" s="385"/>
      <c r="F13" s="385"/>
      <c r="G13" s="385"/>
      <c r="H13" s="385"/>
      <c r="I13" s="385"/>
      <c r="J13" s="385"/>
      <c r="K13" s="261"/>
    </row>
    <row r="14" spans="2:11" ht="15" customHeight="1">
      <c r="B14" s="264"/>
      <c r="C14" s="265"/>
      <c r="D14" s="385" t="s">
        <v>1874</v>
      </c>
      <c r="E14" s="385"/>
      <c r="F14" s="385"/>
      <c r="G14" s="385"/>
      <c r="H14" s="385"/>
      <c r="I14" s="385"/>
      <c r="J14" s="385"/>
      <c r="K14" s="261"/>
    </row>
    <row r="15" spans="2:11" ht="15" customHeight="1">
      <c r="B15" s="264"/>
      <c r="C15" s="265"/>
      <c r="D15" s="385" t="s">
        <v>1875</v>
      </c>
      <c r="E15" s="385"/>
      <c r="F15" s="385"/>
      <c r="G15" s="385"/>
      <c r="H15" s="385"/>
      <c r="I15" s="385"/>
      <c r="J15" s="385"/>
      <c r="K15" s="261"/>
    </row>
    <row r="16" spans="2:11" ht="15" customHeight="1">
      <c r="B16" s="264"/>
      <c r="C16" s="265"/>
      <c r="D16" s="265"/>
      <c r="E16" s="266" t="s">
        <v>79</v>
      </c>
      <c r="F16" s="385" t="s">
        <v>1876</v>
      </c>
      <c r="G16" s="385"/>
      <c r="H16" s="385"/>
      <c r="I16" s="385"/>
      <c r="J16" s="385"/>
      <c r="K16" s="261"/>
    </row>
    <row r="17" spans="2:11" ht="15" customHeight="1">
      <c r="B17" s="264"/>
      <c r="C17" s="265"/>
      <c r="D17" s="265"/>
      <c r="E17" s="266" t="s">
        <v>1877</v>
      </c>
      <c r="F17" s="385" t="s">
        <v>1878</v>
      </c>
      <c r="G17" s="385"/>
      <c r="H17" s="385"/>
      <c r="I17" s="385"/>
      <c r="J17" s="385"/>
      <c r="K17" s="261"/>
    </row>
    <row r="18" spans="2:11" ht="15" customHeight="1">
      <c r="B18" s="264"/>
      <c r="C18" s="265"/>
      <c r="D18" s="265"/>
      <c r="E18" s="266" t="s">
        <v>109</v>
      </c>
      <c r="F18" s="385" t="s">
        <v>1879</v>
      </c>
      <c r="G18" s="385"/>
      <c r="H18" s="385"/>
      <c r="I18" s="385"/>
      <c r="J18" s="385"/>
      <c r="K18" s="261"/>
    </row>
    <row r="19" spans="2:11" ht="15" customHeight="1">
      <c r="B19" s="264"/>
      <c r="C19" s="265"/>
      <c r="D19" s="265"/>
      <c r="E19" s="266" t="s">
        <v>1880</v>
      </c>
      <c r="F19" s="385" t="s">
        <v>1881</v>
      </c>
      <c r="G19" s="385"/>
      <c r="H19" s="385"/>
      <c r="I19" s="385"/>
      <c r="J19" s="385"/>
      <c r="K19" s="261"/>
    </row>
    <row r="20" spans="2:11" ht="15" customHeight="1">
      <c r="B20" s="264"/>
      <c r="C20" s="265"/>
      <c r="D20" s="265"/>
      <c r="E20" s="266" t="s">
        <v>1882</v>
      </c>
      <c r="F20" s="385" t="s">
        <v>1883</v>
      </c>
      <c r="G20" s="385"/>
      <c r="H20" s="385"/>
      <c r="I20" s="385"/>
      <c r="J20" s="385"/>
      <c r="K20" s="261"/>
    </row>
    <row r="21" spans="2:11" ht="15" customHeight="1">
      <c r="B21" s="264"/>
      <c r="C21" s="265"/>
      <c r="D21" s="265"/>
      <c r="E21" s="266" t="s">
        <v>1884</v>
      </c>
      <c r="F21" s="385" t="s">
        <v>1885</v>
      </c>
      <c r="G21" s="385"/>
      <c r="H21" s="385"/>
      <c r="I21" s="385"/>
      <c r="J21" s="385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5" t="s">
        <v>1886</v>
      </c>
      <c r="D23" s="385"/>
      <c r="E23" s="385"/>
      <c r="F23" s="385"/>
      <c r="G23" s="385"/>
      <c r="H23" s="385"/>
      <c r="I23" s="385"/>
      <c r="J23" s="385"/>
      <c r="K23" s="261"/>
    </row>
    <row r="24" spans="2:11" ht="15" customHeight="1">
      <c r="B24" s="264"/>
      <c r="C24" s="385" t="s">
        <v>1887</v>
      </c>
      <c r="D24" s="385"/>
      <c r="E24" s="385"/>
      <c r="F24" s="385"/>
      <c r="G24" s="385"/>
      <c r="H24" s="385"/>
      <c r="I24" s="385"/>
      <c r="J24" s="385"/>
      <c r="K24" s="261"/>
    </row>
    <row r="25" spans="2:11" ht="15" customHeight="1">
      <c r="B25" s="264"/>
      <c r="C25" s="263"/>
      <c r="D25" s="385" t="s">
        <v>1888</v>
      </c>
      <c r="E25" s="385"/>
      <c r="F25" s="385"/>
      <c r="G25" s="385"/>
      <c r="H25" s="385"/>
      <c r="I25" s="385"/>
      <c r="J25" s="385"/>
      <c r="K25" s="261"/>
    </row>
    <row r="26" spans="2:11" ht="15" customHeight="1">
      <c r="B26" s="264"/>
      <c r="C26" s="265"/>
      <c r="D26" s="385" t="s">
        <v>1889</v>
      </c>
      <c r="E26" s="385"/>
      <c r="F26" s="385"/>
      <c r="G26" s="385"/>
      <c r="H26" s="385"/>
      <c r="I26" s="385"/>
      <c r="J26" s="385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5" t="s">
        <v>1890</v>
      </c>
      <c r="E28" s="385"/>
      <c r="F28" s="385"/>
      <c r="G28" s="385"/>
      <c r="H28" s="385"/>
      <c r="I28" s="385"/>
      <c r="J28" s="385"/>
      <c r="K28" s="261"/>
    </row>
    <row r="29" spans="2:11" ht="15" customHeight="1">
      <c r="B29" s="264"/>
      <c r="C29" s="265"/>
      <c r="D29" s="385" t="s">
        <v>1891</v>
      </c>
      <c r="E29" s="385"/>
      <c r="F29" s="385"/>
      <c r="G29" s="385"/>
      <c r="H29" s="385"/>
      <c r="I29" s="385"/>
      <c r="J29" s="385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5" t="s">
        <v>1892</v>
      </c>
      <c r="E31" s="385"/>
      <c r="F31" s="385"/>
      <c r="G31" s="385"/>
      <c r="H31" s="385"/>
      <c r="I31" s="385"/>
      <c r="J31" s="385"/>
      <c r="K31" s="261"/>
    </row>
    <row r="32" spans="2:11" ht="15" customHeight="1">
      <c r="B32" s="264"/>
      <c r="C32" s="265"/>
      <c r="D32" s="385" t="s">
        <v>1893</v>
      </c>
      <c r="E32" s="385"/>
      <c r="F32" s="385"/>
      <c r="G32" s="385"/>
      <c r="H32" s="385"/>
      <c r="I32" s="385"/>
      <c r="J32" s="385"/>
      <c r="K32" s="261"/>
    </row>
    <row r="33" spans="2:11" ht="15" customHeight="1">
      <c r="B33" s="264"/>
      <c r="C33" s="265"/>
      <c r="D33" s="385" t="s">
        <v>1894</v>
      </c>
      <c r="E33" s="385"/>
      <c r="F33" s="385"/>
      <c r="G33" s="385"/>
      <c r="H33" s="385"/>
      <c r="I33" s="385"/>
      <c r="J33" s="385"/>
      <c r="K33" s="261"/>
    </row>
    <row r="34" spans="2:11" ht="15" customHeight="1">
      <c r="B34" s="264"/>
      <c r="C34" s="265"/>
      <c r="D34" s="263"/>
      <c r="E34" s="267" t="s">
        <v>130</v>
      </c>
      <c r="F34" s="263"/>
      <c r="G34" s="385" t="s">
        <v>1895</v>
      </c>
      <c r="H34" s="385"/>
      <c r="I34" s="385"/>
      <c r="J34" s="385"/>
      <c r="K34" s="261"/>
    </row>
    <row r="35" spans="2:11" ht="30.75" customHeight="1">
      <c r="B35" s="264"/>
      <c r="C35" s="265"/>
      <c r="D35" s="263"/>
      <c r="E35" s="267" t="s">
        <v>1896</v>
      </c>
      <c r="F35" s="263"/>
      <c r="G35" s="385" t="s">
        <v>1897</v>
      </c>
      <c r="H35" s="385"/>
      <c r="I35" s="385"/>
      <c r="J35" s="385"/>
      <c r="K35" s="261"/>
    </row>
    <row r="36" spans="2:11" ht="15" customHeight="1">
      <c r="B36" s="264"/>
      <c r="C36" s="265"/>
      <c r="D36" s="263"/>
      <c r="E36" s="267" t="s">
        <v>53</v>
      </c>
      <c r="F36" s="263"/>
      <c r="G36" s="385" t="s">
        <v>1898</v>
      </c>
      <c r="H36" s="385"/>
      <c r="I36" s="385"/>
      <c r="J36" s="385"/>
      <c r="K36" s="261"/>
    </row>
    <row r="37" spans="2:11" ht="15" customHeight="1">
      <c r="B37" s="264"/>
      <c r="C37" s="265"/>
      <c r="D37" s="263"/>
      <c r="E37" s="267" t="s">
        <v>131</v>
      </c>
      <c r="F37" s="263"/>
      <c r="G37" s="385" t="s">
        <v>1899</v>
      </c>
      <c r="H37" s="385"/>
      <c r="I37" s="385"/>
      <c r="J37" s="385"/>
      <c r="K37" s="261"/>
    </row>
    <row r="38" spans="2:11" ht="15" customHeight="1">
      <c r="B38" s="264"/>
      <c r="C38" s="265"/>
      <c r="D38" s="263"/>
      <c r="E38" s="267" t="s">
        <v>132</v>
      </c>
      <c r="F38" s="263"/>
      <c r="G38" s="385" t="s">
        <v>1900</v>
      </c>
      <c r="H38" s="385"/>
      <c r="I38" s="385"/>
      <c r="J38" s="385"/>
      <c r="K38" s="261"/>
    </row>
    <row r="39" spans="2:11" ht="15" customHeight="1">
      <c r="B39" s="264"/>
      <c r="C39" s="265"/>
      <c r="D39" s="263"/>
      <c r="E39" s="267" t="s">
        <v>133</v>
      </c>
      <c r="F39" s="263"/>
      <c r="G39" s="385" t="s">
        <v>1901</v>
      </c>
      <c r="H39" s="385"/>
      <c r="I39" s="385"/>
      <c r="J39" s="385"/>
      <c r="K39" s="261"/>
    </row>
    <row r="40" spans="2:11" ht="15" customHeight="1">
      <c r="B40" s="264"/>
      <c r="C40" s="265"/>
      <c r="D40" s="263"/>
      <c r="E40" s="267" t="s">
        <v>1902</v>
      </c>
      <c r="F40" s="263"/>
      <c r="G40" s="385" t="s">
        <v>1903</v>
      </c>
      <c r="H40" s="385"/>
      <c r="I40" s="385"/>
      <c r="J40" s="385"/>
      <c r="K40" s="261"/>
    </row>
    <row r="41" spans="2:11" ht="15" customHeight="1">
      <c r="B41" s="264"/>
      <c r="C41" s="265"/>
      <c r="D41" s="263"/>
      <c r="E41" s="267"/>
      <c r="F41" s="263"/>
      <c r="G41" s="385" t="s">
        <v>1904</v>
      </c>
      <c r="H41" s="385"/>
      <c r="I41" s="385"/>
      <c r="J41" s="385"/>
      <c r="K41" s="261"/>
    </row>
    <row r="42" spans="2:11" ht="15" customHeight="1">
      <c r="B42" s="264"/>
      <c r="C42" s="265"/>
      <c r="D42" s="263"/>
      <c r="E42" s="267" t="s">
        <v>1905</v>
      </c>
      <c r="F42" s="263"/>
      <c r="G42" s="385" t="s">
        <v>1906</v>
      </c>
      <c r="H42" s="385"/>
      <c r="I42" s="385"/>
      <c r="J42" s="385"/>
      <c r="K42" s="261"/>
    </row>
    <row r="43" spans="2:11" ht="15" customHeight="1">
      <c r="B43" s="264"/>
      <c r="C43" s="265"/>
      <c r="D43" s="263"/>
      <c r="E43" s="267" t="s">
        <v>135</v>
      </c>
      <c r="F43" s="263"/>
      <c r="G43" s="385" t="s">
        <v>1907</v>
      </c>
      <c r="H43" s="385"/>
      <c r="I43" s="385"/>
      <c r="J43" s="385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5" t="s">
        <v>1908</v>
      </c>
      <c r="E45" s="385"/>
      <c r="F45" s="385"/>
      <c r="G45" s="385"/>
      <c r="H45" s="385"/>
      <c r="I45" s="385"/>
      <c r="J45" s="385"/>
      <c r="K45" s="261"/>
    </row>
    <row r="46" spans="2:11" ht="15" customHeight="1">
      <c r="B46" s="264"/>
      <c r="C46" s="265"/>
      <c r="D46" s="265"/>
      <c r="E46" s="385" t="s">
        <v>1909</v>
      </c>
      <c r="F46" s="385"/>
      <c r="G46" s="385"/>
      <c r="H46" s="385"/>
      <c r="I46" s="385"/>
      <c r="J46" s="385"/>
      <c r="K46" s="261"/>
    </row>
    <row r="47" spans="2:11" ht="15" customHeight="1">
      <c r="B47" s="264"/>
      <c r="C47" s="265"/>
      <c r="D47" s="265"/>
      <c r="E47" s="385" t="s">
        <v>1910</v>
      </c>
      <c r="F47" s="385"/>
      <c r="G47" s="385"/>
      <c r="H47" s="385"/>
      <c r="I47" s="385"/>
      <c r="J47" s="385"/>
      <c r="K47" s="261"/>
    </row>
    <row r="48" spans="2:11" ht="15" customHeight="1">
      <c r="B48" s="264"/>
      <c r="C48" s="265"/>
      <c r="D48" s="265"/>
      <c r="E48" s="385" t="s">
        <v>1911</v>
      </c>
      <c r="F48" s="385"/>
      <c r="G48" s="385"/>
      <c r="H48" s="385"/>
      <c r="I48" s="385"/>
      <c r="J48" s="385"/>
      <c r="K48" s="261"/>
    </row>
    <row r="49" spans="2:11" ht="15" customHeight="1">
      <c r="B49" s="264"/>
      <c r="C49" s="265"/>
      <c r="D49" s="385" t="s">
        <v>1912</v>
      </c>
      <c r="E49" s="385"/>
      <c r="F49" s="385"/>
      <c r="G49" s="385"/>
      <c r="H49" s="385"/>
      <c r="I49" s="385"/>
      <c r="J49" s="385"/>
      <c r="K49" s="261"/>
    </row>
    <row r="50" spans="2:11" ht="25.5" customHeight="1">
      <c r="B50" s="260"/>
      <c r="C50" s="386" t="s">
        <v>1913</v>
      </c>
      <c r="D50" s="386"/>
      <c r="E50" s="386"/>
      <c r="F50" s="386"/>
      <c r="G50" s="386"/>
      <c r="H50" s="386"/>
      <c r="I50" s="386"/>
      <c r="J50" s="386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5" t="s">
        <v>1914</v>
      </c>
      <c r="D52" s="385"/>
      <c r="E52" s="385"/>
      <c r="F52" s="385"/>
      <c r="G52" s="385"/>
      <c r="H52" s="385"/>
      <c r="I52" s="385"/>
      <c r="J52" s="385"/>
      <c r="K52" s="261"/>
    </row>
    <row r="53" spans="2:11" ht="15" customHeight="1">
      <c r="B53" s="260"/>
      <c r="C53" s="385" t="s">
        <v>1915</v>
      </c>
      <c r="D53" s="385"/>
      <c r="E53" s="385"/>
      <c r="F53" s="385"/>
      <c r="G53" s="385"/>
      <c r="H53" s="385"/>
      <c r="I53" s="385"/>
      <c r="J53" s="385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5" t="s">
        <v>1916</v>
      </c>
      <c r="D55" s="385"/>
      <c r="E55" s="385"/>
      <c r="F55" s="385"/>
      <c r="G55" s="385"/>
      <c r="H55" s="385"/>
      <c r="I55" s="385"/>
      <c r="J55" s="385"/>
      <c r="K55" s="261"/>
    </row>
    <row r="56" spans="2:11" ht="15" customHeight="1">
      <c r="B56" s="260"/>
      <c r="C56" s="265"/>
      <c r="D56" s="385" t="s">
        <v>1917</v>
      </c>
      <c r="E56" s="385"/>
      <c r="F56" s="385"/>
      <c r="G56" s="385"/>
      <c r="H56" s="385"/>
      <c r="I56" s="385"/>
      <c r="J56" s="385"/>
      <c r="K56" s="261"/>
    </row>
    <row r="57" spans="2:11" ht="15" customHeight="1">
      <c r="B57" s="260"/>
      <c r="C57" s="265"/>
      <c r="D57" s="385" t="s">
        <v>1918</v>
      </c>
      <c r="E57" s="385"/>
      <c r="F57" s="385"/>
      <c r="G57" s="385"/>
      <c r="H57" s="385"/>
      <c r="I57" s="385"/>
      <c r="J57" s="385"/>
      <c r="K57" s="261"/>
    </row>
    <row r="58" spans="2:11" ht="15" customHeight="1">
      <c r="B58" s="260"/>
      <c r="C58" s="265"/>
      <c r="D58" s="385" t="s">
        <v>1919</v>
      </c>
      <c r="E58" s="385"/>
      <c r="F58" s="385"/>
      <c r="G58" s="385"/>
      <c r="H58" s="385"/>
      <c r="I58" s="385"/>
      <c r="J58" s="385"/>
      <c r="K58" s="261"/>
    </row>
    <row r="59" spans="2:11" ht="15" customHeight="1">
      <c r="B59" s="260"/>
      <c r="C59" s="265"/>
      <c r="D59" s="385" t="s">
        <v>1920</v>
      </c>
      <c r="E59" s="385"/>
      <c r="F59" s="385"/>
      <c r="G59" s="385"/>
      <c r="H59" s="385"/>
      <c r="I59" s="385"/>
      <c r="J59" s="385"/>
      <c r="K59" s="261"/>
    </row>
    <row r="60" spans="2:11" ht="15" customHeight="1">
      <c r="B60" s="260"/>
      <c r="C60" s="265"/>
      <c r="D60" s="384" t="s">
        <v>1921</v>
      </c>
      <c r="E60" s="384"/>
      <c r="F60" s="384"/>
      <c r="G60" s="384"/>
      <c r="H60" s="384"/>
      <c r="I60" s="384"/>
      <c r="J60" s="384"/>
      <c r="K60" s="261"/>
    </row>
    <row r="61" spans="2:11" ht="15" customHeight="1">
      <c r="B61" s="260"/>
      <c r="C61" s="265"/>
      <c r="D61" s="385" t="s">
        <v>1922</v>
      </c>
      <c r="E61" s="385"/>
      <c r="F61" s="385"/>
      <c r="G61" s="385"/>
      <c r="H61" s="385"/>
      <c r="I61" s="385"/>
      <c r="J61" s="385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5" t="s">
        <v>1923</v>
      </c>
      <c r="E63" s="385"/>
      <c r="F63" s="385"/>
      <c r="G63" s="385"/>
      <c r="H63" s="385"/>
      <c r="I63" s="385"/>
      <c r="J63" s="385"/>
      <c r="K63" s="261"/>
    </row>
    <row r="64" spans="2:11" ht="15" customHeight="1">
      <c r="B64" s="260"/>
      <c r="C64" s="265"/>
      <c r="D64" s="384" t="s">
        <v>1924</v>
      </c>
      <c r="E64" s="384"/>
      <c r="F64" s="384"/>
      <c r="G64" s="384"/>
      <c r="H64" s="384"/>
      <c r="I64" s="384"/>
      <c r="J64" s="384"/>
      <c r="K64" s="261"/>
    </row>
    <row r="65" spans="2:11" ht="15" customHeight="1">
      <c r="B65" s="260"/>
      <c r="C65" s="265"/>
      <c r="D65" s="385" t="s">
        <v>1925</v>
      </c>
      <c r="E65" s="385"/>
      <c r="F65" s="385"/>
      <c r="G65" s="385"/>
      <c r="H65" s="385"/>
      <c r="I65" s="385"/>
      <c r="J65" s="385"/>
      <c r="K65" s="261"/>
    </row>
    <row r="66" spans="2:11" ht="15" customHeight="1">
      <c r="B66" s="260"/>
      <c r="C66" s="265"/>
      <c r="D66" s="385" t="s">
        <v>1926</v>
      </c>
      <c r="E66" s="385"/>
      <c r="F66" s="385"/>
      <c r="G66" s="385"/>
      <c r="H66" s="385"/>
      <c r="I66" s="385"/>
      <c r="J66" s="385"/>
      <c r="K66" s="261"/>
    </row>
    <row r="67" spans="2:11" ht="15" customHeight="1">
      <c r="B67" s="260"/>
      <c r="C67" s="265"/>
      <c r="D67" s="385" t="s">
        <v>1927</v>
      </c>
      <c r="E67" s="385"/>
      <c r="F67" s="385"/>
      <c r="G67" s="385"/>
      <c r="H67" s="385"/>
      <c r="I67" s="385"/>
      <c r="J67" s="385"/>
      <c r="K67" s="261"/>
    </row>
    <row r="68" spans="2:11" ht="15" customHeight="1">
      <c r="B68" s="260"/>
      <c r="C68" s="265"/>
      <c r="D68" s="385" t="s">
        <v>1928</v>
      </c>
      <c r="E68" s="385"/>
      <c r="F68" s="385"/>
      <c r="G68" s="385"/>
      <c r="H68" s="385"/>
      <c r="I68" s="385"/>
      <c r="J68" s="385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3" t="s">
        <v>118</v>
      </c>
      <c r="D73" s="383"/>
      <c r="E73" s="383"/>
      <c r="F73" s="383"/>
      <c r="G73" s="383"/>
      <c r="H73" s="383"/>
      <c r="I73" s="383"/>
      <c r="J73" s="383"/>
      <c r="K73" s="278"/>
    </row>
    <row r="74" spans="2:11" ht="17.25" customHeight="1">
      <c r="B74" s="277"/>
      <c r="C74" s="279" t="s">
        <v>1929</v>
      </c>
      <c r="D74" s="279"/>
      <c r="E74" s="279"/>
      <c r="F74" s="279" t="s">
        <v>1930</v>
      </c>
      <c r="G74" s="280"/>
      <c r="H74" s="279" t="s">
        <v>131</v>
      </c>
      <c r="I74" s="279" t="s">
        <v>57</v>
      </c>
      <c r="J74" s="279" t="s">
        <v>1931</v>
      </c>
      <c r="K74" s="278"/>
    </row>
    <row r="75" spans="2:11" ht="17.25" customHeight="1">
      <c r="B75" s="277"/>
      <c r="C75" s="281" t="s">
        <v>1932</v>
      </c>
      <c r="D75" s="281"/>
      <c r="E75" s="281"/>
      <c r="F75" s="282" t="s">
        <v>1933</v>
      </c>
      <c r="G75" s="283"/>
      <c r="H75" s="281"/>
      <c r="I75" s="281"/>
      <c r="J75" s="281" t="s">
        <v>1934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53</v>
      </c>
      <c r="D77" s="284"/>
      <c r="E77" s="284"/>
      <c r="F77" s="286" t="s">
        <v>1935</v>
      </c>
      <c r="G77" s="285"/>
      <c r="H77" s="267" t="s">
        <v>1936</v>
      </c>
      <c r="I77" s="267" t="s">
        <v>1937</v>
      </c>
      <c r="J77" s="267">
        <v>20</v>
      </c>
      <c r="K77" s="278"/>
    </row>
    <row r="78" spans="2:11" ht="15" customHeight="1">
      <c r="B78" s="277"/>
      <c r="C78" s="267" t="s">
        <v>1938</v>
      </c>
      <c r="D78" s="267"/>
      <c r="E78" s="267"/>
      <c r="F78" s="286" t="s">
        <v>1935</v>
      </c>
      <c r="G78" s="285"/>
      <c r="H78" s="267" t="s">
        <v>1939</v>
      </c>
      <c r="I78" s="267" t="s">
        <v>1937</v>
      </c>
      <c r="J78" s="267">
        <v>120</v>
      </c>
      <c r="K78" s="278"/>
    </row>
    <row r="79" spans="2:11" ht="15" customHeight="1">
      <c r="B79" s="287"/>
      <c r="C79" s="267" t="s">
        <v>1940</v>
      </c>
      <c r="D79" s="267"/>
      <c r="E79" s="267"/>
      <c r="F79" s="286" t="s">
        <v>1941</v>
      </c>
      <c r="G79" s="285"/>
      <c r="H79" s="267" t="s">
        <v>1942</v>
      </c>
      <c r="I79" s="267" t="s">
        <v>1937</v>
      </c>
      <c r="J79" s="267">
        <v>50</v>
      </c>
      <c r="K79" s="278"/>
    </row>
    <row r="80" spans="2:11" ht="15" customHeight="1">
      <c r="B80" s="287"/>
      <c r="C80" s="267" t="s">
        <v>1943</v>
      </c>
      <c r="D80" s="267"/>
      <c r="E80" s="267"/>
      <c r="F80" s="286" t="s">
        <v>1935</v>
      </c>
      <c r="G80" s="285"/>
      <c r="H80" s="267" t="s">
        <v>1944</v>
      </c>
      <c r="I80" s="267" t="s">
        <v>1945</v>
      </c>
      <c r="J80" s="267"/>
      <c r="K80" s="278"/>
    </row>
    <row r="81" spans="2:11" ht="15" customHeight="1">
      <c r="B81" s="287"/>
      <c r="C81" s="288" t="s">
        <v>1946</v>
      </c>
      <c r="D81" s="288"/>
      <c r="E81" s="288"/>
      <c r="F81" s="289" t="s">
        <v>1941</v>
      </c>
      <c r="G81" s="288"/>
      <c r="H81" s="288" t="s">
        <v>1947</v>
      </c>
      <c r="I81" s="288" t="s">
        <v>1937</v>
      </c>
      <c r="J81" s="288">
        <v>15</v>
      </c>
      <c r="K81" s="278"/>
    </row>
    <row r="82" spans="2:11" ht="15" customHeight="1">
      <c r="B82" s="287"/>
      <c r="C82" s="288" t="s">
        <v>1948</v>
      </c>
      <c r="D82" s="288"/>
      <c r="E82" s="288"/>
      <c r="F82" s="289" t="s">
        <v>1941</v>
      </c>
      <c r="G82" s="288"/>
      <c r="H82" s="288" t="s">
        <v>1949</v>
      </c>
      <c r="I82" s="288" t="s">
        <v>1937</v>
      </c>
      <c r="J82" s="288">
        <v>15</v>
      </c>
      <c r="K82" s="278"/>
    </row>
    <row r="83" spans="2:11" ht="15" customHeight="1">
      <c r="B83" s="287"/>
      <c r="C83" s="288" t="s">
        <v>1950</v>
      </c>
      <c r="D83" s="288"/>
      <c r="E83" s="288"/>
      <c r="F83" s="289" t="s">
        <v>1941</v>
      </c>
      <c r="G83" s="288"/>
      <c r="H83" s="288" t="s">
        <v>1951</v>
      </c>
      <c r="I83" s="288" t="s">
        <v>1937</v>
      </c>
      <c r="J83" s="288">
        <v>20</v>
      </c>
      <c r="K83" s="278"/>
    </row>
    <row r="84" spans="2:11" ht="15" customHeight="1">
      <c r="B84" s="287"/>
      <c r="C84" s="288" t="s">
        <v>1952</v>
      </c>
      <c r="D84" s="288"/>
      <c r="E84" s="288"/>
      <c r="F84" s="289" t="s">
        <v>1941</v>
      </c>
      <c r="G84" s="288"/>
      <c r="H84" s="288" t="s">
        <v>1953</v>
      </c>
      <c r="I84" s="288" t="s">
        <v>1937</v>
      </c>
      <c r="J84" s="288">
        <v>20</v>
      </c>
      <c r="K84" s="278"/>
    </row>
    <row r="85" spans="2:11" ht="15" customHeight="1">
      <c r="B85" s="287"/>
      <c r="C85" s="267" t="s">
        <v>1954</v>
      </c>
      <c r="D85" s="267"/>
      <c r="E85" s="267"/>
      <c r="F85" s="286" t="s">
        <v>1941</v>
      </c>
      <c r="G85" s="285"/>
      <c r="H85" s="267" t="s">
        <v>1955</v>
      </c>
      <c r="I85" s="267" t="s">
        <v>1937</v>
      </c>
      <c r="J85" s="267">
        <v>50</v>
      </c>
      <c r="K85" s="278"/>
    </row>
    <row r="86" spans="2:11" ht="15" customHeight="1">
      <c r="B86" s="287"/>
      <c r="C86" s="267" t="s">
        <v>1956</v>
      </c>
      <c r="D86" s="267"/>
      <c r="E86" s="267"/>
      <c r="F86" s="286" t="s">
        <v>1941</v>
      </c>
      <c r="G86" s="285"/>
      <c r="H86" s="267" t="s">
        <v>1957</v>
      </c>
      <c r="I86" s="267" t="s">
        <v>1937</v>
      </c>
      <c r="J86" s="267">
        <v>20</v>
      </c>
      <c r="K86" s="278"/>
    </row>
    <row r="87" spans="2:11" ht="15" customHeight="1">
      <c r="B87" s="287"/>
      <c r="C87" s="267" t="s">
        <v>1958</v>
      </c>
      <c r="D87" s="267"/>
      <c r="E87" s="267"/>
      <c r="F87" s="286" t="s">
        <v>1941</v>
      </c>
      <c r="G87" s="285"/>
      <c r="H87" s="267" t="s">
        <v>1959</v>
      </c>
      <c r="I87" s="267" t="s">
        <v>1937</v>
      </c>
      <c r="J87" s="267">
        <v>20</v>
      </c>
      <c r="K87" s="278"/>
    </row>
    <row r="88" spans="2:11" ht="15" customHeight="1">
      <c r="B88" s="287"/>
      <c r="C88" s="267" t="s">
        <v>1960</v>
      </c>
      <c r="D88" s="267"/>
      <c r="E88" s="267"/>
      <c r="F88" s="286" t="s">
        <v>1941</v>
      </c>
      <c r="G88" s="285"/>
      <c r="H88" s="267" t="s">
        <v>1961</v>
      </c>
      <c r="I88" s="267" t="s">
        <v>1937</v>
      </c>
      <c r="J88" s="267">
        <v>50</v>
      </c>
      <c r="K88" s="278"/>
    </row>
    <row r="89" spans="2:11" ht="15" customHeight="1">
      <c r="B89" s="287"/>
      <c r="C89" s="267" t="s">
        <v>1962</v>
      </c>
      <c r="D89" s="267"/>
      <c r="E89" s="267"/>
      <c r="F89" s="286" t="s">
        <v>1941</v>
      </c>
      <c r="G89" s="285"/>
      <c r="H89" s="267" t="s">
        <v>1962</v>
      </c>
      <c r="I89" s="267" t="s">
        <v>1937</v>
      </c>
      <c r="J89" s="267">
        <v>50</v>
      </c>
      <c r="K89" s="278"/>
    </row>
    <row r="90" spans="2:11" ht="15" customHeight="1">
      <c r="B90" s="287"/>
      <c r="C90" s="267" t="s">
        <v>136</v>
      </c>
      <c r="D90" s="267"/>
      <c r="E90" s="267"/>
      <c r="F90" s="286" t="s">
        <v>1941</v>
      </c>
      <c r="G90" s="285"/>
      <c r="H90" s="267" t="s">
        <v>1963</v>
      </c>
      <c r="I90" s="267" t="s">
        <v>1937</v>
      </c>
      <c r="J90" s="267">
        <v>255</v>
      </c>
      <c r="K90" s="278"/>
    </row>
    <row r="91" spans="2:11" ht="15" customHeight="1">
      <c r="B91" s="287"/>
      <c r="C91" s="267" t="s">
        <v>1964</v>
      </c>
      <c r="D91" s="267"/>
      <c r="E91" s="267"/>
      <c r="F91" s="286" t="s">
        <v>1935</v>
      </c>
      <c r="G91" s="285"/>
      <c r="H91" s="267" t="s">
        <v>1965</v>
      </c>
      <c r="I91" s="267" t="s">
        <v>1966</v>
      </c>
      <c r="J91" s="267"/>
      <c r="K91" s="278"/>
    </row>
    <row r="92" spans="2:11" ht="15" customHeight="1">
      <c r="B92" s="287"/>
      <c r="C92" s="267" t="s">
        <v>1967</v>
      </c>
      <c r="D92" s="267"/>
      <c r="E92" s="267"/>
      <c r="F92" s="286" t="s">
        <v>1935</v>
      </c>
      <c r="G92" s="285"/>
      <c r="H92" s="267" t="s">
        <v>1968</v>
      </c>
      <c r="I92" s="267" t="s">
        <v>1969</v>
      </c>
      <c r="J92" s="267"/>
      <c r="K92" s="278"/>
    </row>
    <row r="93" spans="2:11" ht="15" customHeight="1">
      <c r="B93" s="287"/>
      <c r="C93" s="267" t="s">
        <v>1970</v>
      </c>
      <c r="D93" s="267"/>
      <c r="E93" s="267"/>
      <c r="F93" s="286" t="s">
        <v>1935</v>
      </c>
      <c r="G93" s="285"/>
      <c r="H93" s="267" t="s">
        <v>1970</v>
      </c>
      <c r="I93" s="267" t="s">
        <v>1969</v>
      </c>
      <c r="J93" s="267"/>
      <c r="K93" s="278"/>
    </row>
    <row r="94" spans="2:11" ht="15" customHeight="1">
      <c r="B94" s="287"/>
      <c r="C94" s="267" t="s">
        <v>38</v>
      </c>
      <c r="D94" s="267"/>
      <c r="E94" s="267"/>
      <c r="F94" s="286" t="s">
        <v>1935</v>
      </c>
      <c r="G94" s="285"/>
      <c r="H94" s="267" t="s">
        <v>1971</v>
      </c>
      <c r="I94" s="267" t="s">
        <v>1969</v>
      </c>
      <c r="J94" s="267"/>
      <c r="K94" s="278"/>
    </row>
    <row r="95" spans="2:11" ht="15" customHeight="1">
      <c r="B95" s="287"/>
      <c r="C95" s="267" t="s">
        <v>48</v>
      </c>
      <c r="D95" s="267"/>
      <c r="E95" s="267"/>
      <c r="F95" s="286" t="s">
        <v>1935</v>
      </c>
      <c r="G95" s="285"/>
      <c r="H95" s="267" t="s">
        <v>1972</v>
      </c>
      <c r="I95" s="267" t="s">
        <v>1969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3" t="s">
        <v>1973</v>
      </c>
      <c r="D100" s="383"/>
      <c r="E100" s="383"/>
      <c r="F100" s="383"/>
      <c r="G100" s="383"/>
      <c r="H100" s="383"/>
      <c r="I100" s="383"/>
      <c r="J100" s="383"/>
      <c r="K100" s="278"/>
    </row>
    <row r="101" spans="2:11" ht="17.25" customHeight="1">
      <c r="B101" s="277"/>
      <c r="C101" s="279" t="s">
        <v>1929</v>
      </c>
      <c r="D101" s="279"/>
      <c r="E101" s="279"/>
      <c r="F101" s="279" t="s">
        <v>1930</v>
      </c>
      <c r="G101" s="280"/>
      <c r="H101" s="279" t="s">
        <v>131</v>
      </c>
      <c r="I101" s="279" t="s">
        <v>57</v>
      </c>
      <c r="J101" s="279" t="s">
        <v>1931</v>
      </c>
      <c r="K101" s="278"/>
    </row>
    <row r="102" spans="2:11" ht="17.25" customHeight="1">
      <c r="B102" s="277"/>
      <c r="C102" s="281" t="s">
        <v>1932</v>
      </c>
      <c r="D102" s="281"/>
      <c r="E102" s="281"/>
      <c r="F102" s="282" t="s">
        <v>1933</v>
      </c>
      <c r="G102" s="283"/>
      <c r="H102" s="281"/>
      <c r="I102" s="281"/>
      <c r="J102" s="281" t="s">
        <v>1934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53</v>
      </c>
      <c r="D104" s="284"/>
      <c r="E104" s="284"/>
      <c r="F104" s="286" t="s">
        <v>1935</v>
      </c>
      <c r="G104" s="295"/>
      <c r="H104" s="267" t="s">
        <v>1974</v>
      </c>
      <c r="I104" s="267" t="s">
        <v>1937</v>
      </c>
      <c r="J104" s="267">
        <v>20</v>
      </c>
      <c r="K104" s="278"/>
    </row>
    <row r="105" spans="2:11" ht="15" customHeight="1">
      <c r="B105" s="277"/>
      <c r="C105" s="267" t="s">
        <v>1938</v>
      </c>
      <c r="D105" s="267"/>
      <c r="E105" s="267"/>
      <c r="F105" s="286" t="s">
        <v>1935</v>
      </c>
      <c r="G105" s="267"/>
      <c r="H105" s="267" t="s">
        <v>1974</v>
      </c>
      <c r="I105" s="267" t="s">
        <v>1937</v>
      </c>
      <c r="J105" s="267">
        <v>120</v>
      </c>
      <c r="K105" s="278"/>
    </row>
    <row r="106" spans="2:11" ht="15" customHeight="1">
      <c r="B106" s="287"/>
      <c r="C106" s="267" t="s">
        <v>1940</v>
      </c>
      <c r="D106" s="267"/>
      <c r="E106" s="267"/>
      <c r="F106" s="286" t="s">
        <v>1941</v>
      </c>
      <c r="G106" s="267"/>
      <c r="H106" s="267" t="s">
        <v>1974</v>
      </c>
      <c r="I106" s="267" t="s">
        <v>1937</v>
      </c>
      <c r="J106" s="267">
        <v>50</v>
      </c>
      <c r="K106" s="278"/>
    </row>
    <row r="107" spans="2:11" ht="15" customHeight="1">
      <c r="B107" s="287"/>
      <c r="C107" s="267" t="s">
        <v>1943</v>
      </c>
      <c r="D107" s="267"/>
      <c r="E107" s="267"/>
      <c r="F107" s="286" t="s">
        <v>1935</v>
      </c>
      <c r="G107" s="267"/>
      <c r="H107" s="267" t="s">
        <v>1974</v>
      </c>
      <c r="I107" s="267" t="s">
        <v>1945</v>
      </c>
      <c r="J107" s="267"/>
      <c r="K107" s="278"/>
    </row>
    <row r="108" spans="2:11" ht="15" customHeight="1">
      <c r="B108" s="287"/>
      <c r="C108" s="267" t="s">
        <v>1954</v>
      </c>
      <c r="D108" s="267"/>
      <c r="E108" s="267"/>
      <c r="F108" s="286" t="s">
        <v>1941</v>
      </c>
      <c r="G108" s="267"/>
      <c r="H108" s="267" t="s">
        <v>1974</v>
      </c>
      <c r="I108" s="267" t="s">
        <v>1937</v>
      </c>
      <c r="J108" s="267">
        <v>50</v>
      </c>
      <c r="K108" s="278"/>
    </row>
    <row r="109" spans="2:11" ht="15" customHeight="1">
      <c r="B109" s="287"/>
      <c r="C109" s="267" t="s">
        <v>1962</v>
      </c>
      <c r="D109" s="267"/>
      <c r="E109" s="267"/>
      <c r="F109" s="286" t="s">
        <v>1941</v>
      </c>
      <c r="G109" s="267"/>
      <c r="H109" s="267" t="s">
        <v>1974</v>
      </c>
      <c r="I109" s="267" t="s">
        <v>1937</v>
      </c>
      <c r="J109" s="267">
        <v>50</v>
      </c>
      <c r="K109" s="278"/>
    </row>
    <row r="110" spans="2:11" ht="15" customHeight="1">
      <c r="B110" s="287"/>
      <c r="C110" s="267" t="s">
        <v>1960</v>
      </c>
      <c r="D110" s="267"/>
      <c r="E110" s="267"/>
      <c r="F110" s="286" t="s">
        <v>1941</v>
      </c>
      <c r="G110" s="267"/>
      <c r="H110" s="267" t="s">
        <v>1974</v>
      </c>
      <c r="I110" s="267" t="s">
        <v>1937</v>
      </c>
      <c r="J110" s="267">
        <v>50</v>
      </c>
      <c r="K110" s="278"/>
    </row>
    <row r="111" spans="2:11" ht="15" customHeight="1">
      <c r="B111" s="287"/>
      <c r="C111" s="267" t="s">
        <v>53</v>
      </c>
      <c r="D111" s="267"/>
      <c r="E111" s="267"/>
      <c r="F111" s="286" t="s">
        <v>1935</v>
      </c>
      <c r="G111" s="267"/>
      <c r="H111" s="267" t="s">
        <v>1975</v>
      </c>
      <c r="I111" s="267" t="s">
        <v>1937</v>
      </c>
      <c r="J111" s="267">
        <v>20</v>
      </c>
      <c r="K111" s="278"/>
    </row>
    <row r="112" spans="2:11" ht="15" customHeight="1">
      <c r="B112" s="287"/>
      <c r="C112" s="267" t="s">
        <v>1976</v>
      </c>
      <c r="D112" s="267"/>
      <c r="E112" s="267"/>
      <c r="F112" s="286" t="s">
        <v>1935</v>
      </c>
      <c r="G112" s="267"/>
      <c r="H112" s="267" t="s">
        <v>1977</v>
      </c>
      <c r="I112" s="267" t="s">
        <v>1937</v>
      </c>
      <c r="J112" s="267">
        <v>120</v>
      </c>
      <c r="K112" s="278"/>
    </row>
    <row r="113" spans="2:11" ht="15" customHeight="1">
      <c r="B113" s="287"/>
      <c r="C113" s="267" t="s">
        <v>38</v>
      </c>
      <c r="D113" s="267"/>
      <c r="E113" s="267"/>
      <c r="F113" s="286" t="s">
        <v>1935</v>
      </c>
      <c r="G113" s="267"/>
      <c r="H113" s="267" t="s">
        <v>1978</v>
      </c>
      <c r="I113" s="267" t="s">
        <v>1969</v>
      </c>
      <c r="J113" s="267"/>
      <c r="K113" s="278"/>
    </row>
    <row r="114" spans="2:11" ht="15" customHeight="1">
      <c r="B114" s="287"/>
      <c r="C114" s="267" t="s">
        <v>48</v>
      </c>
      <c r="D114" s="267"/>
      <c r="E114" s="267"/>
      <c r="F114" s="286" t="s">
        <v>1935</v>
      </c>
      <c r="G114" s="267"/>
      <c r="H114" s="267" t="s">
        <v>1979</v>
      </c>
      <c r="I114" s="267" t="s">
        <v>1969</v>
      </c>
      <c r="J114" s="267"/>
      <c r="K114" s="278"/>
    </row>
    <row r="115" spans="2:11" ht="15" customHeight="1">
      <c r="B115" s="287"/>
      <c r="C115" s="267" t="s">
        <v>57</v>
      </c>
      <c r="D115" s="267"/>
      <c r="E115" s="267"/>
      <c r="F115" s="286" t="s">
        <v>1935</v>
      </c>
      <c r="G115" s="267"/>
      <c r="H115" s="267" t="s">
        <v>1980</v>
      </c>
      <c r="I115" s="267" t="s">
        <v>1981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2" t="s">
        <v>1982</v>
      </c>
      <c r="D120" s="382"/>
      <c r="E120" s="382"/>
      <c r="F120" s="382"/>
      <c r="G120" s="382"/>
      <c r="H120" s="382"/>
      <c r="I120" s="382"/>
      <c r="J120" s="382"/>
      <c r="K120" s="303"/>
    </row>
    <row r="121" spans="2:11" ht="17.25" customHeight="1">
      <c r="B121" s="304"/>
      <c r="C121" s="279" t="s">
        <v>1929</v>
      </c>
      <c r="D121" s="279"/>
      <c r="E121" s="279"/>
      <c r="F121" s="279" t="s">
        <v>1930</v>
      </c>
      <c r="G121" s="280"/>
      <c r="H121" s="279" t="s">
        <v>131</v>
      </c>
      <c r="I121" s="279" t="s">
        <v>57</v>
      </c>
      <c r="J121" s="279" t="s">
        <v>1931</v>
      </c>
      <c r="K121" s="305"/>
    </row>
    <row r="122" spans="2:11" ht="17.25" customHeight="1">
      <c r="B122" s="304"/>
      <c r="C122" s="281" t="s">
        <v>1932</v>
      </c>
      <c r="D122" s="281"/>
      <c r="E122" s="281"/>
      <c r="F122" s="282" t="s">
        <v>1933</v>
      </c>
      <c r="G122" s="283"/>
      <c r="H122" s="281"/>
      <c r="I122" s="281"/>
      <c r="J122" s="281" t="s">
        <v>1934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1938</v>
      </c>
      <c r="D124" s="284"/>
      <c r="E124" s="284"/>
      <c r="F124" s="286" t="s">
        <v>1935</v>
      </c>
      <c r="G124" s="267"/>
      <c r="H124" s="267" t="s">
        <v>1974</v>
      </c>
      <c r="I124" s="267" t="s">
        <v>1937</v>
      </c>
      <c r="J124" s="267">
        <v>120</v>
      </c>
      <c r="K124" s="308"/>
    </row>
    <row r="125" spans="2:11" ht="15" customHeight="1">
      <c r="B125" s="306"/>
      <c r="C125" s="267" t="s">
        <v>1983</v>
      </c>
      <c r="D125" s="267"/>
      <c r="E125" s="267"/>
      <c r="F125" s="286" t="s">
        <v>1935</v>
      </c>
      <c r="G125" s="267"/>
      <c r="H125" s="267" t="s">
        <v>1984</v>
      </c>
      <c r="I125" s="267" t="s">
        <v>1937</v>
      </c>
      <c r="J125" s="267" t="s">
        <v>1985</v>
      </c>
      <c r="K125" s="308"/>
    </row>
    <row r="126" spans="2:11" ht="15" customHeight="1">
      <c r="B126" s="306"/>
      <c r="C126" s="267" t="s">
        <v>1884</v>
      </c>
      <c r="D126" s="267"/>
      <c r="E126" s="267"/>
      <c r="F126" s="286" t="s">
        <v>1935</v>
      </c>
      <c r="G126" s="267"/>
      <c r="H126" s="267" t="s">
        <v>1986</v>
      </c>
      <c r="I126" s="267" t="s">
        <v>1937</v>
      </c>
      <c r="J126" s="267" t="s">
        <v>1985</v>
      </c>
      <c r="K126" s="308"/>
    </row>
    <row r="127" spans="2:11" ht="15" customHeight="1">
      <c r="B127" s="306"/>
      <c r="C127" s="267" t="s">
        <v>1946</v>
      </c>
      <c r="D127" s="267"/>
      <c r="E127" s="267"/>
      <c r="F127" s="286" t="s">
        <v>1941</v>
      </c>
      <c r="G127" s="267"/>
      <c r="H127" s="267" t="s">
        <v>1947</v>
      </c>
      <c r="I127" s="267" t="s">
        <v>1937</v>
      </c>
      <c r="J127" s="267">
        <v>15</v>
      </c>
      <c r="K127" s="308"/>
    </row>
    <row r="128" spans="2:11" ht="15" customHeight="1">
      <c r="B128" s="306"/>
      <c r="C128" s="288" t="s">
        <v>1948</v>
      </c>
      <c r="D128" s="288"/>
      <c r="E128" s="288"/>
      <c r="F128" s="289" t="s">
        <v>1941</v>
      </c>
      <c r="G128" s="288"/>
      <c r="H128" s="288" t="s">
        <v>1949</v>
      </c>
      <c r="I128" s="288" t="s">
        <v>1937</v>
      </c>
      <c r="J128" s="288">
        <v>15</v>
      </c>
      <c r="K128" s="308"/>
    </row>
    <row r="129" spans="2:11" ht="15" customHeight="1">
      <c r="B129" s="306"/>
      <c r="C129" s="288" t="s">
        <v>1950</v>
      </c>
      <c r="D129" s="288"/>
      <c r="E129" s="288"/>
      <c r="F129" s="289" t="s">
        <v>1941</v>
      </c>
      <c r="G129" s="288"/>
      <c r="H129" s="288" t="s">
        <v>1951</v>
      </c>
      <c r="I129" s="288" t="s">
        <v>1937</v>
      </c>
      <c r="J129" s="288">
        <v>20</v>
      </c>
      <c r="K129" s="308"/>
    </row>
    <row r="130" spans="2:11" ht="15" customHeight="1">
      <c r="B130" s="306"/>
      <c r="C130" s="288" t="s">
        <v>1952</v>
      </c>
      <c r="D130" s="288"/>
      <c r="E130" s="288"/>
      <c r="F130" s="289" t="s">
        <v>1941</v>
      </c>
      <c r="G130" s="288"/>
      <c r="H130" s="288" t="s">
        <v>1953</v>
      </c>
      <c r="I130" s="288" t="s">
        <v>1937</v>
      </c>
      <c r="J130" s="288">
        <v>20</v>
      </c>
      <c r="K130" s="308"/>
    </row>
    <row r="131" spans="2:11" ht="15" customHeight="1">
      <c r="B131" s="306"/>
      <c r="C131" s="267" t="s">
        <v>1940</v>
      </c>
      <c r="D131" s="267"/>
      <c r="E131" s="267"/>
      <c r="F131" s="286" t="s">
        <v>1941</v>
      </c>
      <c r="G131" s="267"/>
      <c r="H131" s="267" t="s">
        <v>1974</v>
      </c>
      <c r="I131" s="267" t="s">
        <v>1937</v>
      </c>
      <c r="J131" s="267">
        <v>50</v>
      </c>
      <c r="K131" s="308"/>
    </row>
    <row r="132" spans="2:11" ht="15" customHeight="1">
      <c r="B132" s="306"/>
      <c r="C132" s="267" t="s">
        <v>1954</v>
      </c>
      <c r="D132" s="267"/>
      <c r="E132" s="267"/>
      <c r="F132" s="286" t="s">
        <v>1941</v>
      </c>
      <c r="G132" s="267"/>
      <c r="H132" s="267" t="s">
        <v>1974</v>
      </c>
      <c r="I132" s="267" t="s">
        <v>1937</v>
      </c>
      <c r="J132" s="267">
        <v>50</v>
      </c>
      <c r="K132" s="308"/>
    </row>
    <row r="133" spans="2:11" ht="15" customHeight="1">
      <c r="B133" s="306"/>
      <c r="C133" s="267" t="s">
        <v>1960</v>
      </c>
      <c r="D133" s="267"/>
      <c r="E133" s="267"/>
      <c r="F133" s="286" t="s">
        <v>1941</v>
      </c>
      <c r="G133" s="267"/>
      <c r="H133" s="267" t="s">
        <v>1974</v>
      </c>
      <c r="I133" s="267" t="s">
        <v>1937</v>
      </c>
      <c r="J133" s="267">
        <v>50</v>
      </c>
      <c r="K133" s="308"/>
    </row>
    <row r="134" spans="2:11" ht="15" customHeight="1">
      <c r="B134" s="306"/>
      <c r="C134" s="267" t="s">
        <v>1962</v>
      </c>
      <c r="D134" s="267"/>
      <c r="E134" s="267"/>
      <c r="F134" s="286" t="s">
        <v>1941</v>
      </c>
      <c r="G134" s="267"/>
      <c r="H134" s="267" t="s">
        <v>1974</v>
      </c>
      <c r="I134" s="267" t="s">
        <v>1937</v>
      </c>
      <c r="J134" s="267">
        <v>50</v>
      </c>
      <c r="K134" s="308"/>
    </row>
    <row r="135" spans="2:11" ht="15" customHeight="1">
      <c r="B135" s="306"/>
      <c r="C135" s="267" t="s">
        <v>136</v>
      </c>
      <c r="D135" s="267"/>
      <c r="E135" s="267"/>
      <c r="F135" s="286" t="s">
        <v>1941</v>
      </c>
      <c r="G135" s="267"/>
      <c r="H135" s="267" t="s">
        <v>1987</v>
      </c>
      <c r="I135" s="267" t="s">
        <v>1937</v>
      </c>
      <c r="J135" s="267">
        <v>255</v>
      </c>
      <c r="K135" s="308"/>
    </row>
    <row r="136" spans="2:11" ht="15" customHeight="1">
      <c r="B136" s="306"/>
      <c r="C136" s="267" t="s">
        <v>1964</v>
      </c>
      <c r="D136" s="267"/>
      <c r="E136" s="267"/>
      <c r="F136" s="286" t="s">
        <v>1935</v>
      </c>
      <c r="G136" s="267"/>
      <c r="H136" s="267" t="s">
        <v>1988</v>
      </c>
      <c r="I136" s="267" t="s">
        <v>1966</v>
      </c>
      <c r="J136" s="267"/>
      <c r="K136" s="308"/>
    </row>
    <row r="137" spans="2:11" ht="15" customHeight="1">
      <c r="B137" s="306"/>
      <c r="C137" s="267" t="s">
        <v>1967</v>
      </c>
      <c r="D137" s="267"/>
      <c r="E137" s="267"/>
      <c r="F137" s="286" t="s">
        <v>1935</v>
      </c>
      <c r="G137" s="267"/>
      <c r="H137" s="267" t="s">
        <v>1989</v>
      </c>
      <c r="I137" s="267" t="s">
        <v>1969</v>
      </c>
      <c r="J137" s="267"/>
      <c r="K137" s="308"/>
    </row>
    <row r="138" spans="2:11" ht="15" customHeight="1">
      <c r="B138" s="306"/>
      <c r="C138" s="267" t="s">
        <v>1970</v>
      </c>
      <c r="D138" s="267"/>
      <c r="E138" s="267"/>
      <c r="F138" s="286" t="s">
        <v>1935</v>
      </c>
      <c r="G138" s="267"/>
      <c r="H138" s="267" t="s">
        <v>1970</v>
      </c>
      <c r="I138" s="267" t="s">
        <v>1969</v>
      </c>
      <c r="J138" s="267"/>
      <c r="K138" s="308"/>
    </row>
    <row r="139" spans="2:11" ht="15" customHeight="1">
      <c r="B139" s="306"/>
      <c r="C139" s="267" t="s">
        <v>38</v>
      </c>
      <c r="D139" s="267"/>
      <c r="E139" s="267"/>
      <c r="F139" s="286" t="s">
        <v>1935</v>
      </c>
      <c r="G139" s="267"/>
      <c r="H139" s="267" t="s">
        <v>1990</v>
      </c>
      <c r="I139" s="267" t="s">
        <v>1969</v>
      </c>
      <c r="J139" s="267"/>
      <c r="K139" s="308"/>
    </row>
    <row r="140" spans="2:11" ht="15" customHeight="1">
      <c r="B140" s="306"/>
      <c r="C140" s="267" t="s">
        <v>1991</v>
      </c>
      <c r="D140" s="267"/>
      <c r="E140" s="267"/>
      <c r="F140" s="286" t="s">
        <v>1935</v>
      </c>
      <c r="G140" s="267"/>
      <c r="H140" s="267" t="s">
        <v>1992</v>
      </c>
      <c r="I140" s="267" t="s">
        <v>1969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3" t="s">
        <v>1993</v>
      </c>
      <c r="D145" s="383"/>
      <c r="E145" s="383"/>
      <c r="F145" s="383"/>
      <c r="G145" s="383"/>
      <c r="H145" s="383"/>
      <c r="I145" s="383"/>
      <c r="J145" s="383"/>
      <c r="K145" s="278"/>
    </row>
    <row r="146" spans="2:11" ht="17.25" customHeight="1">
      <c r="B146" s="277"/>
      <c r="C146" s="279" t="s">
        <v>1929</v>
      </c>
      <c r="D146" s="279"/>
      <c r="E146" s="279"/>
      <c r="F146" s="279" t="s">
        <v>1930</v>
      </c>
      <c r="G146" s="280"/>
      <c r="H146" s="279" t="s">
        <v>131</v>
      </c>
      <c r="I146" s="279" t="s">
        <v>57</v>
      </c>
      <c r="J146" s="279" t="s">
        <v>1931</v>
      </c>
      <c r="K146" s="278"/>
    </row>
    <row r="147" spans="2:11" ht="17.25" customHeight="1">
      <c r="B147" s="277"/>
      <c r="C147" s="281" t="s">
        <v>1932</v>
      </c>
      <c r="D147" s="281"/>
      <c r="E147" s="281"/>
      <c r="F147" s="282" t="s">
        <v>1933</v>
      </c>
      <c r="G147" s="283"/>
      <c r="H147" s="281"/>
      <c r="I147" s="281"/>
      <c r="J147" s="281" t="s">
        <v>1934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1938</v>
      </c>
      <c r="D149" s="267"/>
      <c r="E149" s="267"/>
      <c r="F149" s="313" t="s">
        <v>1935</v>
      </c>
      <c r="G149" s="267"/>
      <c r="H149" s="312" t="s">
        <v>1974</v>
      </c>
      <c r="I149" s="312" t="s">
        <v>1937</v>
      </c>
      <c r="J149" s="312">
        <v>120</v>
      </c>
      <c r="K149" s="308"/>
    </row>
    <row r="150" spans="2:11" ht="15" customHeight="1">
      <c r="B150" s="287"/>
      <c r="C150" s="312" t="s">
        <v>1983</v>
      </c>
      <c r="D150" s="267"/>
      <c r="E150" s="267"/>
      <c r="F150" s="313" t="s">
        <v>1935</v>
      </c>
      <c r="G150" s="267"/>
      <c r="H150" s="312" t="s">
        <v>1994</v>
      </c>
      <c r="I150" s="312" t="s">
        <v>1937</v>
      </c>
      <c r="J150" s="312" t="s">
        <v>1985</v>
      </c>
      <c r="K150" s="308"/>
    </row>
    <row r="151" spans="2:11" ht="15" customHeight="1">
      <c r="B151" s="287"/>
      <c r="C151" s="312" t="s">
        <v>1884</v>
      </c>
      <c r="D151" s="267"/>
      <c r="E151" s="267"/>
      <c r="F151" s="313" t="s">
        <v>1935</v>
      </c>
      <c r="G151" s="267"/>
      <c r="H151" s="312" t="s">
        <v>1995</v>
      </c>
      <c r="I151" s="312" t="s">
        <v>1937</v>
      </c>
      <c r="J151" s="312" t="s">
        <v>1985</v>
      </c>
      <c r="K151" s="308"/>
    </row>
    <row r="152" spans="2:11" ht="15" customHeight="1">
      <c r="B152" s="287"/>
      <c r="C152" s="312" t="s">
        <v>1940</v>
      </c>
      <c r="D152" s="267"/>
      <c r="E152" s="267"/>
      <c r="F152" s="313" t="s">
        <v>1941</v>
      </c>
      <c r="G152" s="267"/>
      <c r="H152" s="312" t="s">
        <v>1974</v>
      </c>
      <c r="I152" s="312" t="s">
        <v>1937</v>
      </c>
      <c r="J152" s="312">
        <v>50</v>
      </c>
      <c r="K152" s="308"/>
    </row>
    <row r="153" spans="2:11" ht="15" customHeight="1">
      <c r="B153" s="287"/>
      <c r="C153" s="312" t="s">
        <v>1943</v>
      </c>
      <c r="D153" s="267"/>
      <c r="E153" s="267"/>
      <c r="F153" s="313" t="s">
        <v>1935</v>
      </c>
      <c r="G153" s="267"/>
      <c r="H153" s="312" t="s">
        <v>1974</v>
      </c>
      <c r="I153" s="312" t="s">
        <v>1945</v>
      </c>
      <c r="J153" s="312"/>
      <c r="K153" s="308"/>
    </row>
    <row r="154" spans="2:11" ht="15" customHeight="1">
      <c r="B154" s="287"/>
      <c r="C154" s="312" t="s">
        <v>1954</v>
      </c>
      <c r="D154" s="267"/>
      <c r="E154" s="267"/>
      <c r="F154" s="313" t="s">
        <v>1941</v>
      </c>
      <c r="G154" s="267"/>
      <c r="H154" s="312" t="s">
        <v>1974</v>
      </c>
      <c r="I154" s="312" t="s">
        <v>1937</v>
      </c>
      <c r="J154" s="312">
        <v>50</v>
      </c>
      <c r="K154" s="308"/>
    </row>
    <row r="155" spans="2:11" ht="15" customHeight="1">
      <c r="B155" s="287"/>
      <c r="C155" s="312" t="s">
        <v>1962</v>
      </c>
      <c r="D155" s="267"/>
      <c r="E155" s="267"/>
      <c r="F155" s="313" t="s">
        <v>1941</v>
      </c>
      <c r="G155" s="267"/>
      <c r="H155" s="312" t="s">
        <v>1974</v>
      </c>
      <c r="I155" s="312" t="s">
        <v>1937</v>
      </c>
      <c r="J155" s="312">
        <v>50</v>
      </c>
      <c r="K155" s="308"/>
    </row>
    <row r="156" spans="2:11" ht="15" customHeight="1">
      <c r="B156" s="287"/>
      <c r="C156" s="312" t="s">
        <v>1960</v>
      </c>
      <c r="D156" s="267"/>
      <c r="E156" s="267"/>
      <c r="F156" s="313" t="s">
        <v>1941</v>
      </c>
      <c r="G156" s="267"/>
      <c r="H156" s="312" t="s">
        <v>1974</v>
      </c>
      <c r="I156" s="312" t="s">
        <v>1937</v>
      </c>
      <c r="J156" s="312">
        <v>50</v>
      </c>
      <c r="K156" s="308"/>
    </row>
    <row r="157" spans="2:11" ht="15" customHeight="1">
      <c r="B157" s="287"/>
      <c r="C157" s="312" t="s">
        <v>123</v>
      </c>
      <c r="D157" s="267"/>
      <c r="E157" s="267"/>
      <c r="F157" s="313" t="s">
        <v>1935</v>
      </c>
      <c r="G157" s="267"/>
      <c r="H157" s="312" t="s">
        <v>1996</v>
      </c>
      <c r="I157" s="312" t="s">
        <v>1937</v>
      </c>
      <c r="J157" s="312" t="s">
        <v>1997</v>
      </c>
      <c r="K157" s="308"/>
    </row>
    <row r="158" spans="2:11" ht="15" customHeight="1">
      <c r="B158" s="287"/>
      <c r="C158" s="312" t="s">
        <v>1998</v>
      </c>
      <c r="D158" s="267"/>
      <c r="E158" s="267"/>
      <c r="F158" s="313" t="s">
        <v>1935</v>
      </c>
      <c r="G158" s="267"/>
      <c r="H158" s="312" t="s">
        <v>1999</v>
      </c>
      <c r="I158" s="312" t="s">
        <v>1969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2" t="s">
        <v>2000</v>
      </c>
      <c r="D163" s="382"/>
      <c r="E163" s="382"/>
      <c r="F163" s="382"/>
      <c r="G163" s="382"/>
      <c r="H163" s="382"/>
      <c r="I163" s="382"/>
      <c r="J163" s="382"/>
      <c r="K163" s="259"/>
    </row>
    <row r="164" spans="2:11" ht="17.25" customHeight="1">
      <c r="B164" s="258"/>
      <c r="C164" s="279" t="s">
        <v>1929</v>
      </c>
      <c r="D164" s="279"/>
      <c r="E164" s="279"/>
      <c r="F164" s="279" t="s">
        <v>1930</v>
      </c>
      <c r="G164" s="316"/>
      <c r="H164" s="317" t="s">
        <v>131</v>
      </c>
      <c r="I164" s="317" t="s">
        <v>57</v>
      </c>
      <c r="J164" s="279" t="s">
        <v>1931</v>
      </c>
      <c r="K164" s="259"/>
    </row>
    <row r="165" spans="2:11" ht="17.25" customHeight="1">
      <c r="B165" s="260"/>
      <c r="C165" s="281" t="s">
        <v>1932</v>
      </c>
      <c r="D165" s="281"/>
      <c r="E165" s="281"/>
      <c r="F165" s="282" t="s">
        <v>1933</v>
      </c>
      <c r="G165" s="318"/>
      <c r="H165" s="319"/>
      <c r="I165" s="319"/>
      <c r="J165" s="281" t="s">
        <v>1934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1938</v>
      </c>
      <c r="D167" s="267"/>
      <c r="E167" s="267"/>
      <c r="F167" s="286" t="s">
        <v>1935</v>
      </c>
      <c r="G167" s="267"/>
      <c r="H167" s="267" t="s">
        <v>1974</v>
      </c>
      <c r="I167" s="267" t="s">
        <v>1937</v>
      </c>
      <c r="J167" s="267">
        <v>120</v>
      </c>
      <c r="K167" s="308"/>
    </row>
    <row r="168" spans="2:11" ht="15" customHeight="1">
      <c r="B168" s="287"/>
      <c r="C168" s="267" t="s">
        <v>1983</v>
      </c>
      <c r="D168" s="267"/>
      <c r="E168" s="267"/>
      <c r="F168" s="286" t="s">
        <v>1935</v>
      </c>
      <c r="G168" s="267"/>
      <c r="H168" s="267" t="s">
        <v>1984</v>
      </c>
      <c r="I168" s="267" t="s">
        <v>1937</v>
      </c>
      <c r="J168" s="267" t="s">
        <v>1985</v>
      </c>
      <c r="K168" s="308"/>
    </row>
    <row r="169" spans="2:11" ht="15" customHeight="1">
      <c r="B169" s="287"/>
      <c r="C169" s="267" t="s">
        <v>1884</v>
      </c>
      <c r="D169" s="267"/>
      <c r="E169" s="267"/>
      <c r="F169" s="286" t="s">
        <v>1935</v>
      </c>
      <c r="G169" s="267"/>
      <c r="H169" s="267" t="s">
        <v>2001</v>
      </c>
      <c r="I169" s="267" t="s">
        <v>1937</v>
      </c>
      <c r="J169" s="267" t="s">
        <v>1985</v>
      </c>
      <c r="K169" s="308"/>
    </row>
    <row r="170" spans="2:11" ht="15" customHeight="1">
      <c r="B170" s="287"/>
      <c r="C170" s="267" t="s">
        <v>1940</v>
      </c>
      <c r="D170" s="267"/>
      <c r="E170" s="267"/>
      <c r="F170" s="286" t="s">
        <v>1941</v>
      </c>
      <c r="G170" s="267"/>
      <c r="H170" s="267" t="s">
        <v>2001</v>
      </c>
      <c r="I170" s="267" t="s">
        <v>1937</v>
      </c>
      <c r="J170" s="267">
        <v>50</v>
      </c>
      <c r="K170" s="308"/>
    </row>
    <row r="171" spans="2:11" ht="15" customHeight="1">
      <c r="B171" s="287"/>
      <c r="C171" s="267" t="s">
        <v>1943</v>
      </c>
      <c r="D171" s="267"/>
      <c r="E171" s="267"/>
      <c r="F171" s="286" t="s">
        <v>1935</v>
      </c>
      <c r="G171" s="267"/>
      <c r="H171" s="267" t="s">
        <v>2001</v>
      </c>
      <c r="I171" s="267" t="s">
        <v>1945</v>
      </c>
      <c r="J171" s="267"/>
      <c r="K171" s="308"/>
    </row>
    <row r="172" spans="2:11" ht="15" customHeight="1">
      <c r="B172" s="287"/>
      <c r="C172" s="267" t="s">
        <v>1954</v>
      </c>
      <c r="D172" s="267"/>
      <c r="E172" s="267"/>
      <c r="F172" s="286" t="s">
        <v>1941</v>
      </c>
      <c r="G172" s="267"/>
      <c r="H172" s="267" t="s">
        <v>2001</v>
      </c>
      <c r="I172" s="267" t="s">
        <v>1937</v>
      </c>
      <c r="J172" s="267">
        <v>50</v>
      </c>
      <c r="K172" s="308"/>
    </row>
    <row r="173" spans="2:11" ht="15" customHeight="1">
      <c r="B173" s="287"/>
      <c r="C173" s="267" t="s">
        <v>1962</v>
      </c>
      <c r="D173" s="267"/>
      <c r="E173" s="267"/>
      <c r="F173" s="286" t="s">
        <v>1941</v>
      </c>
      <c r="G173" s="267"/>
      <c r="H173" s="267" t="s">
        <v>2001</v>
      </c>
      <c r="I173" s="267" t="s">
        <v>1937</v>
      </c>
      <c r="J173" s="267">
        <v>50</v>
      </c>
      <c r="K173" s="308"/>
    </row>
    <row r="174" spans="2:11" ht="15" customHeight="1">
      <c r="B174" s="287"/>
      <c r="C174" s="267" t="s">
        <v>1960</v>
      </c>
      <c r="D174" s="267"/>
      <c r="E174" s="267"/>
      <c r="F174" s="286" t="s">
        <v>1941</v>
      </c>
      <c r="G174" s="267"/>
      <c r="H174" s="267" t="s">
        <v>2001</v>
      </c>
      <c r="I174" s="267" t="s">
        <v>1937</v>
      </c>
      <c r="J174" s="267">
        <v>50</v>
      </c>
      <c r="K174" s="308"/>
    </row>
    <row r="175" spans="2:11" ht="15" customHeight="1">
      <c r="B175" s="287"/>
      <c r="C175" s="267" t="s">
        <v>130</v>
      </c>
      <c r="D175" s="267"/>
      <c r="E175" s="267"/>
      <c r="F175" s="286" t="s">
        <v>1935</v>
      </c>
      <c r="G175" s="267"/>
      <c r="H175" s="267" t="s">
        <v>2002</v>
      </c>
      <c r="I175" s="267" t="s">
        <v>2003</v>
      </c>
      <c r="J175" s="267"/>
      <c r="K175" s="308"/>
    </row>
    <row r="176" spans="2:11" ht="15" customHeight="1">
      <c r="B176" s="287"/>
      <c r="C176" s="267" t="s">
        <v>57</v>
      </c>
      <c r="D176" s="267"/>
      <c r="E176" s="267"/>
      <c r="F176" s="286" t="s">
        <v>1935</v>
      </c>
      <c r="G176" s="267"/>
      <c r="H176" s="267" t="s">
        <v>2004</v>
      </c>
      <c r="I176" s="267" t="s">
        <v>2005</v>
      </c>
      <c r="J176" s="267">
        <v>1</v>
      </c>
      <c r="K176" s="308"/>
    </row>
    <row r="177" spans="2:11" ht="15" customHeight="1">
      <c r="B177" s="287"/>
      <c r="C177" s="267" t="s">
        <v>53</v>
      </c>
      <c r="D177" s="267"/>
      <c r="E177" s="267"/>
      <c r="F177" s="286" t="s">
        <v>1935</v>
      </c>
      <c r="G177" s="267"/>
      <c r="H177" s="267" t="s">
        <v>2006</v>
      </c>
      <c r="I177" s="267" t="s">
        <v>1937</v>
      </c>
      <c r="J177" s="267">
        <v>20</v>
      </c>
      <c r="K177" s="308"/>
    </row>
    <row r="178" spans="2:11" ht="15" customHeight="1">
      <c r="B178" s="287"/>
      <c r="C178" s="267" t="s">
        <v>131</v>
      </c>
      <c r="D178" s="267"/>
      <c r="E178" s="267"/>
      <c r="F178" s="286" t="s">
        <v>1935</v>
      </c>
      <c r="G178" s="267"/>
      <c r="H178" s="267" t="s">
        <v>2007</v>
      </c>
      <c r="I178" s="267" t="s">
        <v>1937</v>
      </c>
      <c r="J178" s="267">
        <v>255</v>
      </c>
      <c r="K178" s="308"/>
    </row>
    <row r="179" spans="2:11" ht="15" customHeight="1">
      <c r="B179" s="287"/>
      <c r="C179" s="267" t="s">
        <v>132</v>
      </c>
      <c r="D179" s="267"/>
      <c r="E179" s="267"/>
      <c r="F179" s="286" t="s">
        <v>1935</v>
      </c>
      <c r="G179" s="267"/>
      <c r="H179" s="267" t="s">
        <v>1900</v>
      </c>
      <c r="I179" s="267" t="s">
        <v>1937</v>
      </c>
      <c r="J179" s="267">
        <v>10</v>
      </c>
      <c r="K179" s="308"/>
    </row>
    <row r="180" spans="2:11" ht="15" customHeight="1">
      <c r="B180" s="287"/>
      <c r="C180" s="267" t="s">
        <v>133</v>
      </c>
      <c r="D180" s="267"/>
      <c r="E180" s="267"/>
      <c r="F180" s="286" t="s">
        <v>1935</v>
      </c>
      <c r="G180" s="267"/>
      <c r="H180" s="267" t="s">
        <v>2008</v>
      </c>
      <c r="I180" s="267" t="s">
        <v>1969</v>
      </c>
      <c r="J180" s="267"/>
      <c r="K180" s="308"/>
    </row>
    <row r="181" spans="2:11" ht="15" customHeight="1">
      <c r="B181" s="287"/>
      <c r="C181" s="267" t="s">
        <v>2009</v>
      </c>
      <c r="D181" s="267"/>
      <c r="E181" s="267"/>
      <c r="F181" s="286" t="s">
        <v>1935</v>
      </c>
      <c r="G181" s="267"/>
      <c r="H181" s="267" t="s">
        <v>2010</v>
      </c>
      <c r="I181" s="267" t="s">
        <v>1969</v>
      </c>
      <c r="J181" s="267"/>
      <c r="K181" s="308"/>
    </row>
    <row r="182" spans="2:11" ht="15" customHeight="1">
      <c r="B182" s="287"/>
      <c r="C182" s="267" t="s">
        <v>1998</v>
      </c>
      <c r="D182" s="267"/>
      <c r="E182" s="267"/>
      <c r="F182" s="286" t="s">
        <v>1935</v>
      </c>
      <c r="G182" s="267"/>
      <c r="H182" s="267" t="s">
        <v>2011</v>
      </c>
      <c r="I182" s="267" t="s">
        <v>1969</v>
      </c>
      <c r="J182" s="267"/>
      <c r="K182" s="308"/>
    </row>
    <row r="183" spans="2:11" ht="15" customHeight="1">
      <c r="B183" s="287"/>
      <c r="C183" s="267" t="s">
        <v>135</v>
      </c>
      <c r="D183" s="267"/>
      <c r="E183" s="267"/>
      <c r="F183" s="286" t="s">
        <v>1941</v>
      </c>
      <c r="G183" s="267"/>
      <c r="H183" s="267" t="s">
        <v>2012</v>
      </c>
      <c r="I183" s="267" t="s">
        <v>1937</v>
      </c>
      <c r="J183" s="267">
        <v>50</v>
      </c>
      <c r="K183" s="308"/>
    </row>
    <row r="184" spans="2:11" ht="15" customHeight="1">
      <c r="B184" s="287"/>
      <c r="C184" s="267" t="s">
        <v>2013</v>
      </c>
      <c r="D184" s="267"/>
      <c r="E184" s="267"/>
      <c r="F184" s="286" t="s">
        <v>1941</v>
      </c>
      <c r="G184" s="267"/>
      <c r="H184" s="267" t="s">
        <v>2014</v>
      </c>
      <c r="I184" s="267" t="s">
        <v>2015</v>
      </c>
      <c r="J184" s="267"/>
      <c r="K184" s="308"/>
    </row>
    <row r="185" spans="2:11" ht="15" customHeight="1">
      <c r="B185" s="287"/>
      <c r="C185" s="267" t="s">
        <v>2016</v>
      </c>
      <c r="D185" s="267"/>
      <c r="E185" s="267"/>
      <c r="F185" s="286" t="s">
        <v>1941</v>
      </c>
      <c r="G185" s="267"/>
      <c r="H185" s="267" t="s">
        <v>2017</v>
      </c>
      <c r="I185" s="267" t="s">
        <v>2015</v>
      </c>
      <c r="J185" s="267"/>
      <c r="K185" s="308"/>
    </row>
    <row r="186" spans="2:11" ht="15" customHeight="1">
      <c r="B186" s="287"/>
      <c r="C186" s="267" t="s">
        <v>2018</v>
      </c>
      <c r="D186" s="267"/>
      <c r="E186" s="267"/>
      <c r="F186" s="286" t="s">
        <v>1941</v>
      </c>
      <c r="G186" s="267"/>
      <c r="H186" s="267" t="s">
        <v>2019</v>
      </c>
      <c r="I186" s="267" t="s">
        <v>2015</v>
      </c>
      <c r="J186" s="267"/>
      <c r="K186" s="308"/>
    </row>
    <row r="187" spans="2:11" ht="15" customHeight="1">
      <c r="B187" s="287"/>
      <c r="C187" s="320" t="s">
        <v>2020</v>
      </c>
      <c r="D187" s="267"/>
      <c r="E187" s="267"/>
      <c r="F187" s="286" t="s">
        <v>1941</v>
      </c>
      <c r="G187" s="267"/>
      <c r="H187" s="267" t="s">
        <v>2021</v>
      </c>
      <c r="I187" s="267" t="s">
        <v>2022</v>
      </c>
      <c r="J187" s="321" t="s">
        <v>2023</v>
      </c>
      <c r="K187" s="308"/>
    </row>
    <row r="188" spans="2:11" ht="15" customHeight="1">
      <c r="B188" s="287"/>
      <c r="C188" s="272" t="s">
        <v>42</v>
      </c>
      <c r="D188" s="267"/>
      <c r="E188" s="267"/>
      <c r="F188" s="286" t="s">
        <v>1935</v>
      </c>
      <c r="G188" s="267"/>
      <c r="H188" s="263" t="s">
        <v>2024</v>
      </c>
      <c r="I188" s="267" t="s">
        <v>2025</v>
      </c>
      <c r="J188" s="267"/>
      <c r="K188" s="308"/>
    </row>
    <row r="189" spans="2:11" ht="15" customHeight="1">
      <c r="B189" s="287"/>
      <c r="C189" s="272" t="s">
        <v>2026</v>
      </c>
      <c r="D189" s="267"/>
      <c r="E189" s="267"/>
      <c r="F189" s="286" t="s">
        <v>1935</v>
      </c>
      <c r="G189" s="267"/>
      <c r="H189" s="267" t="s">
        <v>2027</v>
      </c>
      <c r="I189" s="267" t="s">
        <v>1969</v>
      </c>
      <c r="J189" s="267"/>
      <c r="K189" s="308"/>
    </row>
    <row r="190" spans="2:11" ht="15" customHeight="1">
      <c r="B190" s="287"/>
      <c r="C190" s="272" t="s">
        <v>2028</v>
      </c>
      <c r="D190" s="267"/>
      <c r="E190" s="267"/>
      <c r="F190" s="286" t="s">
        <v>1935</v>
      </c>
      <c r="G190" s="267"/>
      <c r="H190" s="267" t="s">
        <v>2029</v>
      </c>
      <c r="I190" s="267" t="s">
        <v>1969</v>
      </c>
      <c r="J190" s="267"/>
      <c r="K190" s="308"/>
    </row>
    <row r="191" spans="2:11" ht="15" customHeight="1">
      <c r="B191" s="287"/>
      <c r="C191" s="272" t="s">
        <v>2030</v>
      </c>
      <c r="D191" s="267"/>
      <c r="E191" s="267"/>
      <c r="F191" s="286" t="s">
        <v>1941</v>
      </c>
      <c r="G191" s="267"/>
      <c r="H191" s="267" t="s">
        <v>2031</v>
      </c>
      <c r="I191" s="267" t="s">
        <v>1969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382" t="s">
        <v>2032</v>
      </c>
      <c r="D197" s="382"/>
      <c r="E197" s="382"/>
      <c r="F197" s="382"/>
      <c r="G197" s="382"/>
      <c r="H197" s="382"/>
      <c r="I197" s="382"/>
      <c r="J197" s="382"/>
      <c r="K197" s="259"/>
    </row>
    <row r="198" spans="2:11" ht="25.5" customHeight="1">
      <c r="B198" s="258"/>
      <c r="C198" s="323" t="s">
        <v>2033</v>
      </c>
      <c r="D198" s="323"/>
      <c r="E198" s="323"/>
      <c r="F198" s="323" t="s">
        <v>2034</v>
      </c>
      <c r="G198" s="324"/>
      <c r="H198" s="381" t="s">
        <v>2035</v>
      </c>
      <c r="I198" s="381"/>
      <c r="J198" s="381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2025</v>
      </c>
      <c r="D200" s="267"/>
      <c r="E200" s="267"/>
      <c r="F200" s="286" t="s">
        <v>43</v>
      </c>
      <c r="G200" s="267"/>
      <c r="H200" s="379" t="s">
        <v>2036</v>
      </c>
      <c r="I200" s="379"/>
      <c r="J200" s="379"/>
      <c r="K200" s="308"/>
    </row>
    <row r="201" spans="2:11" ht="15" customHeight="1">
      <c r="B201" s="287"/>
      <c r="C201" s="293"/>
      <c r="D201" s="267"/>
      <c r="E201" s="267"/>
      <c r="F201" s="286" t="s">
        <v>44</v>
      </c>
      <c r="G201" s="267"/>
      <c r="H201" s="379" t="s">
        <v>2037</v>
      </c>
      <c r="I201" s="379"/>
      <c r="J201" s="379"/>
      <c r="K201" s="308"/>
    </row>
    <row r="202" spans="2:11" ht="15" customHeight="1">
      <c r="B202" s="287"/>
      <c r="C202" s="293"/>
      <c r="D202" s="267"/>
      <c r="E202" s="267"/>
      <c r="F202" s="286" t="s">
        <v>47</v>
      </c>
      <c r="G202" s="267"/>
      <c r="H202" s="379" t="s">
        <v>2038</v>
      </c>
      <c r="I202" s="379"/>
      <c r="J202" s="379"/>
      <c r="K202" s="308"/>
    </row>
    <row r="203" spans="2:11" ht="15" customHeight="1">
      <c r="B203" s="287"/>
      <c r="C203" s="267"/>
      <c r="D203" s="267"/>
      <c r="E203" s="267"/>
      <c r="F203" s="286" t="s">
        <v>45</v>
      </c>
      <c r="G203" s="267"/>
      <c r="H203" s="379" t="s">
        <v>2039</v>
      </c>
      <c r="I203" s="379"/>
      <c r="J203" s="379"/>
      <c r="K203" s="308"/>
    </row>
    <row r="204" spans="2:11" ht="15" customHeight="1">
      <c r="B204" s="287"/>
      <c r="C204" s="267"/>
      <c r="D204" s="267"/>
      <c r="E204" s="267"/>
      <c r="F204" s="286" t="s">
        <v>46</v>
      </c>
      <c r="G204" s="267"/>
      <c r="H204" s="379" t="s">
        <v>2040</v>
      </c>
      <c r="I204" s="379"/>
      <c r="J204" s="379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1981</v>
      </c>
      <c r="D206" s="267"/>
      <c r="E206" s="267"/>
      <c r="F206" s="286" t="s">
        <v>79</v>
      </c>
      <c r="G206" s="267"/>
      <c r="H206" s="379" t="s">
        <v>2041</v>
      </c>
      <c r="I206" s="379"/>
      <c r="J206" s="379"/>
      <c r="K206" s="308"/>
    </row>
    <row r="207" spans="2:11" ht="15" customHeight="1">
      <c r="B207" s="287"/>
      <c r="C207" s="293"/>
      <c r="D207" s="267"/>
      <c r="E207" s="267"/>
      <c r="F207" s="286" t="s">
        <v>109</v>
      </c>
      <c r="G207" s="267"/>
      <c r="H207" s="379" t="s">
        <v>1879</v>
      </c>
      <c r="I207" s="379"/>
      <c r="J207" s="379"/>
      <c r="K207" s="308"/>
    </row>
    <row r="208" spans="2:11" ht="15" customHeight="1">
      <c r="B208" s="287"/>
      <c r="C208" s="267"/>
      <c r="D208" s="267"/>
      <c r="E208" s="267"/>
      <c r="F208" s="286" t="s">
        <v>1877</v>
      </c>
      <c r="G208" s="267"/>
      <c r="H208" s="379" t="s">
        <v>2042</v>
      </c>
      <c r="I208" s="379"/>
      <c r="J208" s="379"/>
      <c r="K208" s="308"/>
    </row>
    <row r="209" spans="2:11" ht="15" customHeight="1">
      <c r="B209" s="325"/>
      <c r="C209" s="293"/>
      <c r="D209" s="293"/>
      <c r="E209" s="293"/>
      <c r="F209" s="286" t="s">
        <v>1880</v>
      </c>
      <c r="G209" s="272"/>
      <c r="H209" s="380" t="s">
        <v>1881</v>
      </c>
      <c r="I209" s="380"/>
      <c r="J209" s="380"/>
      <c r="K209" s="326"/>
    </row>
    <row r="210" spans="2:11" ht="15" customHeight="1">
      <c r="B210" s="325"/>
      <c r="C210" s="293"/>
      <c r="D210" s="293"/>
      <c r="E210" s="293"/>
      <c r="F210" s="286" t="s">
        <v>1882</v>
      </c>
      <c r="G210" s="272"/>
      <c r="H210" s="380" t="s">
        <v>2043</v>
      </c>
      <c r="I210" s="380"/>
      <c r="J210" s="380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2005</v>
      </c>
      <c r="D212" s="293"/>
      <c r="E212" s="293"/>
      <c r="F212" s="286">
        <v>1</v>
      </c>
      <c r="G212" s="272"/>
      <c r="H212" s="380" t="s">
        <v>2044</v>
      </c>
      <c r="I212" s="380"/>
      <c r="J212" s="380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80" t="s">
        <v>2045</v>
      </c>
      <c r="I213" s="380"/>
      <c r="J213" s="380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80" t="s">
        <v>2046</v>
      </c>
      <c r="I214" s="380"/>
      <c r="J214" s="380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80" t="s">
        <v>2047</v>
      </c>
      <c r="I215" s="380"/>
      <c r="J215" s="380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121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9" t="s">
        <v>21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ROUND(SUM(BE78:BE116), 2)</f>
        <v>0</v>
      </c>
      <c r="G30" s="41"/>
      <c r="H30" s="41"/>
      <c r="I30" s="130">
        <v>0.21</v>
      </c>
      <c r="J30" s="129">
        <f>ROUND(ROUND((SUM(BE78:BE116)),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ROUND(SUM(BF78:BF116), 2)</f>
        <v>0</v>
      </c>
      <c r="G31" s="41"/>
      <c r="H31" s="41"/>
      <c r="I31" s="130">
        <v>0.15</v>
      </c>
      <c r="J31" s="129">
        <f>ROUND(ROUND((SUM(BF78:BF116)),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ROUND(SUM(BG78:BG116),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ROUND(SUM(BH78:BH116),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ROUND(SUM(BI78:BI116),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000 - vedlejší rozpočtové náklady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47" s="8" customFormat="1" ht="19.899999999999999" customHeight="1">
      <c r="B58" s="155"/>
      <c r="C58" s="156"/>
      <c r="D58" s="157" t="s">
        <v>128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47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47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47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63" s="1" customFormat="1" ht="36.950000000000003" customHeight="1">
      <c r="B65" s="40"/>
      <c r="C65" s="61" t="s">
        <v>129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63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63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63" s="1" customFormat="1" ht="16.5" customHeight="1">
      <c r="B68" s="40"/>
      <c r="C68" s="62"/>
      <c r="D68" s="62"/>
      <c r="E68" s="375" t="str">
        <f>E7</f>
        <v>Dětské dopravní hřiště v areálu základní školy Bílovecká ve Svinově</v>
      </c>
      <c r="F68" s="376"/>
      <c r="G68" s="376"/>
      <c r="H68" s="376"/>
      <c r="I68" s="162"/>
      <c r="J68" s="62"/>
      <c r="K68" s="62"/>
      <c r="L68" s="60"/>
    </row>
    <row r="69" spans="2:63" s="1" customFormat="1" ht="14.45" customHeight="1">
      <c r="B69" s="40"/>
      <c r="C69" s="64" t="s">
        <v>120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63" s="1" customFormat="1" ht="17.25" customHeight="1">
      <c r="B70" s="40"/>
      <c r="C70" s="62"/>
      <c r="D70" s="62"/>
      <c r="E70" s="350" t="str">
        <f>E9</f>
        <v>000 - vedlejší rozpočtové náklady</v>
      </c>
      <c r="F70" s="377"/>
      <c r="G70" s="377"/>
      <c r="H70" s="377"/>
      <c r="I70" s="162"/>
      <c r="J70" s="62"/>
      <c r="K70" s="62"/>
      <c r="L70" s="60"/>
    </row>
    <row r="71" spans="2:63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63" s="1" customFormat="1" ht="18" customHeight="1">
      <c r="B72" s="40"/>
      <c r="C72" s="64" t="s">
        <v>23</v>
      </c>
      <c r="D72" s="62"/>
      <c r="E72" s="62"/>
      <c r="F72" s="163" t="str">
        <f>F12</f>
        <v>Ostrava Svinov, ul. Navrátilova</v>
      </c>
      <c r="G72" s="62"/>
      <c r="H72" s="62"/>
      <c r="I72" s="164" t="s">
        <v>25</v>
      </c>
      <c r="J72" s="72" t="str">
        <f>IF(J12="","",J12)</f>
        <v>13. 3. 2018</v>
      </c>
      <c r="K72" s="62"/>
      <c r="L72" s="60"/>
    </row>
    <row r="73" spans="2:63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63" s="1" customFormat="1">
      <c r="B74" s="40"/>
      <c r="C74" s="64" t="s">
        <v>27</v>
      </c>
      <c r="D74" s="62"/>
      <c r="E74" s="62"/>
      <c r="F74" s="163" t="str">
        <f>E15</f>
        <v>Statutární město Ostrava</v>
      </c>
      <c r="G74" s="62"/>
      <c r="H74" s="62"/>
      <c r="I74" s="164" t="s">
        <v>33</v>
      </c>
      <c r="J74" s="163" t="str">
        <f>E21</f>
        <v>Roman Fildán</v>
      </c>
      <c r="K74" s="62"/>
      <c r="L74" s="60"/>
    </row>
    <row r="75" spans="2:63" s="1" customFormat="1" ht="14.45" customHeight="1">
      <c r="B75" s="40"/>
      <c r="C75" s="64" t="s">
        <v>31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63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63" s="9" customFormat="1" ht="29.25" customHeight="1">
      <c r="B77" s="165"/>
      <c r="C77" s="166" t="s">
        <v>130</v>
      </c>
      <c r="D77" s="167" t="s">
        <v>57</v>
      </c>
      <c r="E77" s="167" t="s">
        <v>53</v>
      </c>
      <c r="F77" s="167" t="s">
        <v>131</v>
      </c>
      <c r="G77" s="167" t="s">
        <v>132</v>
      </c>
      <c r="H77" s="167" t="s">
        <v>133</v>
      </c>
      <c r="I77" s="168" t="s">
        <v>134</v>
      </c>
      <c r="J77" s="167" t="s">
        <v>124</v>
      </c>
      <c r="K77" s="169" t="s">
        <v>135</v>
      </c>
      <c r="L77" s="170"/>
      <c r="M77" s="80" t="s">
        <v>136</v>
      </c>
      <c r="N77" s="81" t="s">
        <v>42</v>
      </c>
      <c r="O77" s="81" t="s">
        <v>137</v>
      </c>
      <c r="P77" s="81" t="s">
        <v>138</v>
      </c>
      <c r="Q77" s="81" t="s">
        <v>139</v>
      </c>
      <c r="R77" s="81" t="s">
        <v>140</v>
      </c>
      <c r="S77" s="81" t="s">
        <v>141</v>
      </c>
      <c r="T77" s="82" t="s">
        <v>142</v>
      </c>
    </row>
    <row r="78" spans="2:63" s="1" customFormat="1" ht="29.25" customHeight="1">
      <c r="B78" s="40"/>
      <c r="C78" s="86" t="s">
        <v>125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5.5799999999999995E-2</v>
      </c>
      <c r="S78" s="84"/>
      <c r="T78" s="173">
        <f>T79</f>
        <v>0</v>
      </c>
      <c r="AT78" s="23" t="s">
        <v>71</v>
      </c>
      <c r="AU78" s="23" t="s">
        <v>126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71</v>
      </c>
      <c r="E79" s="178" t="s">
        <v>143</v>
      </c>
      <c r="F79" s="178" t="s">
        <v>144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5.5799999999999995E-2</v>
      </c>
      <c r="S79" s="183"/>
      <c r="T79" s="185">
        <f>T80</f>
        <v>0</v>
      </c>
      <c r="AR79" s="186" t="s">
        <v>145</v>
      </c>
      <c r="AT79" s="187" t="s">
        <v>71</v>
      </c>
      <c r="AU79" s="187" t="s">
        <v>72</v>
      </c>
      <c r="AY79" s="186" t="s">
        <v>146</v>
      </c>
      <c r="BK79" s="188">
        <f>BK80</f>
        <v>0</v>
      </c>
    </row>
    <row r="80" spans="2:63" s="10" customFormat="1" ht="19.899999999999999" customHeight="1">
      <c r="B80" s="175"/>
      <c r="C80" s="176"/>
      <c r="D80" s="177" t="s">
        <v>71</v>
      </c>
      <c r="E80" s="189" t="s">
        <v>80</v>
      </c>
      <c r="F80" s="189" t="s">
        <v>147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SUM(P81:P116)</f>
        <v>0</v>
      </c>
      <c r="Q80" s="183"/>
      <c r="R80" s="184">
        <f>SUM(R81:R116)</f>
        <v>5.5799999999999995E-2</v>
      </c>
      <c r="S80" s="183"/>
      <c r="T80" s="185">
        <f>SUM(T81:T116)</f>
        <v>0</v>
      </c>
      <c r="AR80" s="186" t="s">
        <v>145</v>
      </c>
      <c r="AT80" s="187" t="s">
        <v>71</v>
      </c>
      <c r="AU80" s="187" t="s">
        <v>80</v>
      </c>
      <c r="AY80" s="186" t="s">
        <v>146</v>
      </c>
      <c r="BK80" s="188">
        <f>SUM(BK81:BK116)</f>
        <v>0</v>
      </c>
    </row>
    <row r="81" spans="2:65" s="1" customFormat="1" ht="16.5" customHeight="1">
      <c r="B81" s="40"/>
      <c r="C81" s="191" t="s">
        <v>80</v>
      </c>
      <c r="D81" s="191" t="s">
        <v>148</v>
      </c>
      <c r="E81" s="192" t="s">
        <v>83</v>
      </c>
      <c r="F81" s="193" t="s">
        <v>149</v>
      </c>
      <c r="G81" s="194" t="s">
        <v>150</v>
      </c>
      <c r="H81" s="195">
        <v>1</v>
      </c>
      <c r="I81" s="196"/>
      <c r="J81" s="197">
        <f t="shared" ref="J81:J90" si="0">ROUND(I81*H81,2)</f>
        <v>0</v>
      </c>
      <c r="K81" s="193" t="s">
        <v>21</v>
      </c>
      <c r="L81" s="198"/>
      <c r="M81" s="199" t="s">
        <v>21</v>
      </c>
      <c r="N81" s="200" t="s">
        <v>43</v>
      </c>
      <c r="O81" s="41"/>
      <c r="P81" s="201">
        <f t="shared" ref="P81:P90" si="1">O81*H81</f>
        <v>0</v>
      </c>
      <c r="Q81" s="201">
        <v>0</v>
      </c>
      <c r="R81" s="201">
        <f t="shared" ref="R81:R90" si="2">Q81*H81</f>
        <v>0</v>
      </c>
      <c r="S81" s="201">
        <v>0</v>
      </c>
      <c r="T81" s="202">
        <f t="shared" ref="T81:T90" si="3">S81*H81</f>
        <v>0</v>
      </c>
      <c r="AR81" s="23" t="s">
        <v>151</v>
      </c>
      <c r="AT81" s="23" t="s">
        <v>148</v>
      </c>
      <c r="AU81" s="23" t="s">
        <v>82</v>
      </c>
      <c r="AY81" s="23" t="s">
        <v>146</v>
      </c>
      <c r="BE81" s="203">
        <f t="shared" ref="BE81:BE90" si="4">IF(N81="základní",J81,0)</f>
        <v>0</v>
      </c>
      <c r="BF81" s="203">
        <f t="shared" ref="BF81:BF90" si="5">IF(N81="snížená",J81,0)</f>
        <v>0</v>
      </c>
      <c r="BG81" s="203">
        <f t="shared" ref="BG81:BG90" si="6">IF(N81="zákl. přenesená",J81,0)</f>
        <v>0</v>
      </c>
      <c r="BH81" s="203">
        <f t="shared" ref="BH81:BH90" si="7">IF(N81="sníž. přenesená",J81,0)</f>
        <v>0</v>
      </c>
      <c r="BI81" s="203">
        <f t="shared" ref="BI81:BI90" si="8">IF(N81="nulová",J81,0)</f>
        <v>0</v>
      </c>
      <c r="BJ81" s="23" t="s">
        <v>80</v>
      </c>
      <c r="BK81" s="203">
        <f t="shared" ref="BK81:BK90" si="9">ROUND(I81*H81,2)</f>
        <v>0</v>
      </c>
      <c r="BL81" s="23" t="s">
        <v>152</v>
      </c>
      <c r="BM81" s="23" t="s">
        <v>153</v>
      </c>
    </row>
    <row r="82" spans="2:65" s="1" customFormat="1" ht="25.5" customHeight="1">
      <c r="B82" s="40"/>
      <c r="C82" s="191" t="s">
        <v>82</v>
      </c>
      <c r="D82" s="191" t="s">
        <v>148</v>
      </c>
      <c r="E82" s="192" t="s">
        <v>86</v>
      </c>
      <c r="F82" s="193" t="s">
        <v>154</v>
      </c>
      <c r="G82" s="194" t="s">
        <v>150</v>
      </c>
      <c r="H82" s="195">
        <v>1</v>
      </c>
      <c r="I82" s="196"/>
      <c r="J82" s="197">
        <f t="shared" si="0"/>
        <v>0</v>
      </c>
      <c r="K82" s="193" t="s">
        <v>21</v>
      </c>
      <c r="L82" s="198"/>
      <c r="M82" s="199" t="s">
        <v>21</v>
      </c>
      <c r="N82" s="200" t="s">
        <v>43</v>
      </c>
      <c r="O82" s="41"/>
      <c r="P82" s="201">
        <f t="shared" si="1"/>
        <v>0</v>
      </c>
      <c r="Q82" s="201">
        <v>0</v>
      </c>
      <c r="R82" s="201">
        <f t="shared" si="2"/>
        <v>0</v>
      </c>
      <c r="S82" s="201">
        <v>0</v>
      </c>
      <c r="T82" s="202">
        <f t="shared" si="3"/>
        <v>0</v>
      </c>
      <c r="AR82" s="23" t="s">
        <v>151</v>
      </c>
      <c r="AT82" s="23" t="s">
        <v>148</v>
      </c>
      <c r="AU82" s="23" t="s">
        <v>82</v>
      </c>
      <c r="AY82" s="23" t="s">
        <v>146</v>
      </c>
      <c r="BE82" s="203">
        <f t="shared" si="4"/>
        <v>0</v>
      </c>
      <c r="BF82" s="203">
        <f t="shared" si="5"/>
        <v>0</v>
      </c>
      <c r="BG82" s="203">
        <f t="shared" si="6"/>
        <v>0</v>
      </c>
      <c r="BH82" s="203">
        <f t="shared" si="7"/>
        <v>0</v>
      </c>
      <c r="BI82" s="203">
        <f t="shared" si="8"/>
        <v>0</v>
      </c>
      <c r="BJ82" s="23" t="s">
        <v>80</v>
      </c>
      <c r="BK82" s="203">
        <f t="shared" si="9"/>
        <v>0</v>
      </c>
      <c r="BL82" s="23" t="s">
        <v>152</v>
      </c>
      <c r="BM82" s="23" t="s">
        <v>155</v>
      </c>
    </row>
    <row r="83" spans="2:65" s="1" customFormat="1" ht="16.5" customHeight="1">
      <c r="B83" s="40"/>
      <c r="C83" s="191" t="s">
        <v>156</v>
      </c>
      <c r="D83" s="191" t="s">
        <v>148</v>
      </c>
      <c r="E83" s="192" t="s">
        <v>157</v>
      </c>
      <c r="F83" s="193" t="s">
        <v>158</v>
      </c>
      <c r="G83" s="194" t="s">
        <v>150</v>
      </c>
      <c r="H83" s="195">
        <v>1</v>
      </c>
      <c r="I83" s="196"/>
      <c r="J83" s="197">
        <f t="shared" si="0"/>
        <v>0</v>
      </c>
      <c r="K83" s="193" t="s">
        <v>21</v>
      </c>
      <c r="L83" s="198"/>
      <c r="M83" s="199" t="s">
        <v>21</v>
      </c>
      <c r="N83" s="200" t="s">
        <v>43</v>
      </c>
      <c r="O83" s="41"/>
      <c r="P83" s="201">
        <f t="shared" si="1"/>
        <v>0</v>
      </c>
      <c r="Q83" s="201">
        <v>0</v>
      </c>
      <c r="R83" s="201">
        <f t="shared" si="2"/>
        <v>0</v>
      </c>
      <c r="S83" s="201">
        <v>0</v>
      </c>
      <c r="T83" s="202">
        <f t="shared" si="3"/>
        <v>0</v>
      </c>
      <c r="AR83" s="23" t="s">
        <v>151</v>
      </c>
      <c r="AT83" s="23" t="s">
        <v>148</v>
      </c>
      <c r="AU83" s="23" t="s">
        <v>82</v>
      </c>
      <c r="AY83" s="23" t="s">
        <v>146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23" t="s">
        <v>80</v>
      </c>
      <c r="BK83" s="203">
        <f t="shared" si="9"/>
        <v>0</v>
      </c>
      <c r="BL83" s="23" t="s">
        <v>152</v>
      </c>
      <c r="BM83" s="23" t="s">
        <v>159</v>
      </c>
    </row>
    <row r="84" spans="2:65" s="1" customFormat="1" ht="16.5" customHeight="1">
      <c r="B84" s="40"/>
      <c r="C84" s="191" t="s">
        <v>152</v>
      </c>
      <c r="D84" s="191" t="s">
        <v>148</v>
      </c>
      <c r="E84" s="192" t="s">
        <v>89</v>
      </c>
      <c r="F84" s="193" t="s">
        <v>160</v>
      </c>
      <c r="G84" s="194" t="s">
        <v>150</v>
      </c>
      <c r="H84" s="195">
        <v>1</v>
      </c>
      <c r="I84" s="196"/>
      <c r="J84" s="197">
        <f t="shared" si="0"/>
        <v>0</v>
      </c>
      <c r="K84" s="193" t="s">
        <v>21</v>
      </c>
      <c r="L84" s="198"/>
      <c r="M84" s="199" t="s">
        <v>21</v>
      </c>
      <c r="N84" s="200" t="s">
        <v>43</v>
      </c>
      <c r="O84" s="41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3" t="s">
        <v>151</v>
      </c>
      <c r="AT84" s="23" t="s">
        <v>148</v>
      </c>
      <c r="AU84" s="23" t="s">
        <v>82</v>
      </c>
      <c r="AY84" s="23" t="s">
        <v>146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3" t="s">
        <v>80</v>
      </c>
      <c r="BK84" s="203">
        <f t="shared" si="9"/>
        <v>0</v>
      </c>
      <c r="BL84" s="23" t="s">
        <v>152</v>
      </c>
      <c r="BM84" s="23" t="s">
        <v>161</v>
      </c>
    </row>
    <row r="85" spans="2:65" s="1" customFormat="1" ht="16.5" customHeight="1">
      <c r="B85" s="40"/>
      <c r="C85" s="191" t="s">
        <v>145</v>
      </c>
      <c r="D85" s="191" t="s">
        <v>148</v>
      </c>
      <c r="E85" s="192" t="s">
        <v>92</v>
      </c>
      <c r="F85" s="193" t="s">
        <v>162</v>
      </c>
      <c r="G85" s="194" t="s">
        <v>150</v>
      </c>
      <c r="H85" s="195">
        <v>1</v>
      </c>
      <c r="I85" s="196"/>
      <c r="J85" s="197">
        <f t="shared" si="0"/>
        <v>0</v>
      </c>
      <c r="K85" s="193" t="s">
        <v>21</v>
      </c>
      <c r="L85" s="198"/>
      <c r="M85" s="199" t="s">
        <v>21</v>
      </c>
      <c r="N85" s="200" t="s">
        <v>43</v>
      </c>
      <c r="O85" s="41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3" t="s">
        <v>151</v>
      </c>
      <c r="AT85" s="23" t="s">
        <v>148</v>
      </c>
      <c r="AU85" s="23" t="s">
        <v>82</v>
      </c>
      <c r="AY85" s="23" t="s">
        <v>146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3" t="s">
        <v>80</v>
      </c>
      <c r="BK85" s="203">
        <f t="shared" si="9"/>
        <v>0</v>
      </c>
      <c r="BL85" s="23" t="s">
        <v>152</v>
      </c>
      <c r="BM85" s="23" t="s">
        <v>163</v>
      </c>
    </row>
    <row r="86" spans="2:65" s="1" customFormat="1" ht="16.5" customHeight="1">
      <c r="B86" s="40"/>
      <c r="C86" s="191" t="s">
        <v>164</v>
      </c>
      <c r="D86" s="191" t="s">
        <v>148</v>
      </c>
      <c r="E86" s="192" t="s">
        <v>95</v>
      </c>
      <c r="F86" s="193" t="s">
        <v>165</v>
      </c>
      <c r="G86" s="194" t="s">
        <v>150</v>
      </c>
      <c r="H86" s="195">
        <v>1</v>
      </c>
      <c r="I86" s="196"/>
      <c r="J86" s="197">
        <f t="shared" si="0"/>
        <v>0</v>
      </c>
      <c r="K86" s="193" t="s">
        <v>21</v>
      </c>
      <c r="L86" s="198"/>
      <c r="M86" s="199" t="s">
        <v>21</v>
      </c>
      <c r="N86" s="200" t="s">
        <v>43</v>
      </c>
      <c r="O86" s="41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3" t="s">
        <v>151</v>
      </c>
      <c r="AT86" s="23" t="s">
        <v>148</v>
      </c>
      <c r="AU86" s="23" t="s">
        <v>82</v>
      </c>
      <c r="AY86" s="23" t="s">
        <v>146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3" t="s">
        <v>80</v>
      </c>
      <c r="BK86" s="203">
        <f t="shared" si="9"/>
        <v>0</v>
      </c>
      <c r="BL86" s="23" t="s">
        <v>152</v>
      </c>
      <c r="BM86" s="23" t="s">
        <v>166</v>
      </c>
    </row>
    <row r="87" spans="2:65" s="1" customFormat="1" ht="16.5" customHeight="1">
      <c r="B87" s="40"/>
      <c r="C87" s="191" t="s">
        <v>167</v>
      </c>
      <c r="D87" s="191" t="s">
        <v>148</v>
      </c>
      <c r="E87" s="192" t="s">
        <v>98</v>
      </c>
      <c r="F87" s="193" t="s">
        <v>168</v>
      </c>
      <c r="G87" s="194" t="s">
        <v>150</v>
      </c>
      <c r="H87" s="195">
        <v>1</v>
      </c>
      <c r="I87" s="196"/>
      <c r="J87" s="197">
        <f t="shared" si="0"/>
        <v>0</v>
      </c>
      <c r="K87" s="193" t="s">
        <v>21</v>
      </c>
      <c r="L87" s="198"/>
      <c r="M87" s="199" t="s">
        <v>21</v>
      </c>
      <c r="N87" s="200" t="s">
        <v>43</v>
      </c>
      <c r="O87" s="41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3" t="s">
        <v>151</v>
      </c>
      <c r="AT87" s="23" t="s">
        <v>148</v>
      </c>
      <c r="AU87" s="23" t="s">
        <v>82</v>
      </c>
      <c r="AY87" s="23" t="s">
        <v>146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3" t="s">
        <v>80</v>
      </c>
      <c r="BK87" s="203">
        <f t="shared" si="9"/>
        <v>0</v>
      </c>
      <c r="BL87" s="23" t="s">
        <v>152</v>
      </c>
      <c r="BM87" s="23" t="s">
        <v>169</v>
      </c>
    </row>
    <row r="88" spans="2:65" s="1" customFormat="1" ht="25.5" customHeight="1">
      <c r="B88" s="40"/>
      <c r="C88" s="191" t="s">
        <v>151</v>
      </c>
      <c r="D88" s="191" t="s">
        <v>148</v>
      </c>
      <c r="E88" s="192" t="s">
        <v>101</v>
      </c>
      <c r="F88" s="193" t="s">
        <v>170</v>
      </c>
      <c r="G88" s="194" t="s">
        <v>150</v>
      </c>
      <c r="H88" s="195">
        <v>1</v>
      </c>
      <c r="I88" s="196"/>
      <c r="J88" s="197">
        <f t="shared" si="0"/>
        <v>0</v>
      </c>
      <c r="K88" s="193" t="s">
        <v>21</v>
      </c>
      <c r="L88" s="198"/>
      <c r="M88" s="199" t="s">
        <v>21</v>
      </c>
      <c r="N88" s="200" t="s">
        <v>43</v>
      </c>
      <c r="O88" s="41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3" t="s">
        <v>151</v>
      </c>
      <c r="AT88" s="23" t="s">
        <v>148</v>
      </c>
      <c r="AU88" s="23" t="s">
        <v>82</v>
      </c>
      <c r="AY88" s="23" t="s">
        <v>146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3" t="s">
        <v>80</v>
      </c>
      <c r="BK88" s="203">
        <f t="shared" si="9"/>
        <v>0</v>
      </c>
      <c r="BL88" s="23" t="s">
        <v>152</v>
      </c>
      <c r="BM88" s="23" t="s">
        <v>171</v>
      </c>
    </row>
    <row r="89" spans="2:65" s="1" customFormat="1" ht="16.5" customHeight="1">
      <c r="B89" s="40"/>
      <c r="C89" s="191" t="s">
        <v>172</v>
      </c>
      <c r="D89" s="191" t="s">
        <v>148</v>
      </c>
      <c r="E89" s="192" t="s">
        <v>104</v>
      </c>
      <c r="F89" s="193" t="s">
        <v>173</v>
      </c>
      <c r="G89" s="194" t="s">
        <v>150</v>
      </c>
      <c r="H89" s="195">
        <v>1</v>
      </c>
      <c r="I89" s="196"/>
      <c r="J89" s="197">
        <f t="shared" si="0"/>
        <v>0</v>
      </c>
      <c r="K89" s="193" t="s">
        <v>21</v>
      </c>
      <c r="L89" s="198"/>
      <c r="M89" s="199" t="s">
        <v>21</v>
      </c>
      <c r="N89" s="200" t="s">
        <v>43</v>
      </c>
      <c r="O89" s="41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3" t="s">
        <v>151</v>
      </c>
      <c r="AT89" s="23" t="s">
        <v>148</v>
      </c>
      <c r="AU89" s="23" t="s">
        <v>82</v>
      </c>
      <c r="AY89" s="23" t="s">
        <v>146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3" t="s">
        <v>80</v>
      </c>
      <c r="BK89" s="203">
        <f t="shared" si="9"/>
        <v>0</v>
      </c>
      <c r="BL89" s="23" t="s">
        <v>152</v>
      </c>
      <c r="BM89" s="23" t="s">
        <v>174</v>
      </c>
    </row>
    <row r="90" spans="2:65" s="1" customFormat="1" ht="16.5" customHeight="1">
      <c r="B90" s="40"/>
      <c r="C90" s="191" t="s">
        <v>175</v>
      </c>
      <c r="D90" s="191" t="s">
        <v>148</v>
      </c>
      <c r="E90" s="192" t="s">
        <v>107</v>
      </c>
      <c r="F90" s="193" t="s">
        <v>176</v>
      </c>
      <c r="G90" s="194" t="s">
        <v>177</v>
      </c>
      <c r="H90" s="195">
        <v>15</v>
      </c>
      <c r="I90" s="196"/>
      <c r="J90" s="197">
        <f t="shared" si="0"/>
        <v>0</v>
      </c>
      <c r="K90" s="193" t="s">
        <v>21</v>
      </c>
      <c r="L90" s="198"/>
      <c r="M90" s="199" t="s">
        <v>21</v>
      </c>
      <c r="N90" s="200" t="s">
        <v>43</v>
      </c>
      <c r="O90" s="41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3" t="s">
        <v>151</v>
      </c>
      <c r="AT90" s="23" t="s">
        <v>148</v>
      </c>
      <c r="AU90" s="23" t="s">
        <v>82</v>
      </c>
      <c r="AY90" s="23" t="s">
        <v>146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3" t="s">
        <v>80</v>
      </c>
      <c r="BK90" s="203">
        <f t="shared" si="9"/>
        <v>0</v>
      </c>
      <c r="BL90" s="23" t="s">
        <v>152</v>
      </c>
      <c r="BM90" s="23" t="s">
        <v>178</v>
      </c>
    </row>
    <row r="91" spans="2:65" s="11" customFormat="1" ht="13.5">
      <c r="B91" s="204"/>
      <c r="C91" s="205"/>
      <c r="D91" s="206" t="s">
        <v>179</v>
      </c>
      <c r="E91" s="207" t="s">
        <v>21</v>
      </c>
      <c r="F91" s="208" t="s">
        <v>180</v>
      </c>
      <c r="G91" s="205"/>
      <c r="H91" s="207" t="s">
        <v>21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179</v>
      </c>
      <c r="AU91" s="214" t="s">
        <v>82</v>
      </c>
      <c r="AV91" s="11" t="s">
        <v>80</v>
      </c>
      <c r="AW91" s="11" t="s">
        <v>35</v>
      </c>
      <c r="AX91" s="11" t="s">
        <v>72</v>
      </c>
      <c r="AY91" s="214" t="s">
        <v>146</v>
      </c>
    </row>
    <row r="92" spans="2:65" s="12" customFormat="1" ht="13.5">
      <c r="B92" s="215"/>
      <c r="C92" s="216"/>
      <c r="D92" s="206" t="s">
        <v>179</v>
      </c>
      <c r="E92" s="217" t="s">
        <v>21</v>
      </c>
      <c r="F92" s="218" t="s">
        <v>10</v>
      </c>
      <c r="G92" s="216"/>
      <c r="H92" s="219">
        <v>15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" customFormat="1" ht="16.5" customHeight="1">
      <c r="B93" s="40"/>
      <c r="C93" s="191" t="s">
        <v>181</v>
      </c>
      <c r="D93" s="191" t="s">
        <v>148</v>
      </c>
      <c r="E93" s="192" t="s">
        <v>111</v>
      </c>
      <c r="F93" s="193" t="s">
        <v>182</v>
      </c>
      <c r="G93" s="194" t="s">
        <v>150</v>
      </c>
      <c r="H93" s="195">
        <v>1</v>
      </c>
      <c r="I93" s="196"/>
      <c r="J93" s="197">
        <f t="shared" ref="J93:J99" si="10">ROUND(I93*H93,2)</f>
        <v>0</v>
      </c>
      <c r="K93" s="193" t="s">
        <v>21</v>
      </c>
      <c r="L93" s="198"/>
      <c r="M93" s="199" t="s">
        <v>21</v>
      </c>
      <c r="N93" s="200" t="s">
        <v>43</v>
      </c>
      <c r="O93" s="41"/>
      <c r="P93" s="201">
        <f t="shared" ref="P93:P99" si="11">O93*H93</f>
        <v>0</v>
      </c>
      <c r="Q93" s="201">
        <v>0</v>
      </c>
      <c r="R93" s="201">
        <f t="shared" ref="R93:R99" si="12">Q93*H93</f>
        <v>0</v>
      </c>
      <c r="S93" s="201">
        <v>0</v>
      </c>
      <c r="T93" s="202">
        <f t="shared" ref="T93:T99" si="13">S93*H93</f>
        <v>0</v>
      </c>
      <c r="AR93" s="23" t="s">
        <v>151</v>
      </c>
      <c r="AT93" s="23" t="s">
        <v>148</v>
      </c>
      <c r="AU93" s="23" t="s">
        <v>82</v>
      </c>
      <c r="AY93" s="23" t="s">
        <v>146</v>
      </c>
      <c r="BE93" s="203">
        <f t="shared" ref="BE93:BE99" si="14">IF(N93="základní",J93,0)</f>
        <v>0</v>
      </c>
      <c r="BF93" s="203">
        <f t="shared" ref="BF93:BF99" si="15">IF(N93="snížená",J93,0)</f>
        <v>0</v>
      </c>
      <c r="BG93" s="203">
        <f t="shared" ref="BG93:BG99" si="16">IF(N93="zákl. přenesená",J93,0)</f>
        <v>0</v>
      </c>
      <c r="BH93" s="203">
        <f t="shared" ref="BH93:BH99" si="17">IF(N93="sníž. přenesená",J93,0)</f>
        <v>0</v>
      </c>
      <c r="BI93" s="203">
        <f t="shared" ref="BI93:BI99" si="18">IF(N93="nulová",J93,0)</f>
        <v>0</v>
      </c>
      <c r="BJ93" s="23" t="s">
        <v>80</v>
      </c>
      <c r="BK93" s="203">
        <f t="shared" ref="BK93:BK99" si="19">ROUND(I93*H93,2)</f>
        <v>0</v>
      </c>
      <c r="BL93" s="23" t="s">
        <v>152</v>
      </c>
      <c r="BM93" s="23" t="s">
        <v>183</v>
      </c>
    </row>
    <row r="94" spans="2:65" s="1" customFormat="1" ht="38.25" customHeight="1">
      <c r="B94" s="40"/>
      <c r="C94" s="191" t="s">
        <v>184</v>
      </c>
      <c r="D94" s="191" t="s">
        <v>148</v>
      </c>
      <c r="E94" s="192" t="s">
        <v>185</v>
      </c>
      <c r="F94" s="193" t="s">
        <v>186</v>
      </c>
      <c r="G94" s="194" t="s">
        <v>150</v>
      </c>
      <c r="H94" s="195">
        <v>1</v>
      </c>
      <c r="I94" s="196"/>
      <c r="J94" s="197">
        <f t="shared" si="10"/>
        <v>0</v>
      </c>
      <c r="K94" s="193" t="s">
        <v>21</v>
      </c>
      <c r="L94" s="198"/>
      <c r="M94" s="199" t="s">
        <v>21</v>
      </c>
      <c r="N94" s="200" t="s">
        <v>43</v>
      </c>
      <c r="O94" s="41"/>
      <c r="P94" s="201">
        <f t="shared" si="11"/>
        <v>0</v>
      </c>
      <c r="Q94" s="201">
        <v>0</v>
      </c>
      <c r="R94" s="201">
        <f t="shared" si="12"/>
        <v>0</v>
      </c>
      <c r="S94" s="201">
        <v>0</v>
      </c>
      <c r="T94" s="202">
        <f t="shared" si="13"/>
        <v>0</v>
      </c>
      <c r="AR94" s="23" t="s">
        <v>151</v>
      </c>
      <c r="AT94" s="23" t="s">
        <v>148</v>
      </c>
      <c r="AU94" s="23" t="s">
        <v>82</v>
      </c>
      <c r="AY94" s="23" t="s">
        <v>146</v>
      </c>
      <c r="BE94" s="203">
        <f t="shared" si="14"/>
        <v>0</v>
      </c>
      <c r="BF94" s="203">
        <f t="shared" si="15"/>
        <v>0</v>
      </c>
      <c r="BG94" s="203">
        <f t="shared" si="16"/>
        <v>0</v>
      </c>
      <c r="BH94" s="203">
        <f t="shared" si="17"/>
        <v>0</v>
      </c>
      <c r="BI94" s="203">
        <f t="shared" si="18"/>
        <v>0</v>
      </c>
      <c r="BJ94" s="23" t="s">
        <v>80</v>
      </c>
      <c r="BK94" s="203">
        <f t="shared" si="19"/>
        <v>0</v>
      </c>
      <c r="BL94" s="23" t="s">
        <v>152</v>
      </c>
      <c r="BM94" s="23" t="s">
        <v>187</v>
      </c>
    </row>
    <row r="95" spans="2:65" s="1" customFormat="1" ht="25.5" customHeight="1">
      <c r="B95" s="40"/>
      <c r="C95" s="191" t="s">
        <v>188</v>
      </c>
      <c r="D95" s="191" t="s">
        <v>148</v>
      </c>
      <c r="E95" s="192" t="s">
        <v>189</v>
      </c>
      <c r="F95" s="193" t="s">
        <v>190</v>
      </c>
      <c r="G95" s="194" t="s">
        <v>177</v>
      </c>
      <c r="H95" s="195">
        <v>1</v>
      </c>
      <c r="I95" s="196"/>
      <c r="J95" s="197">
        <f t="shared" si="10"/>
        <v>0</v>
      </c>
      <c r="K95" s="193" t="s">
        <v>21</v>
      </c>
      <c r="L95" s="198"/>
      <c r="M95" s="199" t="s">
        <v>21</v>
      </c>
      <c r="N95" s="200" t="s">
        <v>43</v>
      </c>
      <c r="O95" s="41"/>
      <c r="P95" s="201">
        <f t="shared" si="11"/>
        <v>0</v>
      </c>
      <c r="Q95" s="201">
        <v>0</v>
      </c>
      <c r="R95" s="201">
        <f t="shared" si="12"/>
        <v>0</v>
      </c>
      <c r="S95" s="201">
        <v>0</v>
      </c>
      <c r="T95" s="202">
        <f t="shared" si="13"/>
        <v>0</v>
      </c>
      <c r="AR95" s="23" t="s">
        <v>151</v>
      </c>
      <c r="AT95" s="23" t="s">
        <v>148</v>
      </c>
      <c r="AU95" s="23" t="s">
        <v>82</v>
      </c>
      <c r="AY95" s="23" t="s">
        <v>146</v>
      </c>
      <c r="BE95" s="203">
        <f t="shared" si="14"/>
        <v>0</v>
      </c>
      <c r="BF95" s="203">
        <f t="shared" si="15"/>
        <v>0</v>
      </c>
      <c r="BG95" s="203">
        <f t="shared" si="16"/>
        <v>0</v>
      </c>
      <c r="BH95" s="203">
        <f t="shared" si="17"/>
        <v>0</v>
      </c>
      <c r="BI95" s="203">
        <f t="shared" si="18"/>
        <v>0</v>
      </c>
      <c r="BJ95" s="23" t="s">
        <v>80</v>
      </c>
      <c r="BK95" s="203">
        <f t="shared" si="19"/>
        <v>0</v>
      </c>
      <c r="BL95" s="23" t="s">
        <v>152</v>
      </c>
      <c r="BM95" s="23" t="s">
        <v>191</v>
      </c>
    </row>
    <row r="96" spans="2:65" s="1" customFormat="1" ht="16.5" customHeight="1">
      <c r="B96" s="40"/>
      <c r="C96" s="191" t="s">
        <v>192</v>
      </c>
      <c r="D96" s="191" t="s">
        <v>148</v>
      </c>
      <c r="E96" s="192" t="s">
        <v>193</v>
      </c>
      <c r="F96" s="193" t="s">
        <v>194</v>
      </c>
      <c r="G96" s="194" t="s">
        <v>150</v>
      </c>
      <c r="H96" s="195">
        <v>1</v>
      </c>
      <c r="I96" s="196"/>
      <c r="J96" s="197">
        <f t="shared" si="10"/>
        <v>0</v>
      </c>
      <c r="K96" s="193" t="s">
        <v>21</v>
      </c>
      <c r="L96" s="198"/>
      <c r="M96" s="199" t="s">
        <v>21</v>
      </c>
      <c r="N96" s="200" t="s">
        <v>43</v>
      </c>
      <c r="O96" s="41"/>
      <c r="P96" s="201">
        <f t="shared" si="11"/>
        <v>0</v>
      </c>
      <c r="Q96" s="201">
        <v>0</v>
      </c>
      <c r="R96" s="201">
        <f t="shared" si="12"/>
        <v>0</v>
      </c>
      <c r="S96" s="201">
        <v>0</v>
      </c>
      <c r="T96" s="202">
        <f t="shared" si="13"/>
        <v>0</v>
      </c>
      <c r="AR96" s="23" t="s">
        <v>151</v>
      </c>
      <c r="AT96" s="23" t="s">
        <v>148</v>
      </c>
      <c r="AU96" s="23" t="s">
        <v>82</v>
      </c>
      <c r="AY96" s="23" t="s">
        <v>146</v>
      </c>
      <c r="BE96" s="203">
        <f t="shared" si="14"/>
        <v>0</v>
      </c>
      <c r="BF96" s="203">
        <f t="shared" si="15"/>
        <v>0</v>
      </c>
      <c r="BG96" s="203">
        <f t="shared" si="16"/>
        <v>0</v>
      </c>
      <c r="BH96" s="203">
        <f t="shared" si="17"/>
        <v>0</v>
      </c>
      <c r="BI96" s="203">
        <f t="shared" si="18"/>
        <v>0</v>
      </c>
      <c r="BJ96" s="23" t="s">
        <v>80</v>
      </c>
      <c r="BK96" s="203">
        <f t="shared" si="19"/>
        <v>0</v>
      </c>
      <c r="BL96" s="23" t="s">
        <v>152</v>
      </c>
      <c r="BM96" s="23" t="s">
        <v>195</v>
      </c>
    </row>
    <row r="97" spans="2:65" s="1" customFormat="1" ht="16.5" customHeight="1">
      <c r="B97" s="40"/>
      <c r="C97" s="191" t="s">
        <v>10</v>
      </c>
      <c r="D97" s="191" t="s">
        <v>148</v>
      </c>
      <c r="E97" s="192" t="s">
        <v>196</v>
      </c>
      <c r="F97" s="193" t="s">
        <v>197</v>
      </c>
      <c r="G97" s="194" t="s">
        <v>150</v>
      </c>
      <c r="H97" s="195">
        <v>1</v>
      </c>
      <c r="I97" s="196"/>
      <c r="J97" s="197">
        <f t="shared" si="10"/>
        <v>0</v>
      </c>
      <c r="K97" s="193" t="s">
        <v>21</v>
      </c>
      <c r="L97" s="198"/>
      <c r="M97" s="199" t="s">
        <v>21</v>
      </c>
      <c r="N97" s="200" t="s">
        <v>43</v>
      </c>
      <c r="O97" s="41"/>
      <c r="P97" s="201">
        <f t="shared" si="11"/>
        <v>0</v>
      </c>
      <c r="Q97" s="201">
        <v>0</v>
      </c>
      <c r="R97" s="201">
        <f t="shared" si="12"/>
        <v>0</v>
      </c>
      <c r="S97" s="201">
        <v>0</v>
      </c>
      <c r="T97" s="202">
        <f t="shared" si="13"/>
        <v>0</v>
      </c>
      <c r="AR97" s="23" t="s">
        <v>151</v>
      </c>
      <c r="AT97" s="23" t="s">
        <v>148</v>
      </c>
      <c r="AU97" s="23" t="s">
        <v>82</v>
      </c>
      <c r="AY97" s="23" t="s">
        <v>146</v>
      </c>
      <c r="BE97" s="203">
        <f t="shared" si="14"/>
        <v>0</v>
      </c>
      <c r="BF97" s="203">
        <f t="shared" si="15"/>
        <v>0</v>
      </c>
      <c r="BG97" s="203">
        <f t="shared" si="16"/>
        <v>0</v>
      </c>
      <c r="BH97" s="203">
        <f t="shared" si="17"/>
        <v>0</v>
      </c>
      <c r="BI97" s="203">
        <f t="shared" si="18"/>
        <v>0</v>
      </c>
      <c r="BJ97" s="23" t="s">
        <v>80</v>
      </c>
      <c r="BK97" s="203">
        <f t="shared" si="19"/>
        <v>0</v>
      </c>
      <c r="BL97" s="23" t="s">
        <v>152</v>
      </c>
      <c r="BM97" s="23" t="s">
        <v>198</v>
      </c>
    </row>
    <row r="98" spans="2:65" s="1" customFormat="1" ht="16.5" customHeight="1">
      <c r="B98" s="40"/>
      <c r="C98" s="191" t="s">
        <v>199</v>
      </c>
      <c r="D98" s="191" t="s">
        <v>148</v>
      </c>
      <c r="E98" s="192" t="s">
        <v>200</v>
      </c>
      <c r="F98" s="193" t="s">
        <v>201</v>
      </c>
      <c r="G98" s="194" t="s">
        <v>150</v>
      </c>
      <c r="H98" s="195">
        <v>1</v>
      </c>
      <c r="I98" s="196"/>
      <c r="J98" s="197">
        <f t="shared" si="10"/>
        <v>0</v>
      </c>
      <c r="K98" s="193" t="s">
        <v>21</v>
      </c>
      <c r="L98" s="198"/>
      <c r="M98" s="199" t="s">
        <v>21</v>
      </c>
      <c r="N98" s="200" t="s">
        <v>43</v>
      </c>
      <c r="O98" s="41"/>
      <c r="P98" s="201">
        <f t="shared" si="11"/>
        <v>0</v>
      </c>
      <c r="Q98" s="201">
        <v>0</v>
      </c>
      <c r="R98" s="201">
        <f t="shared" si="12"/>
        <v>0</v>
      </c>
      <c r="S98" s="201">
        <v>0</v>
      </c>
      <c r="T98" s="202">
        <f t="shared" si="13"/>
        <v>0</v>
      </c>
      <c r="AR98" s="23" t="s">
        <v>151</v>
      </c>
      <c r="AT98" s="23" t="s">
        <v>148</v>
      </c>
      <c r="AU98" s="23" t="s">
        <v>82</v>
      </c>
      <c r="AY98" s="23" t="s">
        <v>146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3" t="s">
        <v>80</v>
      </c>
      <c r="BK98" s="203">
        <f t="shared" si="19"/>
        <v>0</v>
      </c>
      <c r="BL98" s="23" t="s">
        <v>152</v>
      </c>
      <c r="BM98" s="23" t="s">
        <v>202</v>
      </c>
    </row>
    <row r="99" spans="2:65" s="1" customFormat="1" ht="16.5" customHeight="1">
      <c r="B99" s="40"/>
      <c r="C99" s="191" t="s">
        <v>203</v>
      </c>
      <c r="D99" s="191" t="s">
        <v>148</v>
      </c>
      <c r="E99" s="192" t="s">
        <v>204</v>
      </c>
      <c r="F99" s="193" t="s">
        <v>205</v>
      </c>
      <c r="G99" s="194" t="s">
        <v>150</v>
      </c>
      <c r="H99" s="195">
        <v>1</v>
      </c>
      <c r="I99" s="196"/>
      <c r="J99" s="197">
        <f t="shared" si="10"/>
        <v>0</v>
      </c>
      <c r="K99" s="193" t="s">
        <v>21</v>
      </c>
      <c r="L99" s="198"/>
      <c r="M99" s="199" t="s">
        <v>21</v>
      </c>
      <c r="N99" s="200" t="s">
        <v>43</v>
      </c>
      <c r="O99" s="41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3" t="s">
        <v>151</v>
      </c>
      <c r="AT99" s="23" t="s">
        <v>148</v>
      </c>
      <c r="AU99" s="23" t="s">
        <v>82</v>
      </c>
      <c r="AY99" s="23" t="s">
        <v>146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3" t="s">
        <v>80</v>
      </c>
      <c r="BK99" s="203">
        <f t="shared" si="19"/>
        <v>0</v>
      </c>
      <c r="BL99" s="23" t="s">
        <v>152</v>
      </c>
      <c r="BM99" s="23" t="s">
        <v>206</v>
      </c>
    </row>
    <row r="100" spans="2:65" s="11" customFormat="1" ht="13.5">
      <c r="B100" s="204"/>
      <c r="C100" s="205"/>
      <c r="D100" s="206" t="s">
        <v>179</v>
      </c>
      <c r="E100" s="207" t="s">
        <v>21</v>
      </c>
      <c r="F100" s="208" t="s">
        <v>207</v>
      </c>
      <c r="G100" s="205"/>
      <c r="H100" s="207" t="s">
        <v>21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179</v>
      </c>
      <c r="AU100" s="214" t="s">
        <v>82</v>
      </c>
      <c r="AV100" s="11" t="s">
        <v>80</v>
      </c>
      <c r="AW100" s="11" t="s">
        <v>35</v>
      </c>
      <c r="AX100" s="11" t="s">
        <v>72</v>
      </c>
      <c r="AY100" s="214" t="s">
        <v>146</v>
      </c>
    </row>
    <row r="101" spans="2:65" s="11" customFormat="1" ht="13.5">
      <c r="B101" s="204"/>
      <c r="C101" s="205"/>
      <c r="D101" s="206" t="s">
        <v>179</v>
      </c>
      <c r="E101" s="207" t="s">
        <v>21</v>
      </c>
      <c r="F101" s="208" t="s">
        <v>208</v>
      </c>
      <c r="G101" s="205"/>
      <c r="H101" s="207" t="s">
        <v>21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179</v>
      </c>
      <c r="AU101" s="214" t="s">
        <v>82</v>
      </c>
      <c r="AV101" s="11" t="s">
        <v>80</v>
      </c>
      <c r="AW101" s="11" t="s">
        <v>35</v>
      </c>
      <c r="AX101" s="11" t="s">
        <v>72</v>
      </c>
      <c r="AY101" s="214" t="s">
        <v>146</v>
      </c>
    </row>
    <row r="102" spans="2:65" s="11" customFormat="1" ht="13.5">
      <c r="B102" s="204"/>
      <c r="C102" s="205"/>
      <c r="D102" s="206" t="s">
        <v>179</v>
      </c>
      <c r="E102" s="207" t="s">
        <v>21</v>
      </c>
      <c r="F102" s="208" t="s">
        <v>209</v>
      </c>
      <c r="G102" s="205"/>
      <c r="H102" s="207" t="s">
        <v>21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179</v>
      </c>
      <c r="AU102" s="214" t="s">
        <v>82</v>
      </c>
      <c r="AV102" s="11" t="s">
        <v>80</v>
      </c>
      <c r="AW102" s="11" t="s">
        <v>35</v>
      </c>
      <c r="AX102" s="11" t="s">
        <v>72</v>
      </c>
      <c r="AY102" s="214" t="s">
        <v>146</v>
      </c>
    </row>
    <row r="103" spans="2:65" s="12" customFormat="1" ht="13.5">
      <c r="B103" s="215"/>
      <c r="C103" s="216"/>
      <c r="D103" s="206" t="s">
        <v>179</v>
      </c>
      <c r="E103" s="217" t="s">
        <v>21</v>
      </c>
      <c r="F103" s="218" t="s">
        <v>80</v>
      </c>
      <c r="G103" s="216"/>
      <c r="H103" s="219">
        <v>1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179</v>
      </c>
      <c r="AU103" s="225" t="s">
        <v>82</v>
      </c>
      <c r="AV103" s="12" t="s">
        <v>82</v>
      </c>
      <c r="AW103" s="12" t="s">
        <v>35</v>
      </c>
      <c r="AX103" s="12" t="s">
        <v>80</v>
      </c>
      <c r="AY103" s="225" t="s">
        <v>146</v>
      </c>
    </row>
    <row r="104" spans="2:65" s="1" customFormat="1" ht="16.5" customHeight="1">
      <c r="B104" s="40"/>
      <c r="C104" s="191" t="s">
        <v>210</v>
      </c>
      <c r="D104" s="191" t="s">
        <v>148</v>
      </c>
      <c r="E104" s="192" t="s">
        <v>211</v>
      </c>
      <c r="F104" s="193" t="s">
        <v>212</v>
      </c>
      <c r="G104" s="194" t="s">
        <v>150</v>
      </c>
      <c r="H104" s="195">
        <v>1</v>
      </c>
      <c r="I104" s="196"/>
      <c r="J104" s="197">
        <f>ROUND(I104*H104,2)</f>
        <v>0</v>
      </c>
      <c r="K104" s="193" t="s">
        <v>21</v>
      </c>
      <c r="L104" s="198"/>
      <c r="M104" s="199" t="s">
        <v>21</v>
      </c>
      <c r="N104" s="200" t="s">
        <v>43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151</v>
      </c>
      <c r="AT104" s="23" t="s">
        <v>148</v>
      </c>
      <c r="AU104" s="23" t="s">
        <v>82</v>
      </c>
      <c r="AY104" s="23" t="s">
        <v>146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80</v>
      </c>
      <c r="BK104" s="203">
        <f>ROUND(I104*H104,2)</f>
        <v>0</v>
      </c>
      <c r="BL104" s="23" t="s">
        <v>152</v>
      </c>
      <c r="BM104" s="23" t="s">
        <v>213</v>
      </c>
    </row>
    <row r="105" spans="2:65" s="1" customFormat="1" ht="16.5" customHeight="1">
      <c r="B105" s="40"/>
      <c r="C105" s="191" t="s">
        <v>214</v>
      </c>
      <c r="D105" s="191" t="s">
        <v>148</v>
      </c>
      <c r="E105" s="192" t="s">
        <v>215</v>
      </c>
      <c r="F105" s="193" t="s">
        <v>216</v>
      </c>
      <c r="G105" s="194" t="s">
        <v>150</v>
      </c>
      <c r="H105" s="195">
        <v>1</v>
      </c>
      <c r="I105" s="196"/>
      <c r="J105" s="197">
        <f>ROUND(I105*H105,2)</f>
        <v>0</v>
      </c>
      <c r="K105" s="193" t="s">
        <v>21</v>
      </c>
      <c r="L105" s="198"/>
      <c r="M105" s="199" t="s">
        <v>21</v>
      </c>
      <c r="N105" s="200" t="s">
        <v>43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151</v>
      </c>
      <c r="AT105" s="23" t="s">
        <v>148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217</v>
      </c>
    </row>
    <row r="106" spans="2:65" s="1" customFormat="1" ht="16.5" customHeight="1">
      <c r="B106" s="40"/>
      <c r="C106" s="191" t="s">
        <v>218</v>
      </c>
      <c r="D106" s="191" t="s">
        <v>148</v>
      </c>
      <c r="E106" s="192" t="s">
        <v>219</v>
      </c>
      <c r="F106" s="193" t="s">
        <v>220</v>
      </c>
      <c r="G106" s="194" t="s">
        <v>150</v>
      </c>
      <c r="H106" s="195">
        <v>1</v>
      </c>
      <c r="I106" s="196"/>
      <c r="J106" s="197">
        <f>ROUND(I106*H106,2)</f>
        <v>0</v>
      </c>
      <c r="K106" s="193" t="s">
        <v>21</v>
      </c>
      <c r="L106" s="198"/>
      <c r="M106" s="199" t="s">
        <v>21</v>
      </c>
      <c r="N106" s="200" t="s">
        <v>43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151</v>
      </c>
      <c r="AT106" s="23" t="s">
        <v>148</v>
      </c>
      <c r="AU106" s="23" t="s">
        <v>82</v>
      </c>
      <c r="AY106" s="23" t="s">
        <v>146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80</v>
      </c>
      <c r="BK106" s="203">
        <f>ROUND(I106*H106,2)</f>
        <v>0</v>
      </c>
      <c r="BL106" s="23" t="s">
        <v>152</v>
      </c>
      <c r="BM106" s="23" t="s">
        <v>221</v>
      </c>
    </row>
    <row r="107" spans="2:65" s="1" customFormat="1" ht="16.5" customHeight="1">
      <c r="B107" s="40"/>
      <c r="C107" s="191" t="s">
        <v>9</v>
      </c>
      <c r="D107" s="191" t="s">
        <v>148</v>
      </c>
      <c r="E107" s="192" t="s">
        <v>222</v>
      </c>
      <c r="F107" s="193" t="s">
        <v>223</v>
      </c>
      <c r="G107" s="194" t="s">
        <v>150</v>
      </c>
      <c r="H107" s="195">
        <v>1</v>
      </c>
      <c r="I107" s="196"/>
      <c r="J107" s="197">
        <f>ROUND(I107*H107,2)</f>
        <v>0</v>
      </c>
      <c r="K107" s="193" t="s">
        <v>21</v>
      </c>
      <c r="L107" s="198"/>
      <c r="M107" s="199" t="s">
        <v>21</v>
      </c>
      <c r="N107" s="200" t="s">
        <v>43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151</v>
      </c>
      <c r="AT107" s="23" t="s">
        <v>148</v>
      </c>
      <c r="AU107" s="23" t="s">
        <v>82</v>
      </c>
      <c r="AY107" s="23" t="s">
        <v>146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80</v>
      </c>
      <c r="BK107" s="203">
        <f>ROUND(I107*H107,2)</f>
        <v>0</v>
      </c>
      <c r="BL107" s="23" t="s">
        <v>152</v>
      </c>
      <c r="BM107" s="23" t="s">
        <v>224</v>
      </c>
    </row>
    <row r="108" spans="2:65" s="1" customFormat="1" ht="16.5" customHeight="1">
      <c r="B108" s="40"/>
      <c r="C108" s="191" t="s">
        <v>225</v>
      </c>
      <c r="D108" s="191" t="s">
        <v>148</v>
      </c>
      <c r="E108" s="192" t="s">
        <v>226</v>
      </c>
      <c r="F108" s="193" t="s">
        <v>227</v>
      </c>
      <c r="G108" s="194" t="s">
        <v>150</v>
      </c>
      <c r="H108" s="195">
        <v>1</v>
      </c>
      <c r="I108" s="196"/>
      <c r="J108" s="197">
        <f>ROUND(I108*H108,2)</f>
        <v>0</v>
      </c>
      <c r="K108" s="193" t="s">
        <v>21</v>
      </c>
      <c r="L108" s="198"/>
      <c r="M108" s="199" t="s">
        <v>21</v>
      </c>
      <c r="N108" s="200" t="s">
        <v>43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151</v>
      </c>
      <c r="AT108" s="23" t="s">
        <v>148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228</v>
      </c>
    </row>
    <row r="109" spans="2:65" s="11" customFormat="1" ht="13.5">
      <c r="B109" s="204"/>
      <c r="C109" s="205"/>
      <c r="D109" s="206" t="s">
        <v>179</v>
      </c>
      <c r="E109" s="207" t="s">
        <v>21</v>
      </c>
      <c r="F109" s="208" t="s">
        <v>229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>
      <c r="B110" s="215"/>
      <c r="C110" s="216"/>
      <c r="D110" s="206" t="s">
        <v>179</v>
      </c>
      <c r="E110" s="217" t="s">
        <v>21</v>
      </c>
      <c r="F110" s="218" t="s">
        <v>80</v>
      </c>
      <c r="G110" s="216"/>
      <c r="H110" s="219">
        <v>1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16.5" customHeight="1">
      <c r="B111" s="40"/>
      <c r="C111" s="191" t="s">
        <v>230</v>
      </c>
      <c r="D111" s="191" t="s">
        <v>148</v>
      </c>
      <c r="E111" s="192" t="s">
        <v>231</v>
      </c>
      <c r="F111" s="193" t="s">
        <v>232</v>
      </c>
      <c r="G111" s="194" t="s">
        <v>150</v>
      </c>
      <c r="H111" s="195">
        <v>1</v>
      </c>
      <c r="I111" s="196"/>
      <c r="J111" s="197">
        <f>ROUND(I111*H111,2)</f>
        <v>0</v>
      </c>
      <c r="K111" s="193" t="s">
        <v>21</v>
      </c>
      <c r="L111" s="198"/>
      <c r="M111" s="199" t="s">
        <v>21</v>
      </c>
      <c r="N111" s="200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151</v>
      </c>
      <c r="AT111" s="23" t="s">
        <v>148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152</v>
      </c>
      <c r="BM111" s="23" t="s">
        <v>233</v>
      </c>
    </row>
    <row r="112" spans="2:65" s="1" customFormat="1" ht="25.5" customHeight="1">
      <c r="B112" s="40"/>
      <c r="C112" s="226" t="s">
        <v>234</v>
      </c>
      <c r="D112" s="226" t="s">
        <v>235</v>
      </c>
      <c r="E112" s="227" t="s">
        <v>236</v>
      </c>
      <c r="F112" s="228" t="s">
        <v>237</v>
      </c>
      <c r="G112" s="229" t="s">
        <v>238</v>
      </c>
      <c r="H112" s="230">
        <v>186</v>
      </c>
      <c r="I112" s="231"/>
      <c r="J112" s="232">
        <f>ROUND(I112*H112,2)</f>
        <v>0</v>
      </c>
      <c r="K112" s="228" t="s">
        <v>239</v>
      </c>
      <c r="L112" s="60"/>
      <c r="M112" s="233" t="s">
        <v>21</v>
      </c>
      <c r="N112" s="234" t="s">
        <v>43</v>
      </c>
      <c r="O112" s="41"/>
      <c r="P112" s="201">
        <f>O112*H112</f>
        <v>0</v>
      </c>
      <c r="Q112" s="201">
        <v>2.9999999999999997E-4</v>
      </c>
      <c r="R112" s="201">
        <f>Q112*H112</f>
        <v>5.5799999999999995E-2</v>
      </c>
      <c r="S112" s="201">
        <v>0</v>
      </c>
      <c r="T112" s="202">
        <f>S112*H112</f>
        <v>0</v>
      </c>
      <c r="AR112" s="23" t="s">
        <v>152</v>
      </c>
      <c r="AT112" s="23" t="s">
        <v>235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152</v>
      </c>
      <c r="BM112" s="23" t="s">
        <v>240</v>
      </c>
    </row>
    <row r="113" spans="2:65" s="11" customFormat="1" ht="13.5">
      <c r="B113" s="204"/>
      <c r="C113" s="205"/>
      <c r="D113" s="206" t="s">
        <v>179</v>
      </c>
      <c r="E113" s="207" t="s">
        <v>21</v>
      </c>
      <c r="F113" s="208" t="s">
        <v>241</v>
      </c>
      <c r="G113" s="205"/>
      <c r="H113" s="207" t="s">
        <v>21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179</v>
      </c>
      <c r="AU113" s="214" t="s">
        <v>82</v>
      </c>
      <c r="AV113" s="11" t="s">
        <v>80</v>
      </c>
      <c r="AW113" s="11" t="s">
        <v>35</v>
      </c>
      <c r="AX113" s="11" t="s">
        <v>72</v>
      </c>
      <c r="AY113" s="214" t="s">
        <v>146</v>
      </c>
    </row>
    <row r="114" spans="2:65" s="12" customFormat="1" ht="13.5">
      <c r="B114" s="215"/>
      <c r="C114" s="216"/>
      <c r="D114" s="206" t="s">
        <v>179</v>
      </c>
      <c r="E114" s="217" t="s">
        <v>21</v>
      </c>
      <c r="F114" s="218" t="s">
        <v>242</v>
      </c>
      <c r="G114" s="216"/>
      <c r="H114" s="219">
        <v>186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179</v>
      </c>
      <c r="AU114" s="225" t="s">
        <v>82</v>
      </c>
      <c r="AV114" s="12" t="s">
        <v>82</v>
      </c>
      <c r="AW114" s="12" t="s">
        <v>35</v>
      </c>
      <c r="AX114" s="12" t="s">
        <v>80</v>
      </c>
      <c r="AY114" s="225" t="s">
        <v>146</v>
      </c>
    </row>
    <row r="115" spans="2:65" s="1" customFormat="1" ht="25.5" customHeight="1">
      <c r="B115" s="40"/>
      <c r="C115" s="226" t="s">
        <v>243</v>
      </c>
      <c r="D115" s="226" t="s">
        <v>235</v>
      </c>
      <c r="E115" s="227" t="s">
        <v>244</v>
      </c>
      <c r="F115" s="228" t="s">
        <v>245</v>
      </c>
      <c r="G115" s="229" t="s">
        <v>238</v>
      </c>
      <c r="H115" s="230">
        <v>186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152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152</v>
      </c>
      <c r="BM115" s="23" t="s">
        <v>246</v>
      </c>
    </row>
    <row r="116" spans="2:65" s="12" customFormat="1" ht="13.5">
      <c r="B116" s="215"/>
      <c r="C116" s="216"/>
      <c r="D116" s="206" t="s">
        <v>179</v>
      </c>
      <c r="E116" s="217" t="s">
        <v>21</v>
      </c>
      <c r="F116" s="218" t="s">
        <v>242</v>
      </c>
      <c r="G116" s="216"/>
      <c r="H116" s="219">
        <v>186</v>
      </c>
      <c r="I116" s="220"/>
      <c r="J116" s="216"/>
      <c r="K116" s="216"/>
      <c r="L116" s="221"/>
      <c r="M116" s="235"/>
      <c r="N116" s="236"/>
      <c r="O116" s="236"/>
      <c r="P116" s="236"/>
      <c r="Q116" s="236"/>
      <c r="R116" s="236"/>
      <c r="S116" s="236"/>
      <c r="T116" s="237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6.95" customHeight="1">
      <c r="B117" s="55"/>
      <c r="C117" s="56"/>
      <c r="D117" s="56"/>
      <c r="E117" s="56"/>
      <c r="F117" s="56"/>
      <c r="G117" s="56"/>
      <c r="H117" s="56"/>
      <c r="I117" s="138"/>
      <c r="J117" s="56"/>
      <c r="K117" s="56"/>
      <c r="L117" s="60"/>
    </row>
  </sheetData>
  <sheetProtection algorithmName="SHA-512" hashValue="/dFm+BIHgVzd3bhyBIBEXLny1jCvvGuoftdRxFYm+jQRHL8rAo19pH+uZQxvqkDBcmog1C/8SpyFI+2PI1r16Q==" saltValue="ujQ9rWTB1IN8UNi6XSoyXYm9mRImgVU6JMHezeTI0QIlyxPhzMl1ZRl91IjlFRjrwA9ZIlflYacbDW08349zKQ==" spinCount="100000" sheet="1" objects="1" scenarios="1" formatColumns="0" formatRows="0" autoFilter="0"/>
  <autoFilter ref="C77:K116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85</v>
      </c>
      <c r="AZ2" s="238" t="s">
        <v>247</v>
      </c>
      <c r="BA2" s="238" t="s">
        <v>247</v>
      </c>
      <c r="BB2" s="238" t="s">
        <v>248</v>
      </c>
      <c r="BC2" s="238" t="s">
        <v>249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250</v>
      </c>
      <c r="BA3" s="238" t="s">
        <v>250</v>
      </c>
      <c r="BB3" s="238" t="s">
        <v>248</v>
      </c>
      <c r="BC3" s="238" t="s">
        <v>251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252</v>
      </c>
      <c r="BA4" s="238" t="s">
        <v>252</v>
      </c>
      <c r="BB4" s="238" t="s">
        <v>253</v>
      </c>
      <c r="BC4" s="238" t="s">
        <v>254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255</v>
      </c>
      <c r="BA5" s="238" t="s">
        <v>255</v>
      </c>
      <c r="BB5" s="238" t="s">
        <v>248</v>
      </c>
      <c r="BC5" s="238" t="s">
        <v>256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257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ROUND(SUM(BE85:BE189), 2)</f>
        <v>0</v>
      </c>
      <c r="G30" s="41"/>
      <c r="H30" s="41"/>
      <c r="I30" s="130">
        <v>0.21</v>
      </c>
      <c r="J30" s="129">
        <f>ROUND(ROUND((SUM(BE85:BE189)),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ROUND(SUM(BF85:BF189), 2)</f>
        <v>0</v>
      </c>
      <c r="G31" s="41"/>
      <c r="H31" s="41"/>
      <c r="I31" s="130">
        <v>0.15</v>
      </c>
      <c r="J31" s="129">
        <f>ROUND(ROUND((SUM(BF85:BF189)),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ROUND(SUM(BG85:BG189),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ROUND(SUM(BH85:BH189),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ROUND(SUM(BI85:BI189),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001 - SO 001 – Příprava území 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47" s="8" customFormat="1" ht="19.899999999999999" customHeight="1">
      <c r="B59" s="155"/>
      <c r="C59" s="156"/>
      <c r="D59" s="157" t="s">
        <v>259</v>
      </c>
      <c r="E59" s="158"/>
      <c r="F59" s="158"/>
      <c r="G59" s="158"/>
      <c r="H59" s="158"/>
      <c r="I59" s="159"/>
      <c r="J59" s="160">
        <f>J156</f>
        <v>0</v>
      </c>
      <c r="K59" s="161"/>
    </row>
    <row r="60" spans="2:47" s="8" customFormat="1" ht="19.899999999999999" customHeight="1">
      <c r="B60" s="155"/>
      <c r="C60" s="156"/>
      <c r="D60" s="157" t="s">
        <v>260</v>
      </c>
      <c r="E60" s="158"/>
      <c r="F60" s="158"/>
      <c r="G60" s="158"/>
      <c r="H60" s="158"/>
      <c r="I60" s="159"/>
      <c r="J60" s="160">
        <f>J161</f>
        <v>0</v>
      </c>
      <c r="K60" s="161"/>
    </row>
    <row r="61" spans="2:47" s="8" customFormat="1" ht="19.899999999999999" customHeight="1">
      <c r="B61" s="155"/>
      <c r="C61" s="156"/>
      <c r="D61" s="157" t="s">
        <v>261</v>
      </c>
      <c r="E61" s="158"/>
      <c r="F61" s="158"/>
      <c r="G61" s="158"/>
      <c r="H61" s="158"/>
      <c r="I61" s="159"/>
      <c r="J61" s="160">
        <f>J167</f>
        <v>0</v>
      </c>
      <c r="K61" s="161"/>
    </row>
    <row r="62" spans="2:47" s="7" customFormat="1" ht="24.95" customHeight="1">
      <c r="B62" s="148"/>
      <c r="C62" s="149"/>
      <c r="D62" s="150" t="s">
        <v>262</v>
      </c>
      <c r="E62" s="151"/>
      <c r="F62" s="151"/>
      <c r="G62" s="151"/>
      <c r="H62" s="151"/>
      <c r="I62" s="152"/>
      <c r="J62" s="153">
        <f>J169</f>
        <v>0</v>
      </c>
      <c r="K62" s="154"/>
    </row>
    <row r="63" spans="2:47" s="8" customFormat="1" ht="19.899999999999999" customHeight="1">
      <c r="B63" s="155"/>
      <c r="C63" s="156"/>
      <c r="D63" s="157" t="s">
        <v>263</v>
      </c>
      <c r="E63" s="158"/>
      <c r="F63" s="158"/>
      <c r="G63" s="158"/>
      <c r="H63" s="158"/>
      <c r="I63" s="159"/>
      <c r="J63" s="160">
        <f>J170</f>
        <v>0</v>
      </c>
      <c r="K63" s="161"/>
    </row>
    <row r="64" spans="2:47" s="7" customFormat="1" ht="24.95" customHeight="1">
      <c r="B64" s="148"/>
      <c r="C64" s="149"/>
      <c r="D64" s="150" t="s">
        <v>264</v>
      </c>
      <c r="E64" s="151"/>
      <c r="F64" s="151"/>
      <c r="G64" s="151"/>
      <c r="H64" s="151"/>
      <c r="I64" s="152"/>
      <c r="J64" s="153">
        <f>J184</f>
        <v>0</v>
      </c>
      <c r="K64" s="154"/>
    </row>
    <row r="65" spans="2:12" s="8" customFormat="1" ht="19.899999999999999" customHeight="1">
      <c r="B65" s="155"/>
      <c r="C65" s="156"/>
      <c r="D65" s="157" t="s">
        <v>265</v>
      </c>
      <c r="E65" s="158"/>
      <c r="F65" s="158"/>
      <c r="G65" s="158"/>
      <c r="H65" s="158"/>
      <c r="I65" s="159"/>
      <c r="J65" s="160">
        <f>J185</f>
        <v>0</v>
      </c>
      <c r="K65" s="161"/>
    </row>
    <row r="66" spans="2:12" s="1" customFormat="1" ht="21.75" customHeight="1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0000000000003" customHeight="1">
      <c r="B72" s="40"/>
      <c r="C72" s="61" t="s">
        <v>129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>
      <c r="B75" s="40"/>
      <c r="C75" s="62"/>
      <c r="D75" s="62"/>
      <c r="E75" s="375" t="str">
        <f>E7</f>
        <v>Dětské dopravní hřiště v areálu základní školy Bílovecká ve Svinově</v>
      </c>
      <c r="F75" s="376"/>
      <c r="G75" s="376"/>
      <c r="H75" s="376"/>
      <c r="I75" s="162"/>
      <c r="J75" s="62"/>
      <c r="K75" s="62"/>
      <c r="L75" s="60"/>
    </row>
    <row r="76" spans="2:12" s="1" customFormat="1" ht="14.45" customHeight="1">
      <c r="B76" s="40"/>
      <c r="C76" s="64" t="s">
        <v>120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>
      <c r="B77" s="40"/>
      <c r="C77" s="62"/>
      <c r="D77" s="62"/>
      <c r="E77" s="350" t="str">
        <f>E9</f>
        <v xml:space="preserve">001 - SO 001 – Příprava území </v>
      </c>
      <c r="F77" s="377"/>
      <c r="G77" s="377"/>
      <c r="H77" s="377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>
      <c r="B79" s="40"/>
      <c r="C79" s="64" t="s">
        <v>23</v>
      </c>
      <c r="D79" s="62"/>
      <c r="E79" s="62"/>
      <c r="F79" s="163" t="str">
        <f>F12</f>
        <v>Ostrava Svinov, ul. Navrátilova</v>
      </c>
      <c r="G79" s="62"/>
      <c r="H79" s="62"/>
      <c r="I79" s="164" t="s">
        <v>25</v>
      </c>
      <c r="J79" s="72" t="str">
        <f>IF(J12="","",J12)</f>
        <v>13. 3. 2018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>
      <c r="B81" s="40"/>
      <c r="C81" s="64" t="s">
        <v>27</v>
      </c>
      <c r="D81" s="62"/>
      <c r="E81" s="62"/>
      <c r="F81" s="163" t="str">
        <f>E15</f>
        <v>Statutární město Ostrava</v>
      </c>
      <c r="G81" s="62"/>
      <c r="H81" s="62"/>
      <c r="I81" s="164" t="s">
        <v>33</v>
      </c>
      <c r="J81" s="163" t="str">
        <f>E21</f>
        <v>Roman Fildán</v>
      </c>
      <c r="K81" s="62"/>
      <c r="L81" s="60"/>
    </row>
    <row r="82" spans="2:65" s="1" customFormat="1" ht="14.45" customHeight="1">
      <c r="B82" s="40"/>
      <c r="C82" s="64" t="s">
        <v>31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65" s="1" customFormat="1" ht="10.3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9" customFormat="1" ht="29.25" customHeight="1">
      <c r="B84" s="165"/>
      <c r="C84" s="166" t="s">
        <v>130</v>
      </c>
      <c r="D84" s="167" t="s">
        <v>57</v>
      </c>
      <c r="E84" s="167" t="s">
        <v>53</v>
      </c>
      <c r="F84" s="167" t="s">
        <v>131</v>
      </c>
      <c r="G84" s="167" t="s">
        <v>132</v>
      </c>
      <c r="H84" s="167" t="s">
        <v>133</v>
      </c>
      <c r="I84" s="168" t="s">
        <v>134</v>
      </c>
      <c r="J84" s="167" t="s">
        <v>124</v>
      </c>
      <c r="K84" s="169" t="s">
        <v>135</v>
      </c>
      <c r="L84" s="170"/>
      <c r="M84" s="80" t="s">
        <v>136</v>
      </c>
      <c r="N84" s="81" t="s">
        <v>42</v>
      </c>
      <c r="O84" s="81" t="s">
        <v>137</v>
      </c>
      <c r="P84" s="81" t="s">
        <v>138</v>
      </c>
      <c r="Q84" s="81" t="s">
        <v>139</v>
      </c>
      <c r="R84" s="81" t="s">
        <v>140</v>
      </c>
      <c r="S84" s="81" t="s">
        <v>141</v>
      </c>
      <c r="T84" s="82" t="s">
        <v>142</v>
      </c>
    </row>
    <row r="85" spans="2:65" s="1" customFormat="1" ht="29.25" customHeight="1">
      <c r="B85" s="40"/>
      <c r="C85" s="86" t="s">
        <v>125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P86+P169+P184</f>
        <v>0</v>
      </c>
      <c r="Q85" s="84"/>
      <c r="R85" s="172">
        <f>R86+R169+R184</f>
        <v>182.23012499999999</v>
      </c>
      <c r="S85" s="84"/>
      <c r="T85" s="173">
        <f>T86+T169+T184</f>
        <v>1881.4928</v>
      </c>
      <c r="AT85" s="23" t="s">
        <v>71</v>
      </c>
      <c r="AU85" s="23" t="s">
        <v>126</v>
      </c>
      <c r="BK85" s="174">
        <f>BK86+BK169+BK184</f>
        <v>0</v>
      </c>
    </row>
    <row r="86" spans="2:65" s="10" customFormat="1" ht="37.35" customHeight="1">
      <c r="B86" s="175"/>
      <c r="C86" s="176"/>
      <c r="D86" s="177" t="s">
        <v>71</v>
      </c>
      <c r="E86" s="178" t="s">
        <v>143</v>
      </c>
      <c r="F86" s="178" t="s">
        <v>144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P87+P156+P161+P167</f>
        <v>0</v>
      </c>
      <c r="Q86" s="183"/>
      <c r="R86" s="184">
        <f>R87+R156+R161+R167</f>
        <v>182.23012499999999</v>
      </c>
      <c r="S86" s="183"/>
      <c r="T86" s="185">
        <f>T87+T156+T161+T167</f>
        <v>1877.2</v>
      </c>
      <c r="AR86" s="186" t="s">
        <v>80</v>
      </c>
      <c r="AT86" s="187" t="s">
        <v>71</v>
      </c>
      <c r="AU86" s="187" t="s">
        <v>72</v>
      </c>
      <c r="AY86" s="186" t="s">
        <v>146</v>
      </c>
      <c r="BK86" s="188">
        <f>BK87+BK156+BK161+BK167</f>
        <v>0</v>
      </c>
    </row>
    <row r="87" spans="2:65" s="10" customFormat="1" ht="19.899999999999999" customHeight="1">
      <c r="B87" s="175"/>
      <c r="C87" s="176"/>
      <c r="D87" s="177" t="s">
        <v>71</v>
      </c>
      <c r="E87" s="189" t="s">
        <v>80</v>
      </c>
      <c r="F87" s="189" t="s">
        <v>266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SUM(P88:P155)</f>
        <v>0</v>
      </c>
      <c r="Q87" s="183"/>
      <c r="R87" s="184">
        <f>SUM(R88:R155)</f>
        <v>14.600125</v>
      </c>
      <c r="S87" s="183"/>
      <c r="T87" s="185">
        <f>SUM(T88:T155)</f>
        <v>1877.2</v>
      </c>
      <c r="AR87" s="186" t="s">
        <v>80</v>
      </c>
      <c r="AT87" s="187" t="s">
        <v>71</v>
      </c>
      <c r="AU87" s="187" t="s">
        <v>80</v>
      </c>
      <c r="AY87" s="186" t="s">
        <v>146</v>
      </c>
      <c r="BK87" s="188">
        <f>SUM(BK88:BK155)</f>
        <v>0</v>
      </c>
    </row>
    <row r="88" spans="2:65" s="1" customFormat="1" ht="16.5" customHeight="1">
      <c r="B88" s="40"/>
      <c r="C88" s="226" t="s">
        <v>80</v>
      </c>
      <c r="D88" s="226" t="s">
        <v>235</v>
      </c>
      <c r="E88" s="227" t="s">
        <v>267</v>
      </c>
      <c r="F88" s="228" t="s">
        <v>268</v>
      </c>
      <c r="G88" s="229" t="s">
        <v>269</v>
      </c>
      <c r="H88" s="230">
        <v>1.8140000000000001</v>
      </c>
      <c r="I88" s="231"/>
      <c r="J88" s="232">
        <f>ROUND(I88*H88,2)</f>
        <v>0</v>
      </c>
      <c r="K88" s="228" t="s">
        <v>239</v>
      </c>
      <c r="L88" s="60"/>
      <c r="M88" s="233" t="s">
        <v>21</v>
      </c>
      <c r="N88" s="234" t="s">
        <v>43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152</v>
      </c>
      <c r="AT88" s="23" t="s">
        <v>235</v>
      </c>
      <c r="AU88" s="23" t="s">
        <v>82</v>
      </c>
      <c r="AY88" s="23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80</v>
      </c>
      <c r="BK88" s="203">
        <f>ROUND(I88*H88,2)</f>
        <v>0</v>
      </c>
      <c r="BL88" s="23" t="s">
        <v>152</v>
      </c>
      <c r="BM88" s="23" t="s">
        <v>270</v>
      </c>
    </row>
    <row r="89" spans="2:65" s="11" customFormat="1" ht="13.5">
      <c r="B89" s="204"/>
      <c r="C89" s="205"/>
      <c r="D89" s="206" t="s">
        <v>179</v>
      </c>
      <c r="E89" s="207" t="s">
        <v>21</v>
      </c>
      <c r="F89" s="208" t="s">
        <v>207</v>
      </c>
      <c r="G89" s="205"/>
      <c r="H89" s="207" t="s">
        <v>21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179</v>
      </c>
      <c r="AU89" s="214" t="s">
        <v>82</v>
      </c>
      <c r="AV89" s="11" t="s">
        <v>80</v>
      </c>
      <c r="AW89" s="11" t="s">
        <v>35</v>
      </c>
      <c r="AX89" s="11" t="s">
        <v>72</v>
      </c>
      <c r="AY89" s="214" t="s">
        <v>146</v>
      </c>
    </row>
    <row r="90" spans="2:65" s="12" customFormat="1" ht="13.5">
      <c r="B90" s="215"/>
      <c r="C90" s="216"/>
      <c r="D90" s="206" t="s">
        <v>179</v>
      </c>
      <c r="E90" s="217" t="s">
        <v>21</v>
      </c>
      <c r="F90" s="218" t="s">
        <v>247</v>
      </c>
      <c r="G90" s="216"/>
      <c r="H90" s="219">
        <v>0.185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72</v>
      </c>
      <c r="AY90" s="225" t="s">
        <v>146</v>
      </c>
    </row>
    <row r="91" spans="2:65" s="12" customFormat="1" ht="13.5">
      <c r="B91" s="215"/>
      <c r="C91" s="216"/>
      <c r="D91" s="206" t="s">
        <v>179</v>
      </c>
      <c r="E91" s="217" t="s">
        <v>247</v>
      </c>
      <c r="F91" s="218" t="s">
        <v>271</v>
      </c>
      <c r="G91" s="216"/>
      <c r="H91" s="219">
        <v>0.185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179</v>
      </c>
      <c r="AU91" s="225" t="s">
        <v>82</v>
      </c>
      <c r="AV91" s="12" t="s">
        <v>82</v>
      </c>
      <c r="AW91" s="12" t="s">
        <v>35</v>
      </c>
      <c r="AX91" s="12" t="s">
        <v>72</v>
      </c>
      <c r="AY91" s="225" t="s">
        <v>146</v>
      </c>
    </row>
    <row r="92" spans="2:65" s="12" customFormat="1" ht="13.5">
      <c r="B92" s="215"/>
      <c r="C92" s="216"/>
      <c r="D92" s="206" t="s">
        <v>179</v>
      </c>
      <c r="E92" s="217" t="s">
        <v>21</v>
      </c>
      <c r="F92" s="218" t="s">
        <v>250</v>
      </c>
      <c r="G92" s="216"/>
      <c r="H92" s="219">
        <v>0.72199999999999998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72</v>
      </c>
      <c r="AY92" s="225" t="s">
        <v>146</v>
      </c>
    </row>
    <row r="93" spans="2:65" s="12" customFormat="1" ht="13.5">
      <c r="B93" s="215"/>
      <c r="C93" s="216"/>
      <c r="D93" s="206" t="s">
        <v>179</v>
      </c>
      <c r="E93" s="217" t="s">
        <v>250</v>
      </c>
      <c r="F93" s="218" t="s">
        <v>272</v>
      </c>
      <c r="G93" s="216"/>
      <c r="H93" s="219">
        <v>0.72199999999999998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72</v>
      </c>
      <c r="AY93" s="225" t="s">
        <v>146</v>
      </c>
    </row>
    <row r="94" spans="2:65" s="13" customFormat="1" ht="13.5">
      <c r="B94" s="239"/>
      <c r="C94" s="240"/>
      <c r="D94" s="206" t="s">
        <v>179</v>
      </c>
      <c r="E94" s="241" t="s">
        <v>21</v>
      </c>
      <c r="F94" s="242" t="s">
        <v>273</v>
      </c>
      <c r="G94" s="240"/>
      <c r="H94" s="243">
        <v>1.8140000000000001</v>
      </c>
      <c r="I94" s="244"/>
      <c r="J94" s="240"/>
      <c r="K94" s="240"/>
      <c r="L94" s="245"/>
      <c r="M94" s="246"/>
      <c r="N94" s="247"/>
      <c r="O94" s="247"/>
      <c r="P94" s="247"/>
      <c r="Q94" s="247"/>
      <c r="R94" s="247"/>
      <c r="S94" s="247"/>
      <c r="T94" s="248"/>
      <c r="AT94" s="249" t="s">
        <v>179</v>
      </c>
      <c r="AU94" s="249" t="s">
        <v>82</v>
      </c>
      <c r="AV94" s="13" t="s">
        <v>152</v>
      </c>
      <c r="AW94" s="13" t="s">
        <v>35</v>
      </c>
      <c r="AX94" s="13" t="s">
        <v>80</v>
      </c>
      <c r="AY94" s="249" t="s">
        <v>146</v>
      </c>
    </row>
    <row r="95" spans="2:65" s="1" customFormat="1" ht="25.5" customHeight="1">
      <c r="B95" s="40"/>
      <c r="C95" s="226" t="s">
        <v>82</v>
      </c>
      <c r="D95" s="226" t="s">
        <v>235</v>
      </c>
      <c r="E95" s="227" t="s">
        <v>274</v>
      </c>
      <c r="F95" s="228" t="s">
        <v>275</v>
      </c>
      <c r="G95" s="229" t="s">
        <v>248</v>
      </c>
      <c r="H95" s="230">
        <v>10</v>
      </c>
      <c r="I95" s="231"/>
      <c r="J95" s="232">
        <f>ROUND(I95*H95,2)</f>
        <v>0</v>
      </c>
      <c r="K95" s="228" t="s">
        <v>239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276</v>
      </c>
    </row>
    <row r="96" spans="2:65" s="11" customFormat="1" ht="13.5">
      <c r="B96" s="204"/>
      <c r="C96" s="205"/>
      <c r="D96" s="206" t="s">
        <v>179</v>
      </c>
      <c r="E96" s="207" t="s">
        <v>21</v>
      </c>
      <c r="F96" s="208" t="s">
        <v>207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>
      <c r="B97" s="215"/>
      <c r="C97" s="216"/>
      <c r="D97" s="206" t="s">
        <v>179</v>
      </c>
      <c r="E97" s="217" t="s">
        <v>21</v>
      </c>
      <c r="F97" s="218" t="s">
        <v>175</v>
      </c>
      <c r="G97" s="216"/>
      <c r="H97" s="219">
        <v>10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80</v>
      </c>
      <c r="AY97" s="225" t="s">
        <v>146</v>
      </c>
    </row>
    <row r="98" spans="2:65" s="1" customFormat="1" ht="25.5" customHeight="1">
      <c r="B98" s="40"/>
      <c r="C98" s="226" t="s">
        <v>156</v>
      </c>
      <c r="D98" s="226" t="s">
        <v>235</v>
      </c>
      <c r="E98" s="227" t="s">
        <v>277</v>
      </c>
      <c r="F98" s="228" t="s">
        <v>278</v>
      </c>
      <c r="G98" s="229" t="s">
        <v>177</v>
      </c>
      <c r="H98" s="230">
        <v>6</v>
      </c>
      <c r="I98" s="231"/>
      <c r="J98" s="232">
        <f>ROUND(I98*H98,2)</f>
        <v>0</v>
      </c>
      <c r="K98" s="228" t="s">
        <v>279</v>
      </c>
      <c r="L98" s="60"/>
      <c r="M98" s="233" t="s">
        <v>21</v>
      </c>
      <c r="N98" s="234" t="s">
        <v>43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152</v>
      </c>
      <c r="AT98" s="23" t="s">
        <v>235</v>
      </c>
      <c r="AU98" s="23" t="s">
        <v>82</v>
      </c>
      <c r="AY98" s="23" t="s">
        <v>146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80</v>
      </c>
      <c r="BK98" s="203">
        <f>ROUND(I98*H98,2)</f>
        <v>0</v>
      </c>
      <c r="BL98" s="23" t="s">
        <v>152</v>
      </c>
      <c r="BM98" s="23" t="s">
        <v>280</v>
      </c>
    </row>
    <row r="99" spans="2:65" s="11" customFormat="1" ht="13.5">
      <c r="B99" s="204"/>
      <c r="C99" s="205"/>
      <c r="D99" s="206" t="s">
        <v>179</v>
      </c>
      <c r="E99" s="207" t="s">
        <v>21</v>
      </c>
      <c r="F99" s="208" t="s">
        <v>207</v>
      </c>
      <c r="G99" s="205"/>
      <c r="H99" s="207" t="s">
        <v>21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179</v>
      </c>
      <c r="AU99" s="214" t="s">
        <v>82</v>
      </c>
      <c r="AV99" s="11" t="s">
        <v>80</v>
      </c>
      <c r="AW99" s="11" t="s">
        <v>35</v>
      </c>
      <c r="AX99" s="11" t="s">
        <v>72</v>
      </c>
      <c r="AY99" s="214" t="s">
        <v>146</v>
      </c>
    </row>
    <row r="100" spans="2:65" s="12" customFormat="1" ht="13.5">
      <c r="B100" s="215"/>
      <c r="C100" s="216"/>
      <c r="D100" s="206" t="s">
        <v>179</v>
      </c>
      <c r="E100" s="217" t="s">
        <v>21</v>
      </c>
      <c r="F100" s="218" t="s">
        <v>164</v>
      </c>
      <c r="G100" s="216"/>
      <c r="H100" s="219">
        <v>6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179</v>
      </c>
      <c r="AU100" s="225" t="s">
        <v>82</v>
      </c>
      <c r="AV100" s="12" t="s">
        <v>82</v>
      </c>
      <c r="AW100" s="12" t="s">
        <v>35</v>
      </c>
      <c r="AX100" s="12" t="s">
        <v>80</v>
      </c>
      <c r="AY100" s="225" t="s">
        <v>146</v>
      </c>
    </row>
    <row r="101" spans="2:65" s="1" customFormat="1" ht="25.5" customHeight="1">
      <c r="B101" s="40"/>
      <c r="C101" s="226" t="s">
        <v>152</v>
      </c>
      <c r="D101" s="226" t="s">
        <v>235</v>
      </c>
      <c r="E101" s="227" t="s">
        <v>281</v>
      </c>
      <c r="F101" s="228" t="s">
        <v>282</v>
      </c>
      <c r="G101" s="229" t="s">
        <v>177</v>
      </c>
      <c r="H101" s="230">
        <v>5</v>
      </c>
      <c r="I101" s="231"/>
      <c r="J101" s="232">
        <f>ROUND(I101*H101,2)</f>
        <v>0</v>
      </c>
      <c r="K101" s="228" t="s">
        <v>279</v>
      </c>
      <c r="L101" s="60"/>
      <c r="M101" s="233" t="s">
        <v>21</v>
      </c>
      <c r="N101" s="234" t="s">
        <v>43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152</v>
      </c>
      <c r="AT101" s="23" t="s">
        <v>235</v>
      </c>
      <c r="AU101" s="23" t="s">
        <v>82</v>
      </c>
      <c r="AY101" s="23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80</v>
      </c>
      <c r="BK101" s="203">
        <f>ROUND(I101*H101,2)</f>
        <v>0</v>
      </c>
      <c r="BL101" s="23" t="s">
        <v>152</v>
      </c>
      <c r="BM101" s="23" t="s">
        <v>283</v>
      </c>
    </row>
    <row r="102" spans="2:65" s="11" customFormat="1" ht="13.5">
      <c r="B102" s="204"/>
      <c r="C102" s="205"/>
      <c r="D102" s="206" t="s">
        <v>179</v>
      </c>
      <c r="E102" s="207" t="s">
        <v>21</v>
      </c>
      <c r="F102" s="208" t="s">
        <v>207</v>
      </c>
      <c r="G102" s="205"/>
      <c r="H102" s="207" t="s">
        <v>21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179</v>
      </c>
      <c r="AU102" s="214" t="s">
        <v>82</v>
      </c>
      <c r="AV102" s="11" t="s">
        <v>80</v>
      </c>
      <c r="AW102" s="11" t="s">
        <v>35</v>
      </c>
      <c r="AX102" s="11" t="s">
        <v>72</v>
      </c>
      <c r="AY102" s="214" t="s">
        <v>146</v>
      </c>
    </row>
    <row r="103" spans="2:65" s="12" customFormat="1" ht="13.5">
      <c r="B103" s="215"/>
      <c r="C103" s="216"/>
      <c r="D103" s="206" t="s">
        <v>179</v>
      </c>
      <c r="E103" s="217" t="s">
        <v>21</v>
      </c>
      <c r="F103" s="218" t="s">
        <v>145</v>
      </c>
      <c r="G103" s="216"/>
      <c r="H103" s="219">
        <v>5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179</v>
      </c>
      <c r="AU103" s="225" t="s">
        <v>82</v>
      </c>
      <c r="AV103" s="12" t="s">
        <v>82</v>
      </c>
      <c r="AW103" s="12" t="s">
        <v>35</v>
      </c>
      <c r="AX103" s="12" t="s">
        <v>80</v>
      </c>
      <c r="AY103" s="225" t="s">
        <v>146</v>
      </c>
    </row>
    <row r="104" spans="2:65" s="1" customFormat="1" ht="38.25" customHeight="1">
      <c r="B104" s="40"/>
      <c r="C104" s="226" t="s">
        <v>145</v>
      </c>
      <c r="D104" s="226" t="s">
        <v>235</v>
      </c>
      <c r="E104" s="227" t="s">
        <v>284</v>
      </c>
      <c r="F104" s="228" t="s">
        <v>285</v>
      </c>
      <c r="G104" s="229" t="s">
        <v>253</v>
      </c>
      <c r="H104" s="230">
        <v>1444</v>
      </c>
      <c r="I104" s="231"/>
      <c r="J104" s="232">
        <f>ROUND(I104*H104,2)</f>
        <v>0</v>
      </c>
      <c r="K104" s="228" t="s">
        <v>239</v>
      </c>
      <c r="L104" s="60"/>
      <c r="M104" s="233" t="s">
        <v>21</v>
      </c>
      <c r="N104" s="234" t="s">
        <v>43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1.3</v>
      </c>
      <c r="T104" s="202">
        <f>S104*H104</f>
        <v>1877.2</v>
      </c>
      <c r="AR104" s="23" t="s">
        <v>152</v>
      </c>
      <c r="AT104" s="23" t="s">
        <v>235</v>
      </c>
      <c r="AU104" s="23" t="s">
        <v>82</v>
      </c>
      <c r="AY104" s="23" t="s">
        <v>146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80</v>
      </c>
      <c r="BK104" s="203">
        <f>ROUND(I104*H104,2)</f>
        <v>0</v>
      </c>
      <c r="BL104" s="23" t="s">
        <v>152</v>
      </c>
      <c r="BM104" s="23" t="s">
        <v>286</v>
      </c>
    </row>
    <row r="105" spans="2:65" s="11" customFormat="1" ht="13.5">
      <c r="B105" s="204"/>
      <c r="C105" s="205"/>
      <c r="D105" s="206" t="s">
        <v>179</v>
      </c>
      <c r="E105" s="207" t="s">
        <v>21</v>
      </c>
      <c r="F105" s="208" t="s">
        <v>207</v>
      </c>
      <c r="G105" s="205"/>
      <c r="H105" s="207" t="s">
        <v>21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179</v>
      </c>
      <c r="AU105" s="214" t="s">
        <v>82</v>
      </c>
      <c r="AV105" s="11" t="s">
        <v>80</v>
      </c>
      <c r="AW105" s="11" t="s">
        <v>35</v>
      </c>
      <c r="AX105" s="11" t="s">
        <v>72</v>
      </c>
      <c r="AY105" s="214" t="s">
        <v>146</v>
      </c>
    </row>
    <row r="106" spans="2:65" s="11" customFormat="1" ht="13.5">
      <c r="B106" s="204"/>
      <c r="C106" s="205"/>
      <c r="D106" s="206" t="s">
        <v>179</v>
      </c>
      <c r="E106" s="207" t="s">
        <v>21</v>
      </c>
      <c r="F106" s="208" t="s">
        <v>287</v>
      </c>
      <c r="G106" s="205"/>
      <c r="H106" s="207" t="s">
        <v>21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179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146</v>
      </c>
    </row>
    <row r="107" spans="2:65" s="12" customFormat="1" ht="13.5">
      <c r="B107" s="215"/>
      <c r="C107" s="216"/>
      <c r="D107" s="206" t="s">
        <v>179</v>
      </c>
      <c r="E107" s="217" t="s">
        <v>21</v>
      </c>
      <c r="F107" s="218" t="s">
        <v>288</v>
      </c>
      <c r="G107" s="216"/>
      <c r="H107" s="219">
        <v>1444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80</v>
      </c>
      <c r="AY107" s="225" t="s">
        <v>146</v>
      </c>
    </row>
    <row r="108" spans="2:65" s="1" customFormat="1" ht="63.75" customHeight="1">
      <c r="B108" s="40"/>
      <c r="C108" s="226" t="s">
        <v>164</v>
      </c>
      <c r="D108" s="226" t="s">
        <v>235</v>
      </c>
      <c r="E108" s="227" t="s">
        <v>289</v>
      </c>
      <c r="F108" s="228" t="s">
        <v>290</v>
      </c>
      <c r="G108" s="229" t="s">
        <v>238</v>
      </c>
      <c r="H108" s="230">
        <v>135.5</v>
      </c>
      <c r="I108" s="231"/>
      <c r="J108" s="232">
        <f>ROUND(I108*H108,2)</f>
        <v>0</v>
      </c>
      <c r="K108" s="228" t="s">
        <v>239</v>
      </c>
      <c r="L108" s="60"/>
      <c r="M108" s="233" t="s">
        <v>21</v>
      </c>
      <c r="N108" s="234" t="s">
        <v>43</v>
      </c>
      <c r="O108" s="41"/>
      <c r="P108" s="201">
        <f>O108*H108</f>
        <v>0</v>
      </c>
      <c r="Q108" s="201">
        <v>0.10775</v>
      </c>
      <c r="R108" s="201">
        <f>Q108*H108</f>
        <v>14.600125</v>
      </c>
      <c r="S108" s="201">
        <v>0</v>
      </c>
      <c r="T108" s="202">
        <f>S108*H108</f>
        <v>0</v>
      </c>
      <c r="AR108" s="23" t="s">
        <v>152</v>
      </c>
      <c r="AT108" s="23" t="s">
        <v>235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291</v>
      </c>
    </row>
    <row r="109" spans="2:65" s="11" customFormat="1" ht="13.5">
      <c r="B109" s="204"/>
      <c r="C109" s="205"/>
      <c r="D109" s="206" t="s">
        <v>179</v>
      </c>
      <c r="E109" s="207" t="s">
        <v>21</v>
      </c>
      <c r="F109" s="208" t="s">
        <v>292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>
      <c r="B110" s="215"/>
      <c r="C110" s="216"/>
      <c r="D110" s="206" t="s">
        <v>179</v>
      </c>
      <c r="E110" s="217" t="s">
        <v>21</v>
      </c>
      <c r="F110" s="218" t="s">
        <v>293</v>
      </c>
      <c r="G110" s="216"/>
      <c r="H110" s="219">
        <v>135.5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25.5" customHeight="1">
      <c r="B111" s="40"/>
      <c r="C111" s="226" t="s">
        <v>167</v>
      </c>
      <c r="D111" s="226" t="s">
        <v>235</v>
      </c>
      <c r="E111" s="227" t="s">
        <v>294</v>
      </c>
      <c r="F111" s="228" t="s">
        <v>295</v>
      </c>
      <c r="G111" s="229" t="s">
        <v>253</v>
      </c>
      <c r="H111" s="230">
        <v>127</v>
      </c>
      <c r="I111" s="231"/>
      <c r="J111" s="232">
        <f>ROUND(I111*H111,2)</f>
        <v>0</v>
      </c>
      <c r="K111" s="228" t="s">
        <v>239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152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152</v>
      </c>
      <c r="BM111" s="23" t="s">
        <v>296</v>
      </c>
    </row>
    <row r="112" spans="2:65" s="11" customFormat="1" ht="13.5">
      <c r="B112" s="204"/>
      <c r="C112" s="205"/>
      <c r="D112" s="206" t="s">
        <v>179</v>
      </c>
      <c r="E112" s="207" t="s">
        <v>21</v>
      </c>
      <c r="F112" s="208" t="s">
        <v>207</v>
      </c>
      <c r="G112" s="205"/>
      <c r="H112" s="207" t="s">
        <v>21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179</v>
      </c>
      <c r="AU112" s="214" t="s">
        <v>82</v>
      </c>
      <c r="AV112" s="11" t="s">
        <v>80</v>
      </c>
      <c r="AW112" s="11" t="s">
        <v>35</v>
      </c>
      <c r="AX112" s="11" t="s">
        <v>72</v>
      </c>
      <c r="AY112" s="214" t="s">
        <v>146</v>
      </c>
    </row>
    <row r="113" spans="2:65" s="11" customFormat="1" ht="13.5">
      <c r="B113" s="204"/>
      <c r="C113" s="205"/>
      <c r="D113" s="206" t="s">
        <v>179</v>
      </c>
      <c r="E113" s="207" t="s">
        <v>21</v>
      </c>
      <c r="F113" s="208" t="s">
        <v>297</v>
      </c>
      <c r="G113" s="205"/>
      <c r="H113" s="207" t="s">
        <v>21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179</v>
      </c>
      <c r="AU113" s="214" t="s">
        <v>82</v>
      </c>
      <c r="AV113" s="11" t="s">
        <v>80</v>
      </c>
      <c r="AW113" s="11" t="s">
        <v>35</v>
      </c>
      <c r="AX113" s="11" t="s">
        <v>72</v>
      </c>
      <c r="AY113" s="214" t="s">
        <v>146</v>
      </c>
    </row>
    <row r="114" spans="2:65" s="12" customFormat="1" ht="13.5">
      <c r="B114" s="215"/>
      <c r="C114" s="216"/>
      <c r="D114" s="206" t="s">
        <v>179</v>
      </c>
      <c r="E114" s="217" t="s">
        <v>21</v>
      </c>
      <c r="F114" s="218" t="s">
        <v>298</v>
      </c>
      <c r="G114" s="216"/>
      <c r="H114" s="219">
        <v>127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179</v>
      </c>
      <c r="AU114" s="225" t="s">
        <v>82</v>
      </c>
      <c r="AV114" s="12" t="s">
        <v>82</v>
      </c>
      <c r="AW114" s="12" t="s">
        <v>35</v>
      </c>
      <c r="AX114" s="12" t="s">
        <v>80</v>
      </c>
      <c r="AY114" s="225" t="s">
        <v>146</v>
      </c>
    </row>
    <row r="115" spans="2:65" s="1" customFormat="1" ht="51" customHeight="1">
      <c r="B115" s="40"/>
      <c r="C115" s="226" t="s">
        <v>151</v>
      </c>
      <c r="D115" s="226" t="s">
        <v>235</v>
      </c>
      <c r="E115" s="227" t="s">
        <v>299</v>
      </c>
      <c r="F115" s="228" t="s">
        <v>300</v>
      </c>
      <c r="G115" s="229" t="s">
        <v>253</v>
      </c>
      <c r="H115" s="230">
        <v>4.91</v>
      </c>
      <c r="I115" s="231"/>
      <c r="J115" s="232">
        <f>ROUND(I115*H115,2)</f>
        <v>0</v>
      </c>
      <c r="K115" s="228" t="s">
        <v>279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152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152</v>
      </c>
      <c r="BM115" s="23" t="s">
        <v>301</v>
      </c>
    </row>
    <row r="116" spans="2:65" s="11" customFormat="1" ht="13.5">
      <c r="B116" s="204"/>
      <c r="C116" s="205"/>
      <c r="D116" s="206" t="s">
        <v>179</v>
      </c>
      <c r="E116" s="207" t="s">
        <v>21</v>
      </c>
      <c r="F116" s="208" t="s">
        <v>302</v>
      </c>
      <c r="G116" s="205"/>
      <c r="H116" s="207" t="s">
        <v>21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179</v>
      </c>
      <c r="AU116" s="214" t="s">
        <v>82</v>
      </c>
      <c r="AV116" s="11" t="s">
        <v>80</v>
      </c>
      <c r="AW116" s="11" t="s">
        <v>35</v>
      </c>
      <c r="AX116" s="11" t="s">
        <v>72</v>
      </c>
      <c r="AY116" s="214" t="s">
        <v>146</v>
      </c>
    </row>
    <row r="117" spans="2:65" s="11" customFormat="1" ht="13.5">
      <c r="B117" s="204"/>
      <c r="C117" s="205"/>
      <c r="D117" s="206" t="s">
        <v>179</v>
      </c>
      <c r="E117" s="207" t="s">
        <v>21</v>
      </c>
      <c r="F117" s="208" t="s">
        <v>303</v>
      </c>
      <c r="G117" s="205"/>
      <c r="H117" s="207" t="s">
        <v>21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179</v>
      </c>
      <c r="AU117" s="214" t="s">
        <v>82</v>
      </c>
      <c r="AV117" s="11" t="s">
        <v>80</v>
      </c>
      <c r="AW117" s="11" t="s">
        <v>35</v>
      </c>
      <c r="AX117" s="11" t="s">
        <v>72</v>
      </c>
      <c r="AY117" s="214" t="s">
        <v>146</v>
      </c>
    </row>
    <row r="118" spans="2:65" s="12" customFormat="1" ht="13.5">
      <c r="B118" s="215"/>
      <c r="C118" s="216"/>
      <c r="D118" s="206" t="s">
        <v>179</v>
      </c>
      <c r="E118" s="217" t="s">
        <v>21</v>
      </c>
      <c r="F118" s="218" t="s">
        <v>304</v>
      </c>
      <c r="G118" s="216"/>
      <c r="H118" s="219">
        <v>2.75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72</v>
      </c>
      <c r="AY118" s="225" t="s">
        <v>146</v>
      </c>
    </row>
    <row r="119" spans="2:65" s="12" customFormat="1" ht="13.5">
      <c r="B119" s="215"/>
      <c r="C119" s="216"/>
      <c r="D119" s="206" t="s">
        <v>179</v>
      </c>
      <c r="E119" s="217" t="s">
        <v>21</v>
      </c>
      <c r="F119" s="218" t="s">
        <v>305</v>
      </c>
      <c r="G119" s="216"/>
      <c r="H119" s="219">
        <v>2.16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179</v>
      </c>
      <c r="AU119" s="225" t="s">
        <v>82</v>
      </c>
      <c r="AV119" s="12" t="s">
        <v>82</v>
      </c>
      <c r="AW119" s="12" t="s">
        <v>35</v>
      </c>
      <c r="AX119" s="12" t="s">
        <v>72</v>
      </c>
      <c r="AY119" s="225" t="s">
        <v>146</v>
      </c>
    </row>
    <row r="120" spans="2:65" s="13" customFormat="1" ht="13.5">
      <c r="B120" s="239"/>
      <c r="C120" s="240"/>
      <c r="D120" s="206" t="s">
        <v>179</v>
      </c>
      <c r="E120" s="241" t="s">
        <v>21</v>
      </c>
      <c r="F120" s="242" t="s">
        <v>273</v>
      </c>
      <c r="G120" s="240"/>
      <c r="H120" s="243">
        <v>4.91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179</v>
      </c>
      <c r="AU120" s="249" t="s">
        <v>82</v>
      </c>
      <c r="AV120" s="13" t="s">
        <v>152</v>
      </c>
      <c r="AW120" s="13" t="s">
        <v>35</v>
      </c>
      <c r="AX120" s="13" t="s">
        <v>80</v>
      </c>
      <c r="AY120" s="249" t="s">
        <v>146</v>
      </c>
    </row>
    <row r="121" spans="2:65" s="1" customFormat="1" ht="38.25" customHeight="1">
      <c r="B121" s="40"/>
      <c r="C121" s="226" t="s">
        <v>172</v>
      </c>
      <c r="D121" s="226" t="s">
        <v>235</v>
      </c>
      <c r="E121" s="227" t="s">
        <v>306</v>
      </c>
      <c r="F121" s="228" t="s">
        <v>307</v>
      </c>
      <c r="G121" s="229" t="s">
        <v>253</v>
      </c>
      <c r="H121" s="230">
        <v>370</v>
      </c>
      <c r="I121" s="231"/>
      <c r="J121" s="232">
        <f>ROUND(I121*H121,2)</f>
        <v>0</v>
      </c>
      <c r="K121" s="228" t="s">
        <v>239</v>
      </c>
      <c r="L121" s="60"/>
      <c r="M121" s="233" t="s">
        <v>21</v>
      </c>
      <c r="N121" s="234" t="s">
        <v>43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152</v>
      </c>
      <c r="AT121" s="23" t="s">
        <v>235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152</v>
      </c>
      <c r="BM121" s="23" t="s">
        <v>308</v>
      </c>
    </row>
    <row r="122" spans="2:65" s="11" customFormat="1" ht="13.5">
      <c r="B122" s="204"/>
      <c r="C122" s="205"/>
      <c r="D122" s="206" t="s">
        <v>179</v>
      </c>
      <c r="E122" s="207" t="s">
        <v>21</v>
      </c>
      <c r="F122" s="208" t="s">
        <v>207</v>
      </c>
      <c r="G122" s="205"/>
      <c r="H122" s="207" t="s">
        <v>21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179</v>
      </c>
      <c r="AU122" s="214" t="s">
        <v>82</v>
      </c>
      <c r="AV122" s="11" t="s">
        <v>80</v>
      </c>
      <c r="AW122" s="11" t="s">
        <v>35</v>
      </c>
      <c r="AX122" s="11" t="s">
        <v>72</v>
      </c>
      <c r="AY122" s="214" t="s">
        <v>146</v>
      </c>
    </row>
    <row r="123" spans="2:65" s="11" customFormat="1" ht="13.5">
      <c r="B123" s="204"/>
      <c r="C123" s="205"/>
      <c r="D123" s="206" t="s">
        <v>179</v>
      </c>
      <c r="E123" s="207" t="s">
        <v>21</v>
      </c>
      <c r="F123" s="208" t="s">
        <v>309</v>
      </c>
      <c r="G123" s="205"/>
      <c r="H123" s="207" t="s">
        <v>21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179</v>
      </c>
      <c r="AU123" s="214" t="s">
        <v>82</v>
      </c>
      <c r="AV123" s="11" t="s">
        <v>80</v>
      </c>
      <c r="AW123" s="11" t="s">
        <v>35</v>
      </c>
      <c r="AX123" s="11" t="s">
        <v>72</v>
      </c>
      <c r="AY123" s="214" t="s">
        <v>146</v>
      </c>
    </row>
    <row r="124" spans="2:65" s="12" customFormat="1" ht="13.5">
      <c r="B124" s="215"/>
      <c r="C124" s="216"/>
      <c r="D124" s="206" t="s">
        <v>179</v>
      </c>
      <c r="E124" s="217" t="s">
        <v>21</v>
      </c>
      <c r="F124" s="218" t="s">
        <v>310</v>
      </c>
      <c r="G124" s="216"/>
      <c r="H124" s="219">
        <v>370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38.25" customHeight="1">
      <c r="B125" s="40"/>
      <c r="C125" s="226" t="s">
        <v>175</v>
      </c>
      <c r="D125" s="226" t="s">
        <v>235</v>
      </c>
      <c r="E125" s="227" t="s">
        <v>311</v>
      </c>
      <c r="F125" s="228" t="s">
        <v>312</v>
      </c>
      <c r="G125" s="229" t="s">
        <v>253</v>
      </c>
      <c r="H125" s="230">
        <v>907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152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152</v>
      </c>
      <c r="BM125" s="23" t="s">
        <v>313</v>
      </c>
    </row>
    <row r="126" spans="2:65" s="11" customFormat="1" ht="13.5">
      <c r="B126" s="204"/>
      <c r="C126" s="205"/>
      <c r="D126" s="206" t="s">
        <v>179</v>
      </c>
      <c r="E126" s="207" t="s">
        <v>21</v>
      </c>
      <c r="F126" s="208" t="s">
        <v>207</v>
      </c>
      <c r="G126" s="205"/>
      <c r="H126" s="207" t="s">
        <v>21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179</v>
      </c>
      <c r="AU126" s="214" t="s">
        <v>82</v>
      </c>
      <c r="AV126" s="11" t="s">
        <v>80</v>
      </c>
      <c r="AW126" s="11" t="s">
        <v>35</v>
      </c>
      <c r="AX126" s="11" t="s">
        <v>72</v>
      </c>
      <c r="AY126" s="214" t="s">
        <v>146</v>
      </c>
    </row>
    <row r="127" spans="2:65" s="11" customFormat="1" ht="13.5">
      <c r="B127" s="204"/>
      <c r="C127" s="205"/>
      <c r="D127" s="206" t="s">
        <v>179</v>
      </c>
      <c r="E127" s="207" t="s">
        <v>21</v>
      </c>
      <c r="F127" s="208" t="s">
        <v>314</v>
      </c>
      <c r="G127" s="205"/>
      <c r="H127" s="207" t="s">
        <v>21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179</v>
      </c>
      <c r="AU127" s="214" t="s">
        <v>82</v>
      </c>
      <c r="AV127" s="11" t="s">
        <v>80</v>
      </c>
      <c r="AW127" s="11" t="s">
        <v>35</v>
      </c>
      <c r="AX127" s="11" t="s">
        <v>72</v>
      </c>
      <c r="AY127" s="214" t="s">
        <v>146</v>
      </c>
    </row>
    <row r="128" spans="2:65" s="12" customFormat="1" ht="13.5">
      <c r="B128" s="215"/>
      <c r="C128" s="216"/>
      <c r="D128" s="206" t="s">
        <v>179</v>
      </c>
      <c r="E128" s="217" t="s">
        <v>252</v>
      </c>
      <c r="F128" s="218" t="s">
        <v>315</v>
      </c>
      <c r="G128" s="216"/>
      <c r="H128" s="219">
        <v>907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179</v>
      </c>
      <c r="AU128" s="225" t="s">
        <v>82</v>
      </c>
      <c r="AV128" s="12" t="s">
        <v>82</v>
      </c>
      <c r="AW128" s="12" t="s">
        <v>35</v>
      </c>
      <c r="AX128" s="12" t="s">
        <v>80</v>
      </c>
      <c r="AY128" s="225" t="s">
        <v>146</v>
      </c>
    </row>
    <row r="129" spans="2:65" s="1" customFormat="1" ht="38.25" customHeight="1">
      <c r="B129" s="40"/>
      <c r="C129" s="226" t="s">
        <v>181</v>
      </c>
      <c r="D129" s="226" t="s">
        <v>235</v>
      </c>
      <c r="E129" s="227" t="s">
        <v>316</v>
      </c>
      <c r="F129" s="228" t="s">
        <v>317</v>
      </c>
      <c r="G129" s="229" t="s">
        <v>253</v>
      </c>
      <c r="H129" s="230">
        <v>907</v>
      </c>
      <c r="I129" s="231"/>
      <c r="J129" s="232">
        <f>ROUND(I129*H129,2)</f>
        <v>0</v>
      </c>
      <c r="K129" s="228" t="s">
        <v>239</v>
      </c>
      <c r="L129" s="60"/>
      <c r="M129" s="233" t="s">
        <v>21</v>
      </c>
      <c r="N129" s="234" t="s">
        <v>43</v>
      </c>
      <c r="O129" s="4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152</v>
      </c>
      <c r="AT129" s="23" t="s">
        <v>235</v>
      </c>
      <c r="AU129" s="23" t="s">
        <v>82</v>
      </c>
      <c r="AY129" s="23" t="s">
        <v>146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80</v>
      </c>
      <c r="BK129" s="203">
        <f>ROUND(I129*H129,2)</f>
        <v>0</v>
      </c>
      <c r="BL129" s="23" t="s">
        <v>152</v>
      </c>
      <c r="BM129" s="23" t="s">
        <v>318</v>
      </c>
    </row>
    <row r="130" spans="2:65" s="12" customFormat="1" ht="13.5">
      <c r="B130" s="215"/>
      <c r="C130" s="216"/>
      <c r="D130" s="206" t="s">
        <v>179</v>
      </c>
      <c r="E130" s="217" t="s">
        <v>21</v>
      </c>
      <c r="F130" s="218" t="s">
        <v>252</v>
      </c>
      <c r="G130" s="216"/>
      <c r="H130" s="219">
        <v>907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38.25" customHeight="1">
      <c r="B131" s="40"/>
      <c r="C131" s="226" t="s">
        <v>184</v>
      </c>
      <c r="D131" s="226" t="s">
        <v>235</v>
      </c>
      <c r="E131" s="227" t="s">
        <v>319</v>
      </c>
      <c r="F131" s="228" t="s">
        <v>320</v>
      </c>
      <c r="G131" s="229" t="s">
        <v>253</v>
      </c>
      <c r="H131" s="230">
        <v>740</v>
      </c>
      <c r="I131" s="231"/>
      <c r="J131" s="232">
        <f>ROUND(I131*H131,2)</f>
        <v>0</v>
      </c>
      <c r="K131" s="228" t="s">
        <v>279</v>
      </c>
      <c r="L131" s="60"/>
      <c r="M131" s="233" t="s">
        <v>21</v>
      </c>
      <c r="N131" s="234" t="s">
        <v>43</v>
      </c>
      <c r="O131" s="4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152</v>
      </c>
      <c r="AT131" s="23" t="s">
        <v>235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152</v>
      </c>
      <c r="BM131" s="23" t="s">
        <v>321</v>
      </c>
    </row>
    <row r="132" spans="2:65" s="11" customFormat="1" ht="13.5">
      <c r="B132" s="204"/>
      <c r="C132" s="205"/>
      <c r="D132" s="206" t="s">
        <v>179</v>
      </c>
      <c r="E132" s="207" t="s">
        <v>21</v>
      </c>
      <c r="F132" s="208" t="s">
        <v>207</v>
      </c>
      <c r="G132" s="205"/>
      <c r="H132" s="207" t="s">
        <v>21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179</v>
      </c>
      <c r="AU132" s="214" t="s">
        <v>82</v>
      </c>
      <c r="AV132" s="11" t="s">
        <v>80</v>
      </c>
      <c r="AW132" s="11" t="s">
        <v>35</v>
      </c>
      <c r="AX132" s="11" t="s">
        <v>72</v>
      </c>
      <c r="AY132" s="214" t="s">
        <v>146</v>
      </c>
    </row>
    <row r="133" spans="2:65" s="11" customFormat="1" ht="13.5">
      <c r="B133" s="204"/>
      <c r="C133" s="205"/>
      <c r="D133" s="206" t="s">
        <v>179</v>
      </c>
      <c r="E133" s="207" t="s">
        <v>21</v>
      </c>
      <c r="F133" s="208" t="s">
        <v>322</v>
      </c>
      <c r="G133" s="205"/>
      <c r="H133" s="207" t="s">
        <v>21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179</v>
      </c>
      <c r="AU133" s="214" t="s">
        <v>82</v>
      </c>
      <c r="AV133" s="11" t="s">
        <v>80</v>
      </c>
      <c r="AW133" s="11" t="s">
        <v>35</v>
      </c>
      <c r="AX133" s="11" t="s">
        <v>72</v>
      </c>
      <c r="AY133" s="214" t="s">
        <v>146</v>
      </c>
    </row>
    <row r="134" spans="2:65" s="12" customFormat="1" ht="13.5">
      <c r="B134" s="215"/>
      <c r="C134" s="216"/>
      <c r="D134" s="206" t="s">
        <v>179</v>
      </c>
      <c r="E134" s="217" t="s">
        <v>21</v>
      </c>
      <c r="F134" s="218" t="s">
        <v>323</v>
      </c>
      <c r="G134" s="216"/>
      <c r="H134" s="219">
        <v>740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179</v>
      </c>
      <c r="AU134" s="225" t="s">
        <v>82</v>
      </c>
      <c r="AV134" s="12" t="s">
        <v>82</v>
      </c>
      <c r="AW134" s="12" t="s">
        <v>35</v>
      </c>
      <c r="AX134" s="12" t="s">
        <v>80</v>
      </c>
      <c r="AY134" s="225" t="s">
        <v>146</v>
      </c>
    </row>
    <row r="135" spans="2:65" s="1" customFormat="1" ht="38.25" customHeight="1">
      <c r="B135" s="40"/>
      <c r="C135" s="226" t="s">
        <v>188</v>
      </c>
      <c r="D135" s="226" t="s">
        <v>235</v>
      </c>
      <c r="E135" s="227" t="s">
        <v>324</v>
      </c>
      <c r="F135" s="228" t="s">
        <v>325</v>
      </c>
      <c r="G135" s="229" t="s">
        <v>177</v>
      </c>
      <c r="H135" s="230">
        <v>6</v>
      </c>
      <c r="I135" s="231"/>
      <c r="J135" s="232">
        <f t="shared" ref="J135:J141" si="0">ROUND(I135*H135,2)</f>
        <v>0</v>
      </c>
      <c r="K135" s="228" t="s">
        <v>279</v>
      </c>
      <c r="L135" s="60"/>
      <c r="M135" s="233" t="s">
        <v>21</v>
      </c>
      <c r="N135" s="234" t="s">
        <v>43</v>
      </c>
      <c r="O135" s="41"/>
      <c r="P135" s="201">
        <f t="shared" ref="P135:P141" si="1">O135*H135</f>
        <v>0</v>
      </c>
      <c r="Q135" s="201">
        <v>0</v>
      </c>
      <c r="R135" s="201">
        <f t="shared" ref="R135:R141" si="2">Q135*H135</f>
        <v>0</v>
      </c>
      <c r="S135" s="201">
        <v>0</v>
      </c>
      <c r="T135" s="202">
        <f t="shared" ref="T135:T141" si="3">S135*H135</f>
        <v>0</v>
      </c>
      <c r="AR135" s="23" t="s">
        <v>152</v>
      </c>
      <c r="AT135" s="23" t="s">
        <v>235</v>
      </c>
      <c r="AU135" s="23" t="s">
        <v>82</v>
      </c>
      <c r="AY135" s="23" t="s">
        <v>146</v>
      </c>
      <c r="BE135" s="203">
        <f t="shared" ref="BE135:BE141" si="4">IF(N135="základní",J135,0)</f>
        <v>0</v>
      </c>
      <c r="BF135" s="203">
        <f t="shared" ref="BF135:BF141" si="5">IF(N135="snížená",J135,0)</f>
        <v>0</v>
      </c>
      <c r="BG135" s="203">
        <f t="shared" ref="BG135:BG141" si="6">IF(N135="zákl. přenesená",J135,0)</f>
        <v>0</v>
      </c>
      <c r="BH135" s="203">
        <f t="shared" ref="BH135:BH141" si="7">IF(N135="sníž. přenesená",J135,0)</f>
        <v>0</v>
      </c>
      <c r="BI135" s="203">
        <f t="shared" ref="BI135:BI141" si="8">IF(N135="nulová",J135,0)</f>
        <v>0</v>
      </c>
      <c r="BJ135" s="23" t="s">
        <v>80</v>
      </c>
      <c r="BK135" s="203">
        <f t="shared" ref="BK135:BK141" si="9">ROUND(I135*H135,2)</f>
        <v>0</v>
      </c>
      <c r="BL135" s="23" t="s">
        <v>152</v>
      </c>
      <c r="BM135" s="23" t="s">
        <v>326</v>
      </c>
    </row>
    <row r="136" spans="2:65" s="1" customFormat="1" ht="38.25" customHeight="1">
      <c r="B136" s="40"/>
      <c r="C136" s="226" t="s">
        <v>192</v>
      </c>
      <c r="D136" s="226" t="s">
        <v>235</v>
      </c>
      <c r="E136" s="227" t="s">
        <v>327</v>
      </c>
      <c r="F136" s="228" t="s">
        <v>328</v>
      </c>
      <c r="G136" s="229" t="s">
        <v>177</v>
      </c>
      <c r="H136" s="230">
        <v>5</v>
      </c>
      <c r="I136" s="231"/>
      <c r="J136" s="232">
        <f t="shared" si="0"/>
        <v>0</v>
      </c>
      <c r="K136" s="228" t="s">
        <v>279</v>
      </c>
      <c r="L136" s="60"/>
      <c r="M136" s="233" t="s">
        <v>21</v>
      </c>
      <c r="N136" s="234" t="s">
        <v>43</v>
      </c>
      <c r="O136" s="4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AR136" s="23" t="s">
        <v>152</v>
      </c>
      <c r="AT136" s="23" t="s">
        <v>235</v>
      </c>
      <c r="AU136" s="23" t="s">
        <v>82</v>
      </c>
      <c r="AY136" s="23" t="s">
        <v>146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23" t="s">
        <v>80</v>
      </c>
      <c r="BK136" s="203">
        <f t="shared" si="9"/>
        <v>0</v>
      </c>
      <c r="BL136" s="23" t="s">
        <v>152</v>
      </c>
      <c r="BM136" s="23" t="s">
        <v>329</v>
      </c>
    </row>
    <row r="137" spans="2:65" s="1" customFormat="1" ht="38.25" customHeight="1">
      <c r="B137" s="40"/>
      <c r="C137" s="226" t="s">
        <v>10</v>
      </c>
      <c r="D137" s="226" t="s">
        <v>235</v>
      </c>
      <c r="E137" s="227" t="s">
        <v>330</v>
      </c>
      <c r="F137" s="228" t="s">
        <v>331</v>
      </c>
      <c r="G137" s="229" t="s">
        <v>177</v>
      </c>
      <c r="H137" s="230">
        <v>6</v>
      </c>
      <c r="I137" s="231"/>
      <c r="J137" s="232">
        <f t="shared" si="0"/>
        <v>0</v>
      </c>
      <c r="K137" s="228" t="s">
        <v>279</v>
      </c>
      <c r="L137" s="60"/>
      <c r="M137" s="233" t="s">
        <v>21</v>
      </c>
      <c r="N137" s="234" t="s">
        <v>43</v>
      </c>
      <c r="O137" s="4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AR137" s="23" t="s">
        <v>152</v>
      </c>
      <c r="AT137" s="23" t="s">
        <v>235</v>
      </c>
      <c r="AU137" s="23" t="s">
        <v>82</v>
      </c>
      <c r="AY137" s="23" t="s">
        <v>146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23" t="s">
        <v>80</v>
      </c>
      <c r="BK137" s="203">
        <f t="shared" si="9"/>
        <v>0</v>
      </c>
      <c r="BL137" s="23" t="s">
        <v>152</v>
      </c>
      <c r="BM137" s="23" t="s">
        <v>332</v>
      </c>
    </row>
    <row r="138" spans="2:65" s="1" customFormat="1" ht="38.25" customHeight="1">
      <c r="B138" s="40"/>
      <c r="C138" s="226" t="s">
        <v>199</v>
      </c>
      <c r="D138" s="226" t="s">
        <v>235</v>
      </c>
      <c r="E138" s="227" t="s">
        <v>333</v>
      </c>
      <c r="F138" s="228" t="s">
        <v>334</v>
      </c>
      <c r="G138" s="229" t="s">
        <v>177</v>
      </c>
      <c r="H138" s="230">
        <v>5</v>
      </c>
      <c r="I138" s="231"/>
      <c r="J138" s="232">
        <f t="shared" si="0"/>
        <v>0</v>
      </c>
      <c r="K138" s="228" t="s">
        <v>279</v>
      </c>
      <c r="L138" s="60"/>
      <c r="M138" s="233" t="s">
        <v>21</v>
      </c>
      <c r="N138" s="234" t="s">
        <v>43</v>
      </c>
      <c r="O138" s="4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AR138" s="23" t="s">
        <v>152</v>
      </c>
      <c r="AT138" s="23" t="s">
        <v>235</v>
      </c>
      <c r="AU138" s="23" t="s">
        <v>82</v>
      </c>
      <c r="AY138" s="23" t="s">
        <v>146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23" t="s">
        <v>80</v>
      </c>
      <c r="BK138" s="203">
        <f t="shared" si="9"/>
        <v>0</v>
      </c>
      <c r="BL138" s="23" t="s">
        <v>152</v>
      </c>
      <c r="BM138" s="23" t="s">
        <v>335</v>
      </c>
    </row>
    <row r="139" spans="2:65" s="1" customFormat="1" ht="25.5" customHeight="1">
      <c r="B139" s="40"/>
      <c r="C139" s="226" t="s">
        <v>203</v>
      </c>
      <c r="D139" s="226" t="s">
        <v>235</v>
      </c>
      <c r="E139" s="227" t="s">
        <v>336</v>
      </c>
      <c r="F139" s="228" t="s">
        <v>337</v>
      </c>
      <c r="G139" s="229" t="s">
        <v>177</v>
      </c>
      <c r="H139" s="230">
        <v>6</v>
      </c>
      <c r="I139" s="231"/>
      <c r="J139" s="232">
        <f t="shared" si="0"/>
        <v>0</v>
      </c>
      <c r="K139" s="228" t="s">
        <v>279</v>
      </c>
      <c r="L139" s="60"/>
      <c r="M139" s="233" t="s">
        <v>21</v>
      </c>
      <c r="N139" s="234" t="s">
        <v>43</v>
      </c>
      <c r="O139" s="4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AR139" s="23" t="s">
        <v>152</v>
      </c>
      <c r="AT139" s="23" t="s">
        <v>235</v>
      </c>
      <c r="AU139" s="23" t="s">
        <v>82</v>
      </c>
      <c r="AY139" s="23" t="s">
        <v>146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23" t="s">
        <v>80</v>
      </c>
      <c r="BK139" s="203">
        <f t="shared" si="9"/>
        <v>0</v>
      </c>
      <c r="BL139" s="23" t="s">
        <v>152</v>
      </c>
      <c r="BM139" s="23" t="s">
        <v>338</v>
      </c>
    </row>
    <row r="140" spans="2:65" s="1" customFormat="1" ht="25.5" customHeight="1">
      <c r="B140" s="40"/>
      <c r="C140" s="226" t="s">
        <v>210</v>
      </c>
      <c r="D140" s="226" t="s">
        <v>235</v>
      </c>
      <c r="E140" s="227" t="s">
        <v>339</v>
      </c>
      <c r="F140" s="228" t="s">
        <v>340</v>
      </c>
      <c r="G140" s="229" t="s">
        <v>177</v>
      </c>
      <c r="H140" s="230">
        <v>5</v>
      </c>
      <c r="I140" s="231"/>
      <c r="J140" s="232">
        <f t="shared" si="0"/>
        <v>0</v>
      </c>
      <c r="K140" s="228" t="s">
        <v>279</v>
      </c>
      <c r="L140" s="60"/>
      <c r="M140" s="233" t="s">
        <v>21</v>
      </c>
      <c r="N140" s="234" t="s">
        <v>43</v>
      </c>
      <c r="O140" s="4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AR140" s="23" t="s">
        <v>152</v>
      </c>
      <c r="AT140" s="23" t="s">
        <v>235</v>
      </c>
      <c r="AU140" s="23" t="s">
        <v>82</v>
      </c>
      <c r="AY140" s="23" t="s">
        <v>146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23" t="s">
        <v>80</v>
      </c>
      <c r="BK140" s="203">
        <f t="shared" si="9"/>
        <v>0</v>
      </c>
      <c r="BL140" s="23" t="s">
        <v>152</v>
      </c>
      <c r="BM140" s="23" t="s">
        <v>341</v>
      </c>
    </row>
    <row r="141" spans="2:65" s="1" customFormat="1" ht="38.25" customHeight="1">
      <c r="B141" s="40"/>
      <c r="C141" s="226" t="s">
        <v>214</v>
      </c>
      <c r="D141" s="226" t="s">
        <v>235</v>
      </c>
      <c r="E141" s="227" t="s">
        <v>342</v>
      </c>
      <c r="F141" s="228" t="s">
        <v>343</v>
      </c>
      <c r="G141" s="229" t="s">
        <v>253</v>
      </c>
      <c r="H141" s="230">
        <v>907</v>
      </c>
      <c r="I141" s="231"/>
      <c r="J141" s="232">
        <f t="shared" si="0"/>
        <v>0</v>
      </c>
      <c r="K141" s="228" t="s">
        <v>239</v>
      </c>
      <c r="L141" s="60"/>
      <c r="M141" s="233" t="s">
        <v>21</v>
      </c>
      <c r="N141" s="234" t="s">
        <v>43</v>
      </c>
      <c r="O141" s="4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AR141" s="23" t="s">
        <v>152</v>
      </c>
      <c r="AT141" s="23" t="s">
        <v>235</v>
      </c>
      <c r="AU141" s="23" t="s">
        <v>82</v>
      </c>
      <c r="AY141" s="23" t="s">
        <v>146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3" t="s">
        <v>80</v>
      </c>
      <c r="BK141" s="203">
        <f t="shared" si="9"/>
        <v>0</v>
      </c>
      <c r="BL141" s="23" t="s">
        <v>152</v>
      </c>
      <c r="BM141" s="23" t="s">
        <v>344</v>
      </c>
    </row>
    <row r="142" spans="2:65" s="12" customFormat="1" ht="13.5">
      <c r="B142" s="215"/>
      <c r="C142" s="216"/>
      <c r="D142" s="206" t="s">
        <v>179</v>
      </c>
      <c r="E142" s="217" t="s">
        <v>21</v>
      </c>
      <c r="F142" s="218" t="s">
        <v>252</v>
      </c>
      <c r="G142" s="216"/>
      <c r="H142" s="219">
        <v>907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179</v>
      </c>
      <c r="AU142" s="225" t="s">
        <v>82</v>
      </c>
      <c r="AV142" s="12" t="s">
        <v>82</v>
      </c>
      <c r="AW142" s="12" t="s">
        <v>35</v>
      </c>
      <c r="AX142" s="12" t="s">
        <v>80</v>
      </c>
      <c r="AY142" s="225" t="s">
        <v>146</v>
      </c>
    </row>
    <row r="143" spans="2:65" s="1" customFormat="1" ht="51" customHeight="1">
      <c r="B143" s="40"/>
      <c r="C143" s="226" t="s">
        <v>218</v>
      </c>
      <c r="D143" s="226" t="s">
        <v>235</v>
      </c>
      <c r="E143" s="227" t="s">
        <v>345</v>
      </c>
      <c r="F143" s="228" t="s">
        <v>346</v>
      </c>
      <c r="G143" s="229" t="s">
        <v>253</v>
      </c>
      <c r="H143" s="230">
        <v>13605</v>
      </c>
      <c r="I143" s="231"/>
      <c r="J143" s="232">
        <f>ROUND(I143*H143,2)</f>
        <v>0</v>
      </c>
      <c r="K143" s="228" t="s">
        <v>279</v>
      </c>
      <c r="L143" s="60"/>
      <c r="M143" s="233" t="s">
        <v>21</v>
      </c>
      <c r="N143" s="234" t="s">
        <v>43</v>
      </c>
      <c r="O143" s="4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152</v>
      </c>
      <c r="AT143" s="23" t="s">
        <v>235</v>
      </c>
      <c r="AU143" s="23" t="s">
        <v>82</v>
      </c>
      <c r="AY143" s="23" t="s">
        <v>146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80</v>
      </c>
      <c r="BK143" s="203">
        <f>ROUND(I143*H143,2)</f>
        <v>0</v>
      </c>
      <c r="BL143" s="23" t="s">
        <v>152</v>
      </c>
      <c r="BM143" s="23" t="s">
        <v>347</v>
      </c>
    </row>
    <row r="144" spans="2:65" s="11" customFormat="1" ht="13.5">
      <c r="B144" s="204"/>
      <c r="C144" s="205"/>
      <c r="D144" s="206" t="s">
        <v>179</v>
      </c>
      <c r="E144" s="207" t="s">
        <v>21</v>
      </c>
      <c r="F144" s="208" t="s">
        <v>348</v>
      </c>
      <c r="G144" s="205"/>
      <c r="H144" s="207" t="s">
        <v>21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179</v>
      </c>
      <c r="AU144" s="214" t="s">
        <v>82</v>
      </c>
      <c r="AV144" s="11" t="s">
        <v>80</v>
      </c>
      <c r="AW144" s="11" t="s">
        <v>35</v>
      </c>
      <c r="AX144" s="11" t="s">
        <v>72</v>
      </c>
      <c r="AY144" s="214" t="s">
        <v>146</v>
      </c>
    </row>
    <row r="145" spans="2:65" s="12" customFormat="1" ht="13.5">
      <c r="B145" s="215"/>
      <c r="C145" s="216"/>
      <c r="D145" s="206" t="s">
        <v>179</v>
      </c>
      <c r="E145" s="217" t="s">
        <v>21</v>
      </c>
      <c r="F145" s="218" t="s">
        <v>349</v>
      </c>
      <c r="G145" s="216"/>
      <c r="H145" s="219">
        <v>13605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179</v>
      </c>
      <c r="AU145" s="225" t="s">
        <v>82</v>
      </c>
      <c r="AV145" s="12" t="s">
        <v>82</v>
      </c>
      <c r="AW145" s="12" t="s">
        <v>35</v>
      </c>
      <c r="AX145" s="12" t="s">
        <v>80</v>
      </c>
      <c r="AY145" s="225" t="s">
        <v>146</v>
      </c>
    </row>
    <row r="146" spans="2:65" s="1" customFormat="1" ht="25.5" customHeight="1">
      <c r="B146" s="40"/>
      <c r="C146" s="226" t="s">
        <v>9</v>
      </c>
      <c r="D146" s="226" t="s">
        <v>235</v>
      </c>
      <c r="E146" s="227" t="s">
        <v>350</v>
      </c>
      <c r="F146" s="228" t="s">
        <v>351</v>
      </c>
      <c r="G146" s="229" t="s">
        <v>253</v>
      </c>
      <c r="H146" s="230">
        <v>907</v>
      </c>
      <c r="I146" s="231"/>
      <c r="J146" s="232">
        <f>ROUND(I146*H146,2)</f>
        <v>0</v>
      </c>
      <c r="K146" s="228" t="s">
        <v>239</v>
      </c>
      <c r="L146" s="60"/>
      <c r="M146" s="233" t="s">
        <v>21</v>
      </c>
      <c r="N146" s="234" t="s">
        <v>43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152</v>
      </c>
      <c r="AT146" s="23" t="s">
        <v>235</v>
      </c>
      <c r="AU146" s="23" t="s">
        <v>82</v>
      </c>
      <c r="AY146" s="23" t="s">
        <v>146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80</v>
      </c>
      <c r="BK146" s="203">
        <f>ROUND(I146*H146,2)</f>
        <v>0</v>
      </c>
      <c r="BL146" s="23" t="s">
        <v>152</v>
      </c>
      <c r="BM146" s="23" t="s">
        <v>352</v>
      </c>
    </row>
    <row r="147" spans="2:65" s="12" customFormat="1" ht="13.5">
      <c r="B147" s="215"/>
      <c r="C147" s="216"/>
      <c r="D147" s="206" t="s">
        <v>179</v>
      </c>
      <c r="E147" s="217" t="s">
        <v>21</v>
      </c>
      <c r="F147" s="218" t="s">
        <v>252</v>
      </c>
      <c r="G147" s="216"/>
      <c r="H147" s="219">
        <v>907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179</v>
      </c>
      <c r="AU147" s="225" t="s">
        <v>82</v>
      </c>
      <c r="AV147" s="12" t="s">
        <v>82</v>
      </c>
      <c r="AW147" s="12" t="s">
        <v>35</v>
      </c>
      <c r="AX147" s="12" t="s">
        <v>80</v>
      </c>
      <c r="AY147" s="225" t="s">
        <v>146</v>
      </c>
    </row>
    <row r="148" spans="2:65" s="1" customFormat="1" ht="16.5" customHeight="1">
      <c r="B148" s="40"/>
      <c r="C148" s="226" t="s">
        <v>225</v>
      </c>
      <c r="D148" s="226" t="s">
        <v>235</v>
      </c>
      <c r="E148" s="227" t="s">
        <v>353</v>
      </c>
      <c r="F148" s="228" t="s">
        <v>354</v>
      </c>
      <c r="G148" s="229" t="s">
        <v>253</v>
      </c>
      <c r="H148" s="230">
        <v>907</v>
      </c>
      <c r="I148" s="231"/>
      <c r="J148" s="232">
        <f>ROUND(I148*H148,2)</f>
        <v>0</v>
      </c>
      <c r="K148" s="228" t="s">
        <v>239</v>
      </c>
      <c r="L148" s="60"/>
      <c r="M148" s="233" t="s">
        <v>21</v>
      </c>
      <c r="N148" s="234" t="s">
        <v>43</v>
      </c>
      <c r="O148" s="4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152</v>
      </c>
      <c r="AT148" s="23" t="s">
        <v>235</v>
      </c>
      <c r="AU148" s="23" t="s">
        <v>82</v>
      </c>
      <c r="AY148" s="23" t="s">
        <v>146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80</v>
      </c>
      <c r="BK148" s="203">
        <f>ROUND(I148*H148,2)</f>
        <v>0</v>
      </c>
      <c r="BL148" s="23" t="s">
        <v>152</v>
      </c>
      <c r="BM148" s="23" t="s">
        <v>355</v>
      </c>
    </row>
    <row r="149" spans="2:65" s="12" customFormat="1" ht="13.5">
      <c r="B149" s="215"/>
      <c r="C149" s="216"/>
      <c r="D149" s="206" t="s">
        <v>179</v>
      </c>
      <c r="E149" s="217" t="s">
        <v>21</v>
      </c>
      <c r="F149" s="218" t="s">
        <v>252</v>
      </c>
      <c r="G149" s="216"/>
      <c r="H149" s="219">
        <v>907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179</v>
      </c>
      <c r="AU149" s="225" t="s">
        <v>82</v>
      </c>
      <c r="AV149" s="12" t="s">
        <v>82</v>
      </c>
      <c r="AW149" s="12" t="s">
        <v>35</v>
      </c>
      <c r="AX149" s="12" t="s">
        <v>80</v>
      </c>
      <c r="AY149" s="225" t="s">
        <v>146</v>
      </c>
    </row>
    <row r="150" spans="2:65" s="1" customFormat="1" ht="16.5" customHeight="1">
      <c r="B150" s="40"/>
      <c r="C150" s="226" t="s">
        <v>230</v>
      </c>
      <c r="D150" s="226" t="s">
        <v>235</v>
      </c>
      <c r="E150" s="227" t="s">
        <v>356</v>
      </c>
      <c r="F150" s="228" t="s">
        <v>357</v>
      </c>
      <c r="G150" s="229" t="s">
        <v>358</v>
      </c>
      <c r="H150" s="230">
        <v>1541.9</v>
      </c>
      <c r="I150" s="231"/>
      <c r="J150" s="232">
        <f>ROUND(I150*H150,2)</f>
        <v>0</v>
      </c>
      <c r="K150" s="228" t="s">
        <v>239</v>
      </c>
      <c r="L150" s="60"/>
      <c r="M150" s="233" t="s">
        <v>21</v>
      </c>
      <c r="N150" s="234" t="s">
        <v>43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152</v>
      </c>
      <c r="AT150" s="23" t="s">
        <v>235</v>
      </c>
      <c r="AU150" s="23" t="s">
        <v>82</v>
      </c>
      <c r="AY150" s="23" t="s">
        <v>146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80</v>
      </c>
      <c r="BK150" s="203">
        <f>ROUND(I150*H150,2)</f>
        <v>0</v>
      </c>
      <c r="BL150" s="23" t="s">
        <v>152</v>
      </c>
      <c r="BM150" s="23" t="s">
        <v>359</v>
      </c>
    </row>
    <row r="151" spans="2:65" s="12" customFormat="1" ht="13.5">
      <c r="B151" s="215"/>
      <c r="C151" s="216"/>
      <c r="D151" s="206" t="s">
        <v>179</v>
      </c>
      <c r="E151" s="217" t="s">
        <v>21</v>
      </c>
      <c r="F151" s="218" t="s">
        <v>360</v>
      </c>
      <c r="G151" s="216"/>
      <c r="H151" s="219">
        <v>1541.9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179</v>
      </c>
      <c r="AU151" s="225" t="s">
        <v>82</v>
      </c>
      <c r="AV151" s="12" t="s">
        <v>82</v>
      </c>
      <c r="AW151" s="12" t="s">
        <v>35</v>
      </c>
      <c r="AX151" s="12" t="s">
        <v>80</v>
      </c>
      <c r="AY151" s="225" t="s">
        <v>146</v>
      </c>
    </row>
    <row r="152" spans="2:65" s="1" customFormat="1" ht="38.25" customHeight="1">
      <c r="B152" s="40"/>
      <c r="C152" s="226" t="s">
        <v>234</v>
      </c>
      <c r="D152" s="226" t="s">
        <v>235</v>
      </c>
      <c r="E152" s="227" t="s">
        <v>361</v>
      </c>
      <c r="F152" s="228" t="s">
        <v>362</v>
      </c>
      <c r="G152" s="229" t="s">
        <v>248</v>
      </c>
      <c r="H152" s="230">
        <v>9070</v>
      </c>
      <c r="I152" s="231"/>
      <c r="J152" s="232">
        <f>ROUND(I152*H152,2)</f>
        <v>0</v>
      </c>
      <c r="K152" s="228" t="s">
        <v>239</v>
      </c>
      <c r="L152" s="60"/>
      <c r="M152" s="233" t="s">
        <v>21</v>
      </c>
      <c r="N152" s="234" t="s">
        <v>43</v>
      </c>
      <c r="O152" s="4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152</v>
      </c>
      <c r="AT152" s="23" t="s">
        <v>235</v>
      </c>
      <c r="AU152" s="23" t="s">
        <v>82</v>
      </c>
      <c r="AY152" s="23" t="s">
        <v>146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80</v>
      </c>
      <c r="BK152" s="203">
        <f>ROUND(I152*H152,2)</f>
        <v>0</v>
      </c>
      <c r="BL152" s="23" t="s">
        <v>152</v>
      </c>
      <c r="BM152" s="23" t="s">
        <v>363</v>
      </c>
    </row>
    <row r="153" spans="2:65" s="12" customFormat="1" ht="13.5">
      <c r="B153" s="215"/>
      <c r="C153" s="216"/>
      <c r="D153" s="206" t="s">
        <v>179</v>
      </c>
      <c r="E153" s="217" t="s">
        <v>21</v>
      </c>
      <c r="F153" s="218" t="s">
        <v>364</v>
      </c>
      <c r="G153" s="216"/>
      <c r="H153" s="219">
        <v>9070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179</v>
      </c>
      <c r="AU153" s="225" t="s">
        <v>82</v>
      </c>
      <c r="AV153" s="12" t="s">
        <v>82</v>
      </c>
      <c r="AW153" s="12" t="s">
        <v>35</v>
      </c>
      <c r="AX153" s="12" t="s">
        <v>80</v>
      </c>
      <c r="AY153" s="225" t="s">
        <v>146</v>
      </c>
    </row>
    <row r="154" spans="2:65" s="1" customFormat="1" ht="25.5" customHeight="1">
      <c r="B154" s="40"/>
      <c r="C154" s="226" t="s">
        <v>243</v>
      </c>
      <c r="D154" s="226" t="s">
        <v>235</v>
      </c>
      <c r="E154" s="227" t="s">
        <v>365</v>
      </c>
      <c r="F154" s="228" t="s">
        <v>366</v>
      </c>
      <c r="G154" s="229" t="s">
        <v>248</v>
      </c>
      <c r="H154" s="230">
        <v>9070</v>
      </c>
      <c r="I154" s="231"/>
      <c r="J154" s="232">
        <f>ROUND(I154*H154,2)</f>
        <v>0</v>
      </c>
      <c r="K154" s="228" t="s">
        <v>239</v>
      </c>
      <c r="L154" s="60"/>
      <c r="M154" s="233" t="s">
        <v>21</v>
      </c>
      <c r="N154" s="234" t="s">
        <v>43</v>
      </c>
      <c r="O154" s="4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152</v>
      </c>
      <c r="AT154" s="23" t="s">
        <v>235</v>
      </c>
      <c r="AU154" s="23" t="s">
        <v>82</v>
      </c>
      <c r="AY154" s="23" t="s">
        <v>146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80</v>
      </c>
      <c r="BK154" s="203">
        <f>ROUND(I154*H154,2)</f>
        <v>0</v>
      </c>
      <c r="BL154" s="23" t="s">
        <v>152</v>
      </c>
      <c r="BM154" s="23" t="s">
        <v>367</v>
      </c>
    </row>
    <row r="155" spans="2:65" s="12" customFormat="1" ht="13.5">
      <c r="B155" s="215"/>
      <c r="C155" s="216"/>
      <c r="D155" s="206" t="s">
        <v>179</v>
      </c>
      <c r="E155" s="217" t="s">
        <v>21</v>
      </c>
      <c r="F155" s="218" t="s">
        <v>364</v>
      </c>
      <c r="G155" s="216"/>
      <c r="H155" s="219">
        <v>9070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80</v>
      </c>
      <c r="AY155" s="225" t="s">
        <v>146</v>
      </c>
    </row>
    <row r="156" spans="2:65" s="10" customFormat="1" ht="29.85" customHeight="1">
      <c r="B156" s="175"/>
      <c r="C156" s="176"/>
      <c r="D156" s="177" t="s">
        <v>71</v>
      </c>
      <c r="E156" s="189" t="s">
        <v>145</v>
      </c>
      <c r="F156" s="189" t="s">
        <v>368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SUM(P157:P160)</f>
        <v>0</v>
      </c>
      <c r="Q156" s="183"/>
      <c r="R156" s="184">
        <f>SUM(R157:R160)</f>
        <v>167.63</v>
      </c>
      <c r="S156" s="183"/>
      <c r="T156" s="185">
        <f>SUM(T157:T160)</f>
        <v>0</v>
      </c>
      <c r="AR156" s="186" t="s">
        <v>80</v>
      </c>
      <c r="AT156" s="187" t="s">
        <v>71</v>
      </c>
      <c r="AU156" s="187" t="s">
        <v>80</v>
      </c>
      <c r="AY156" s="186" t="s">
        <v>146</v>
      </c>
      <c r="BK156" s="188">
        <f>SUM(BK157:BK160)</f>
        <v>0</v>
      </c>
    </row>
    <row r="157" spans="2:65" s="1" customFormat="1" ht="51" customHeight="1">
      <c r="B157" s="40"/>
      <c r="C157" s="226" t="s">
        <v>369</v>
      </c>
      <c r="D157" s="226" t="s">
        <v>235</v>
      </c>
      <c r="E157" s="227" t="s">
        <v>370</v>
      </c>
      <c r="F157" s="228" t="s">
        <v>371</v>
      </c>
      <c r="G157" s="229" t="s">
        <v>248</v>
      </c>
      <c r="H157" s="230">
        <v>8243.7999999999993</v>
      </c>
      <c r="I157" s="231"/>
      <c r="J157" s="232">
        <f>ROUND(I157*H157,2)</f>
        <v>0</v>
      </c>
      <c r="K157" s="228" t="s">
        <v>279</v>
      </c>
      <c r="L157" s="60"/>
      <c r="M157" s="233" t="s">
        <v>21</v>
      </c>
      <c r="N157" s="234" t="s">
        <v>43</v>
      </c>
      <c r="O157" s="4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152</v>
      </c>
      <c r="AT157" s="23" t="s">
        <v>235</v>
      </c>
      <c r="AU157" s="23" t="s">
        <v>82</v>
      </c>
      <c r="AY157" s="23" t="s">
        <v>146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80</v>
      </c>
      <c r="BK157" s="203">
        <f>ROUND(I157*H157,2)</f>
        <v>0</v>
      </c>
      <c r="BL157" s="23" t="s">
        <v>152</v>
      </c>
      <c r="BM157" s="23" t="s">
        <v>372</v>
      </c>
    </row>
    <row r="158" spans="2:65" s="1" customFormat="1" ht="16.5" customHeight="1">
      <c r="B158" s="40"/>
      <c r="C158" s="191" t="s">
        <v>373</v>
      </c>
      <c r="D158" s="191" t="s">
        <v>148</v>
      </c>
      <c r="E158" s="192" t="s">
        <v>374</v>
      </c>
      <c r="F158" s="193" t="s">
        <v>375</v>
      </c>
      <c r="G158" s="194" t="s">
        <v>358</v>
      </c>
      <c r="H158" s="195">
        <v>167.63</v>
      </c>
      <c r="I158" s="196"/>
      <c r="J158" s="197">
        <f>ROUND(I158*H158,2)</f>
        <v>0</v>
      </c>
      <c r="K158" s="193" t="s">
        <v>279</v>
      </c>
      <c r="L158" s="198"/>
      <c r="M158" s="199" t="s">
        <v>21</v>
      </c>
      <c r="N158" s="200" t="s">
        <v>43</v>
      </c>
      <c r="O158" s="41"/>
      <c r="P158" s="201">
        <f>O158*H158</f>
        <v>0</v>
      </c>
      <c r="Q158" s="201">
        <v>1</v>
      </c>
      <c r="R158" s="201">
        <f>Q158*H158</f>
        <v>167.63</v>
      </c>
      <c r="S158" s="201">
        <v>0</v>
      </c>
      <c r="T158" s="202">
        <f>S158*H158</f>
        <v>0</v>
      </c>
      <c r="AR158" s="23" t="s">
        <v>151</v>
      </c>
      <c r="AT158" s="23" t="s">
        <v>148</v>
      </c>
      <c r="AU158" s="23" t="s">
        <v>82</v>
      </c>
      <c r="AY158" s="23" t="s">
        <v>146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80</v>
      </c>
      <c r="BK158" s="203">
        <f>ROUND(I158*H158,2)</f>
        <v>0</v>
      </c>
      <c r="BL158" s="23" t="s">
        <v>152</v>
      </c>
      <c r="BM158" s="23" t="s">
        <v>376</v>
      </c>
    </row>
    <row r="159" spans="2:65" s="11" customFormat="1" ht="13.5">
      <c r="B159" s="204"/>
      <c r="C159" s="205"/>
      <c r="D159" s="206" t="s">
        <v>179</v>
      </c>
      <c r="E159" s="207" t="s">
        <v>21</v>
      </c>
      <c r="F159" s="208" t="s">
        <v>302</v>
      </c>
      <c r="G159" s="205"/>
      <c r="H159" s="207" t="s">
        <v>21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179</v>
      </c>
      <c r="AU159" s="214" t="s">
        <v>82</v>
      </c>
      <c r="AV159" s="11" t="s">
        <v>80</v>
      </c>
      <c r="AW159" s="11" t="s">
        <v>35</v>
      </c>
      <c r="AX159" s="11" t="s">
        <v>72</v>
      </c>
      <c r="AY159" s="214" t="s">
        <v>146</v>
      </c>
    </row>
    <row r="160" spans="2:65" s="12" customFormat="1" ht="13.5">
      <c r="B160" s="215"/>
      <c r="C160" s="216"/>
      <c r="D160" s="206" t="s">
        <v>179</v>
      </c>
      <c r="E160" s="217" t="s">
        <v>21</v>
      </c>
      <c r="F160" s="218" t="s">
        <v>377</v>
      </c>
      <c r="G160" s="216"/>
      <c r="H160" s="219">
        <v>167.63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179</v>
      </c>
      <c r="AU160" s="225" t="s">
        <v>82</v>
      </c>
      <c r="AV160" s="12" t="s">
        <v>82</v>
      </c>
      <c r="AW160" s="12" t="s">
        <v>35</v>
      </c>
      <c r="AX160" s="12" t="s">
        <v>80</v>
      </c>
      <c r="AY160" s="225" t="s">
        <v>146</v>
      </c>
    </row>
    <row r="161" spans="2:65" s="10" customFormat="1" ht="29.85" customHeight="1">
      <c r="B161" s="175"/>
      <c r="C161" s="176"/>
      <c r="D161" s="177" t="s">
        <v>71</v>
      </c>
      <c r="E161" s="189" t="s">
        <v>378</v>
      </c>
      <c r="F161" s="189" t="s">
        <v>379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SUM(P162:P166)</f>
        <v>0</v>
      </c>
      <c r="Q161" s="183"/>
      <c r="R161" s="184">
        <f>SUM(R162:R166)</f>
        <v>0</v>
      </c>
      <c r="S161" s="183"/>
      <c r="T161" s="185">
        <f>SUM(T162:T166)</f>
        <v>0</v>
      </c>
      <c r="AR161" s="186" t="s">
        <v>80</v>
      </c>
      <c r="AT161" s="187" t="s">
        <v>71</v>
      </c>
      <c r="AU161" s="187" t="s">
        <v>80</v>
      </c>
      <c r="AY161" s="186" t="s">
        <v>146</v>
      </c>
      <c r="BK161" s="188">
        <f>SUM(BK162:BK166)</f>
        <v>0</v>
      </c>
    </row>
    <row r="162" spans="2:65" s="1" customFormat="1" ht="25.5" customHeight="1">
      <c r="B162" s="40"/>
      <c r="C162" s="226" t="s">
        <v>380</v>
      </c>
      <c r="D162" s="226" t="s">
        <v>235</v>
      </c>
      <c r="E162" s="227" t="s">
        <v>381</v>
      </c>
      <c r="F162" s="228" t="s">
        <v>382</v>
      </c>
      <c r="G162" s="229" t="s">
        <v>358</v>
      </c>
      <c r="H162" s="230">
        <v>1881.4929999999999</v>
      </c>
      <c r="I162" s="231"/>
      <c r="J162" s="232">
        <f>ROUND(I162*H162,2)</f>
        <v>0</v>
      </c>
      <c r="K162" s="228" t="s">
        <v>239</v>
      </c>
      <c r="L162" s="60"/>
      <c r="M162" s="233" t="s">
        <v>21</v>
      </c>
      <c r="N162" s="234" t="s">
        <v>43</v>
      </c>
      <c r="O162" s="41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3" t="s">
        <v>152</v>
      </c>
      <c r="AT162" s="23" t="s">
        <v>235</v>
      </c>
      <c r="AU162" s="23" t="s">
        <v>82</v>
      </c>
      <c r="AY162" s="23" t="s">
        <v>146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80</v>
      </c>
      <c r="BK162" s="203">
        <f>ROUND(I162*H162,2)</f>
        <v>0</v>
      </c>
      <c r="BL162" s="23" t="s">
        <v>152</v>
      </c>
      <c r="BM162" s="23" t="s">
        <v>383</v>
      </c>
    </row>
    <row r="163" spans="2:65" s="1" customFormat="1" ht="25.5" customHeight="1">
      <c r="B163" s="40"/>
      <c r="C163" s="226" t="s">
        <v>384</v>
      </c>
      <c r="D163" s="226" t="s">
        <v>235</v>
      </c>
      <c r="E163" s="227" t="s">
        <v>385</v>
      </c>
      <c r="F163" s="228" t="s">
        <v>386</v>
      </c>
      <c r="G163" s="229" t="s">
        <v>358</v>
      </c>
      <c r="H163" s="230">
        <v>1881.4929999999999</v>
      </c>
      <c r="I163" s="231"/>
      <c r="J163" s="232">
        <f>ROUND(I163*H163,2)</f>
        <v>0</v>
      </c>
      <c r="K163" s="228" t="s">
        <v>239</v>
      </c>
      <c r="L163" s="60"/>
      <c r="M163" s="233" t="s">
        <v>21</v>
      </c>
      <c r="N163" s="234" t="s">
        <v>43</v>
      </c>
      <c r="O163" s="4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152</v>
      </c>
      <c r="AT163" s="23" t="s">
        <v>235</v>
      </c>
      <c r="AU163" s="23" t="s">
        <v>82</v>
      </c>
      <c r="AY163" s="23" t="s">
        <v>146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80</v>
      </c>
      <c r="BK163" s="203">
        <f>ROUND(I163*H163,2)</f>
        <v>0</v>
      </c>
      <c r="BL163" s="23" t="s">
        <v>152</v>
      </c>
      <c r="BM163" s="23" t="s">
        <v>387</v>
      </c>
    </row>
    <row r="164" spans="2:65" s="1" customFormat="1" ht="25.5" customHeight="1">
      <c r="B164" s="40"/>
      <c r="C164" s="226" t="s">
        <v>388</v>
      </c>
      <c r="D164" s="226" t="s">
        <v>235</v>
      </c>
      <c r="E164" s="227" t="s">
        <v>389</v>
      </c>
      <c r="F164" s="228" t="s">
        <v>390</v>
      </c>
      <c r="G164" s="229" t="s">
        <v>358</v>
      </c>
      <c r="H164" s="230">
        <v>45155.832000000002</v>
      </c>
      <c r="I164" s="231"/>
      <c r="J164" s="232">
        <f>ROUND(I164*H164,2)</f>
        <v>0</v>
      </c>
      <c r="K164" s="228" t="s">
        <v>239</v>
      </c>
      <c r="L164" s="60"/>
      <c r="M164" s="233" t="s">
        <v>21</v>
      </c>
      <c r="N164" s="234" t="s">
        <v>43</v>
      </c>
      <c r="O164" s="4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152</v>
      </c>
      <c r="AT164" s="23" t="s">
        <v>235</v>
      </c>
      <c r="AU164" s="23" t="s">
        <v>82</v>
      </c>
      <c r="AY164" s="23" t="s">
        <v>146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80</v>
      </c>
      <c r="BK164" s="203">
        <f>ROUND(I164*H164,2)</f>
        <v>0</v>
      </c>
      <c r="BL164" s="23" t="s">
        <v>152</v>
      </c>
      <c r="BM164" s="23" t="s">
        <v>391</v>
      </c>
    </row>
    <row r="165" spans="2:65" s="12" customFormat="1" ht="13.5">
      <c r="B165" s="215"/>
      <c r="C165" s="216"/>
      <c r="D165" s="206" t="s">
        <v>179</v>
      </c>
      <c r="E165" s="216"/>
      <c r="F165" s="218" t="s">
        <v>392</v>
      </c>
      <c r="G165" s="216"/>
      <c r="H165" s="219">
        <v>45155.832000000002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179</v>
      </c>
      <c r="AU165" s="225" t="s">
        <v>82</v>
      </c>
      <c r="AV165" s="12" t="s">
        <v>82</v>
      </c>
      <c r="AW165" s="12" t="s">
        <v>6</v>
      </c>
      <c r="AX165" s="12" t="s">
        <v>80</v>
      </c>
      <c r="AY165" s="225" t="s">
        <v>146</v>
      </c>
    </row>
    <row r="166" spans="2:65" s="1" customFormat="1" ht="25.5" customHeight="1">
      <c r="B166" s="40"/>
      <c r="C166" s="226" t="s">
        <v>393</v>
      </c>
      <c r="D166" s="226" t="s">
        <v>235</v>
      </c>
      <c r="E166" s="227" t="s">
        <v>394</v>
      </c>
      <c r="F166" s="228" t="s">
        <v>395</v>
      </c>
      <c r="G166" s="229" t="s">
        <v>358</v>
      </c>
      <c r="H166" s="230">
        <v>1881.4929999999999</v>
      </c>
      <c r="I166" s="231"/>
      <c r="J166" s="232">
        <f>ROUND(I166*H166,2)</f>
        <v>0</v>
      </c>
      <c r="K166" s="228" t="s">
        <v>21</v>
      </c>
      <c r="L166" s="60"/>
      <c r="M166" s="233" t="s">
        <v>21</v>
      </c>
      <c r="N166" s="234" t="s">
        <v>43</v>
      </c>
      <c r="O166" s="4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3" t="s">
        <v>152</v>
      </c>
      <c r="AT166" s="23" t="s">
        <v>235</v>
      </c>
      <c r="AU166" s="23" t="s">
        <v>82</v>
      </c>
      <c r="AY166" s="23" t="s">
        <v>146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80</v>
      </c>
      <c r="BK166" s="203">
        <f>ROUND(I166*H166,2)</f>
        <v>0</v>
      </c>
      <c r="BL166" s="23" t="s">
        <v>152</v>
      </c>
      <c r="BM166" s="23" t="s">
        <v>396</v>
      </c>
    </row>
    <row r="167" spans="2:65" s="10" customFormat="1" ht="29.85" customHeight="1">
      <c r="B167" s="175"/>
      <c r="C167" s="176"/>
      <c r="D167" s="177" t="s">
        <v>71</v>
      </c>
      <c r="E167" s="189" t="s">
        <v>397</v>
      </c>
      <c r="F167" s="189" t="s">
        <v>398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P168</f>
        <v>0</v>
      </c>
      <c r="Q167" s="183"/>
      <c r="R167" s="184">
        <f>R168</f>
        <v>0</v>
      </c>
      <c r="S167" s="183"/>
      <c r="T167" s="185">
        <f>T168</f>
        <v>0</v>
      </c>
      <c r="AR167" s="186" t="s">
        <v>80</v>
      </c>
      <c r="AT167" s="187" t="s">
        <v>71</v>
      </c>
      <c r="AU167" s="187" t="s">
        <v>80</v>
      </c>
      <c r="AY167" s="186" t="s">
        <v>146</v>
      </c>
      <c r="BK167" s="188">
        <f>BK168</f>
        <v>0</v>
      </c>
    </row>
    <row r="168" spans="2:65" s="1" customFormat="1" ht="25.5" customHeight="1">
      <c r="B168" s="40"/>
      <c r="C168" s="226" t="s">
        <v>399</v>
      </c>
      <c r="D168" s="226" t="s">
        <v>235</v>
      </c>
      <c r="E168" s="227" t="s">
        <v>400</v>
      </c>
      <c r="F168" s="228" t="s">
        <v>401</v>
      </c>
      <c r="G168" s="229" t="s">
        <v>358</v>
      </c>
      <c r="H168" s="230">
        <v>182.23</v>
      </c>
      <c r="I168" s="231"/>
      <c r="J168" s="232">
        <f>ROUND(I168*H168,2)</f>
        <v>0</v>
      </c>
      <c r="K168" s="228" t="s">
        <v>279</v>
      </c>
      <c r="L168" s="60"/>
      <c r="M168" s="233" t="s">
        <v>21</v>
      </c>
      <c r="N168" s="234" t="s">
        <v>43</v>
      </c>
      <c r="O168" s="4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3" t="s">
        <v>152</v>
      </c>
      <c r="AT168" s="23" t="s">
        <v>235</v>
      </c>
      <c r="AU168" s="23" t="s">
        <v>82</v>
      </c>
      <c r="AY168" s="23" t="s">
        <v>146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80</v>
      </c>
      <c r="BK168" s="203">
        <f>ROUND(I168*H168,2)</f>
        <v>0</v>
      </c>
      <c r="BL168" s="23" t="s">
        <v>152</v>
      </c>
      <c r="BM168" s="23" t="s">
        <v>402</v>
      </c>
    </row>
    <row r="169" spans="2:65" s="10" customFormat="1" ht="37.35" customHeight="1">
      <c r="B169" s="175"/>
      <c r="C169" s="176"/>
      <c r="D169" s="177" t="s">
        <v>71</v>
      </c>
      <c r="E169" s="178" t="s">
        <v>403</v>
      </c>
      <c r="F169" s="178" t="s">
        <v>404</v>
      </c>
      <c r="G169" s="176"/>
      <c r="H169" s="176"/>
      <c r="I169" s="179"/>
      <c r="J169" s="180">
        <f>BK169</f>
        <v>0</v>
      </c>
      <c r="K169" s="176"/>
      <c r="L169" s="181"/>
      <c r="M169" s="182"/>
      <c r="N169" s="183"/>
      <c r="O169" s="183"/>
      <c r="P169" s="184">
        <f>P170</f>
        <v>0</v>
      </c>
      <c r="Q169" s="183"/>
      <c r="R169" s="184">
        <f>R170</f>
        <v>0</v>
      </c>
      <c r="S169" s="183"/>
      <c r="T169" s="185">
        <f>T170</f>
        <v>4.2928000000000006</v>
      </c>
      <c r="AR169" s="186" t="s">
        <v>82</v>
      </c>
      <c r="AT169" s="187" t="s">
        <v>71</v>
      </c>
      <c r="AU169" s="187" t="s">
        <v>72</v>
      </c>
      <c r="AY169" s="186" t="s">
        <v>146</v>
      </c>
      <c r="BK169" s="188">
        <f>BK170</f>
        <v>0</v>
      </c>
    </row>
    <row r="170" spans="2:65" s="10" customFormat="1" ht="19.899999999999999" customHeight="1">
      <c r="B170" s="175"/>
      <c r="C170" s="176"/>
      <c r="D170" s="177" t="s">
        <v>71</v>
      </c>
      <c r="E170" s="189" t="s">
        <v>405</v>
      </c>
      <c r="F170" s="189" t="s">
        <v>406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SUM(P171:P183)</f>
        <v>0</v>
      </c>
      <c r="Q170" s="183"/>
      <c r="R170" s="184">
        <f>SUM(R171:R183)</f>
        <v>0</v>
      </c>
      <c r="S170" s="183"/>
      <c r="T170" s="185">
        <f>SUM(T171:T183)</f>
        <v>4.2928000000000006</v>
      </c>
      <c r="AR170" s="186" t="s">
        <v>82</v>
      </c>
      <c r="AT170" s="187" t="s">
        <v>71</v>
      </c>
      <c r="AU170" s="187" t="s">
        <v>80</v>
      </c>
      <c r="AY170" s="186" t="s">
        <v>146</v>
      </c>
      <c r="BK170" s="188">
        <f>SUM(BK171:BK183)</f>
        <v>0</v>
      </c>
    </row>
    <row r="171" spans="2:65" s="1" customFormat="1" ht="25.5" customHeight="1">
      <c r="B171" s="40"/>
      <c r="C171" s="226" t="s">
        <v>407</v>
      </c>
      <c r="D171" s="226" t="s">
        <v>235</v>
      </c>
      <c r="E171" s="227" t="s">
        <v>408</v>
      </c>
      <c r="F171" s="228" t="s">
        <v>409</v>
      </c>
      <c r="G171" s="229" t="s">
        <v>410</v>
      </c>
      <c r="H171" s="230">
        <v>3536.8</v>
      </c>
      <c r="I171" s="231"/>
      <c r="J171" s="232">
        <f>ROUND(I171*H171,2)</f>
        <v>0</v>
      </c>
      <c r="K171" s="228" t="s">
        <v>279</v>
      </c>
      <c r="L171" s="60"/>
      <c r="M171" s="233" t="s">
        <v>21</v>
      </c>
      <c r="N171" s="234" t="s">
        <v>43</v>
      </c>
      <c r="O171" s="41"/>
      <c r="P171" s="201">
        <f>O171*H171</f>
        <v>0</v>
      </c>
      <c r="Q171" s="201">
        <v>0</v>
      </c>
      <c r="R171" s="201">
        <f>Q171*H171</f>
        <v>0</v>
      </c>
      <c r="S171" s="201">
        <v>1E-3</v>
      </c>
      <c r="T171" s="202">
        <f>S171*H171</f>
        <v>3.5368000000000004</v>
      </c>
      <c r="AR171" s="23" t="s">
        <v>199</v>
      </c>
      <c r="AT171" s="23" t="s">
        <v>235</v>
      </c>
      <c r="AU171" s="23" t="s">
        <v>82</v>
      </c>
      <c r="AY171" s="23" t="s">
        <v>146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80</v>
      </c>
      <c r="BK171" s="203">
        <f>ROUND(I171*H171,2)</f>
        <v>0</v>
      </c>
      <c r="BL171" s="23" t="s">
        <v>199</v>
      </c>
      <c r="BM171" s="23" t="s">
        <v>411</v>
      </c>
    </row>
    <row r="172" spans="2:65" s="11" customFormat="1" ht="13.5">
      <c r="B172" s="204"/>
      <c r="C172" s="205"/>
      <c r="D172" s="206" t="s">
        <v>179</v>
      </c>
      <c r="E172" s="207" t="s">
        <v>21</v>
      </c>
      <c r="F172" s="208" t="s">
        <v>302</v>
      </c>
      <c r="G172" s="205"/>
      <c r="H172" s="207" t="s">
        <v>21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179</v>
      </c>
      <c r="AU172" s="214" t="s">
        <v>82</v>
      </c>
      <c r="AV172" s="11" t="s">
        <v>80</v>
      </c>
      <c r="AW172" s="11" t="s">
        <v>35</v>
      </c>
      <c r="AX172" s="11" t="s">
        <v>72</v>
      </c>
      <c r="AY172" s="214" t="s">
        <v>146</v>
      </c>
    </row>
    <row r="173" spans="2:65" s="11" customFormat="1" ht="13.5">
      <c r="B173" s="204"/>
      <c r="C173" s="205"/>
      <c r="D173" s="206" t="s">
        <v>179</v>
      </c>
      <c r="E173" s="207" t="s">
        <v>21</v>
      </c>
      <c r="F173" s="208" t="s">
        <v>412</v>
      </c>
      <c r="G173" s="205"/>
      <c r="H173" s="207" t="s">
        <v>21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179</v>
      </c>
      <c r="AU173" s="214" t="s">
        <v>82</v>
      </c>
      <c r="AV173" s="11" t="s">
        <v>80</v>
      </c>
      <c r="AW173" s="11" t="s">
        <v>35</v>
      </c>
      <c r="AX173" s="11" t="s">
        <v>72</v>
      </c>
      <c r="AY173" s="214" t="s">
        <v>146</v>
      </c>
    </row>
    <row r="174" spans="2:65" s="12" customFormat="1" ht="13.5">
      <c r="B174" s="215"/>
      <c r="C174" s="216"/>
      <c r="D174" s="206" t="s">
        <v>179</v>
      </c>
      <c r="E174" s="217" t="s">
        <v>21</v>
      </c>
      <c r="F174" s="218" t="s">
        <v>413</v>
      </c>
      <c r="G174" s="216"/>
      <c r="H174" s="219">
        <v>900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179</v>
      </c>
      <c r="AU174" s="225" t="s">
        <v>82</v>
      </c>
      <c r="AV174" s="12" t="s">
        <v>82</v>
      </c>
      <c r="AW174" s="12" t="s">
        <v>35</v>
      </c>
      <c r="AX174" s="12" t="s">
        <v>72</v>
      </c>
      <c r="AY174" s="225" t="s">
        <v>146</v>
      </c>
    </row>
    <row r="175" spans="2:65" s="11" customFormat="1" ht="13.5">
      <c r="B175" s="204"/>
      <c r="C175" s="205"/>
      <c r="D175" s="206" t="s">
        <v>179</v>
      </c>
      <c r="E175" s="207" t="s">
        <v>21</v>
      </c>
      <c r="F175" s="208" t="s">
        <v>414</v>
      </c>
      <c r="G175" s="205"/>
      <c r="H175" s="207" t="s">
        <v>21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179</v>
      </c>
      <c r="AU175" s="214" t="s">
        <v>82</v>
      </c>
      <c r="AV175" s="11" t="s">
        <v>80</v>
      </c>
      <c r="AW175" s="11" t="s">
        <v>35</v>
      </c>
      <c r="AX175" s="11" t="s">
        <v>72</v>
      </c>
      <c r="AY175" s="214" t="s">
        <v>146</v>
      </c>
    </row>
    <row r="176" spans="2:65" s="12" customFormat="1" ht="13.5">
      <c r="B176" s="215"/>
      <c r="C176" s="216"/>
      <c r="D176" s="206" t="s">
        <v>179</v>
      </c>
      <c r="E176" s="217" t="s">
        <v>21</v>
      </c>
      <c r="F176" s="218" t="s">
        <v>415</v>
      </c>
      <c r="G176" s="216"/>
      <c r="H176" s="219">
        <v>2161.6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179</v>
      </c>
      <c r="AU176" s="225" t="s">
        <v>82</v>
      </c>
      <c r="AV176" s="12" t="s">
        <v>82</v>
      </c>
      <c r="AW176" s="12" t="s">
        <v>35</v>
      </c>
      <c r="AX176" s="12" t="s">
        <v>72</v>
      </c>
      <c r="AY176" s="225" t="s">
        <v>146</v>
      </c>
    </row>
    <row r="177" spans="2:65" s="11" customFormat="1" ht="13.5">
      <c r="B177" s="204"/>
      <c r="C177" s="205"/>
      <c r="D177" s="206" t="s">
        <v>179</v>
      </c>
      <c r="E177" s="207" t="s">
        <v>21</v>
      </c>
      <c r="F177" s="208" t="s">
        <v>416</v>
      </c>
      <c r="G177" s="205"/>
      <c r="H177" s="207" t="s">
        <v>21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179</v>
      </c>
      <c r="AU177" s="214" t="s">
        <v>82</v>
      </c>
      <c r="AV177" s="11" t="s">
        <v>80</v>
      </c>
      <c r="AW177" s="11" t="s">
        <v>35</v>
      </c>
      <c r="AX177" s="11" t="s">
        <v>72</v>
      </c>
      <c r="AY177" s="214" t="s">
        <v>146</v>
      </c>
    </row>
    <row r="178" spans="2:65" s="12" customFormat="1" ht="13.5">
      <c r="B178" s="215"/>
      <c r="C178" s="216"/>
      <c r="D178" s="206" t="s">
        <v>179</v>
      </c>
      <c r="E178" s="217" t="s">
        <v>21</v>
      </c>
      <c r="F178" s="218" t="s">
        <v>417</v>
      </c>
      <c r="G178" s="216"/>
      <c r="H178" s="219">
        <v>475.2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179</v>
      </c>
      <c r="AU178" s="225" t="s">
        <v>82</v>
      </c>
      <c r="AV178" s="12" t="s">
        <v>82</v>
      </c>
      <c r="AW178" s="12" t="s">
        <v>35</v>
      </c>
      <c r="AX178" s="12" t="s">
        <v>72</v>
      </c>
      <c r="AY178" s="225" t="s">
        <v>146</v>
      </c>
    </row>
    <row r="179" spans="2:65" s="13" customFormat="1" ht="13.5">
      <c r="B179" s="239"/>
      <c r="C179" s="240"/>
      <c r="D179" s="206" t="s">
        <v>179</v>
      </c>
      <c r="E179" s="241" t="s">
        <v>21</v>
      </c>
      <c r="F179" s="242" t="s">
        <v>273</v>
      </c>
      <c r="G179" s="240"/>
      <c r="H179" s="243">
        <v>3536.8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179</v>
      </c>
      <c r="AU179" s="249" t="s">
        <v>82</v>
      </c>
      <c r="AV179" s="13" t="s">
        <v>152</v>
      </c>
      <c r="AW179" s="13" t="s">
        <v>35</v>
      </c>
      <c r="AX179" s="13" t="s">
        <v>80</v>
      </c>
      <c r="AY179" s="249" t="s">
        <v>146</v>
      </c>
    </row>
    <row r="180" spans="2:65" s="1" customFormat="1" ht="25.5" customHeight="1">
      <c r="B180" s="40"/>
      <c r="C180" s="226" t="s">
        <v>418</v>
      </c>
      <c r="D180" s="226" t="s">
        <v>235</v>
      </c>
      <c r="E180" s="227" t="s">
        <v>419</v>
      </c>
      <c r="F180" s="228" t="s">
        <v>420</v>
      </c>
      <c r="G180" s="229" t="s">
        <v>410</v>
      </c>
      <c r="H180" s="230">
        <v>756</v>
      </c>
      <c r="I180" s="231"/>
      <c r="J180" s="232">
        <f>ROUND(I180*H180,2)</f>
        <v>0</v>
      </c>
      <c r="K180" s="228" t="s">
        <v>279</v>
      </c>
      <c r="L180" s="60"/>
      <c r="M180" s="233" t="s">
        <v>21</v>
      </c>
      <c r="N180" s="234" t="s">
        <v>43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1E-3</v>
      </c>
      <c r="T180" s="202">
        <f>S180*H180</f>
        <v>0.75600000000000001</v>
      </c>
      <c r="AR180" s="23" t="s">
        <v>199</v>
      </c>
      <c r="AT180" s="23" t="s">
        <v>235</v>
      </c>
      <c r="AU180" s="23" t="s">
        <v>82</v>
      </c>
      <c r="AY180" s="23" t="s">
        <v>146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80</v>
      </c>
      <c r="BK180" s="203">
        <f>ROUND(I180*H180,2)</f>
        <v>0</v>
      </c>
      <c r="BL180" s="23" t="s">
        <v>199</v>
      </c>
      <c r="BM180" s="23" t="s">
        <v>421</v>
      </c>
    </row>
    <row r="181" spans="2:65" s="11" customFormat="1" ht="13.5">
      <c r="B181" s="204"/>
      <c r="C181" s="205"/>
      <c r="D181" s="206" t="s">
        <v>179</v>
      </c>
      <c r="E181" s="207" t="s">
        <v>21</v>
      </c>
      <c r="F181" s="208" t="s">
        <v>302</v>
      </c>
      <c r="G181" s="205"/>
      <c r="H181" s="207" t="s">
        <v>21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179</v>
      </c>
      <c r="AU181" s="214" t="s">
        <v>82</v>
      </c>
      <c r="AV181" s="11" t="s">
        <v>80</v>
      </c>
      <c r="AW181" s="11" t="s">
        <v>35</v>
      </c>
      <c r="AX181" s="11" t="s">
        <v>72</v>
      </c>
      <c r="AY181" s="214" t="s">
        <v>146</v>
      </c>
    </row>
    <row r="182" spans="2:65" s="11" customFormat="1" ht="13.5">
      <c r="B182" s="204"/>
      <c r="C182" s="205"/>
      <c r="D182" s="206" t="s">
        <v>179</v>
      </c>
      <c r="E182" s="207" t="s">
        <v>21</v>
      </c>
      <c r="F182" s="208" t="s">
        <v>422</v>
      </c>
      <c r="G182" s="205"/>
      <c r="H182" s="207" t="s">
        <v>21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179</v>
      </c>
      <c r="AU182" s="214" t="s">
        <v>82</v>
      </c>
      <c r="AV182" s="11" t="s">
        <v>80</v>
      </c>
      <c r="AW182" s="11" t="s">
        <v>35</v>
      </c>
      <c r="AX182" s="11" t="s">
        <v>72</v>
      </c>
      <c r="AY182" s="214" t="s">
        <v>146</v>
      </c>
    </row>
    <row r="183" spans="2:65" s="12" customFormat="1" ht="13.5">
      <c r="B183" s="215"/>
      <c r="C183" s="216"/>
      <c r="D183" s="206" t="s">
        <v>179</v>
      </c>
      <c r="E183" s="217" t="s">
        <v>21</v>
      </c>
      <c r="F183" s="218" t="s">
        <v>423</v>
      </c>
      <c r="G183" s="216"/>
      <c r="H183" s="219">
        <v>756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179</v>
      </c>
      <c r="AU183" s="225" t="s">
        <v>82</v>
      </c>
      <c r="AV183" s="12" t="s">
        <v>82</v>
      </c>
      <c r="AW183" s="12" t="s">
        <v>35</v>
      </c>
      <c r="AX183" s="12" t="s">
        <v>80</v>
      </c>
      <c r="AY183" s="225" t="s">
        <v>146</v>
      </c>
    </row>
    <row r="184" spans="2:65" s="10" customFormat="1" ht="37.35" customHeight="1">
      <c r="B184" s="175"/>
      <c r="C184" s="176"/>
      <c r="D184" s="177" t="s">
        <v>71</v>
      </c>
      <c r="E184" s="178" t="s">
        <v>148</v>
      </c>
      <c r="F184" s="178" t="s">
        <v>424</v>
      </c>
      <c r="G184" s="176"/>
      <c r="H184" s="176"/>
      <c r="I184" s="179"/>
      <c r="J184" s="180">
        <f>BK184</f>
        <v>0</v>
      </c>
      <c r="K184" s="176"/>
      <c r="L184" s="181"/>
      <c r="M184" s="182"/>
      <c r="N184" s="183"/>
      <c r="O184" s="183"/>
      <c r="P184" s="184">
        <f>P185</f>
        <v>0</v>
      </c>
      <c r="Q184" s="183"/>
      <c r="R184" s="184">
        <f>R185</f>
        <v>0</v>
      </c>
      <c r="S184" s="183"/>
      <c r="T184" s="185">
        <f>T185</f>
        <v>0</v>
      </c>
      <c r="AR184" s="186" t="s">
        <v>156</v>
      </c>
      <c r="AT184" s="187" t="s">
        <v>71</v>
      </c>
      <c r="AU184" s="187" t="s">
        <v>72</v>
      </c>
      <c r="AY184" s="186" t="s">
        <v>146</v>
      </c>
      <c r="BK184" s="188">
        <f>BK185</f>
        <v>0</v>
      </c>
    </row>
    <row r="185" spans="2:65" s="10" customFormat="1" ht="19.899999999999999" customHeight="1">
      <c r="B185" s="175"/>
      <c r="C185" s="176"/>
      <c r="D185" s="177" t="s">
        <v>71</v>
      </c>
      <c r="E185" s="189" t="s">
        <v>425</v>
      </c>
      <c r="F185" s="189" t="s">
        <v>426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SUM(P186:P189)</f>
        <v>0</v>
      </c>
      <c r="Q185" s="183"/>
      <c r="R185" s="184">
        <f>SUM(R186:R189)</f>
        <v>0</v>
      </c>
      <c r="S185" s="183"/>
      <c r="T185" s="185">
        <f>SUM(T186:T189)</f>
        <v>0</v>
      </c>
      <c r="AR185" s="186" t="s">
        <v>156</v>
      </c>
      <c r="AT185" s="187" t="s">
        <v>71</v>
      </c>
      <c r="AU185" s="187" t="s">
        <v>80</v>
      </c>
      <c r="AY185" s="186" t="s">
        <v>146</v>
      </c>
      <c r="BK185" s="188">
        <f>SUM(BK186:BK189)</f>
        <v>0</v>
      </c>
    </row>
    <row r="186" spans="2:65" s="1" customFormat="1" ht="51" customHeight="1">
      <c r="B186" s="40"/>
      <c r="C186" s="226" t="s">
        <v>427</v>
      </c>
      <c r="D186" s="226" t="s">
        <v>235</v>
      </c>
      <c r="E186" s="227" t="s">
        <v>428</v>
      </c>
      <c r="F186" s="228" t="s">
        <v>429</v>
      </c>
      <c r="G186" s="229" t="s">
        <v>253</v>
      </c>
      <c r="H186" s="230">
        <v>15</v>
      </c>
      <c r="I186" s="231"/>
      <c r="J186" s="232">
        <f>ROUND(I186*H186,2)</f>
        <v>0</v>
      </c>
      <c r="K186" s="228" t="s">
        <v>239</v>
      </c>
      <c r="L186" s="60"/>
      <c r="M186" s="233" t="s">
        <v>21</v>
      </c>
      <c r="N186" s="234" t="s">
        <v>43</v>
      </c>
      <c r="O186" s="4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430</v>
      </c>
      <c r="AT186" s="23" t="s">
        <v>235</v>
      </c>
      <c r="AU186" s="23" t="s">
        <v>82</v>
      </c>
      <c r="AY186" s="23" t="s">
        <v>146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80</v>
      </c>
      <c r="BK186" s="203">
        <f>ROUND(I186*H186,2)</f>
        <v>0</v>
      </c>
      <c r="BL186" s="23" t="s">
        <v>430</v>
      </c>
      <c r="BM186" s="23" t="s">
        <v>431</v>
      </c>
    </row>
    <row r="187" spans="2:65" s="11" customFormat="1" ht="13.5">
      <c r="B187" s="204"/>
      <c r="C187" s="205"/>
      <c r="D187" s="206" t="s">
        <v>179</v>
      </c>
      <c r="E187" s="207" t="s">
        <v>21</v>
      </c>
      <c r="F187" s="208" t="s">
        <v>432</v>
      </c>
      <c r="G187" s="205"/>
      <c r="H187" s="207" t="s">
        <v>21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179</v>
      </c>
      <c r="AU187" s="214" t="s">
        <v>82</v>
      </c>
      <c r="AV187" s="11" t="s">
        <v>80</v>
      </c>
      <c r="AW187" s="11" t="s">
        <v>35</v>
      </c>
      <c r="AX187" s="11" t="s">
        <v>72</v>
      </c>
      <c r="AY187" s="214" t="s">
        <v>146</v>
      </c>
    </row>
    <row r="188" spans="2:65" s="11" customFormat="1" ht="13.5">
      <c r="B188" s="204"/>
      <c r="C188" s="205"/>
      <c r="D188" s="206" t="s">
        <v>179</v>
      </c>
      <c r="E188" s="207" t="s">
        <v>21</v>
      </c>
      <c r="F188" s="208" t="s">
        <v>433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179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146</v>
      </c>
    </row>
    <row r="189" spans="2:65" s="12" customFormat="1" ht="13.5">
      <c r="B189" s="215"/>
      <c r="C189" s="216"/>
      <c r="D189" s="206" t="s">
        <v>179</v>
      </c>
      <c r="E189" s="217" t="s">
        <v>21</v>
      </c>
      <c r="F189" s="218" t="s">
        <v>434</v>
      </c>
      <c r="G189" s="216"/>
      <c r="H189" s="219">
        <v>15</v>
      </c>
      <c r="I189" s="220"/>
      <c r="J189" s="216"/>
      <c r="K189" s="216"/>
      <c r="L189" s="221"/>
      <c r="M189" s="235"/>
      <c r="N189" s="236"/>
      <c r="O189" s="236"/>
      <c r="P189" s="236"/>
      <c r="Q189" s="236"/>
      <c r="R189" s="236"/>
      <c r="S189" s="236"/>
      <c r="T189" s="237"/>
      <c r="AT189" s="225" t="s">
        <v>179</v>
      </c>
      <c r="AU189" s="225" t="s">
        <v>82</v>
      </c>
      <c r="AV189" s="12" t="s">
        <v>82</v>
      </c>
      <c r="AW189" s="12" t="s">
        <v>35</v>
      </c>
      <c r="AX189" s="12" t="s">
        <v>80</v>
      </c>
      <c r="AY189" s="225" t="s">
        <v>146</v>
      </c>
    </row>
    <row r="190" spans="2:65" s="1" customFormat="1" ht="6.95" customHeight="1">
      <c r="B190" s="55"/>
      <c r="C190" s="56"/>
      <c r="D190" s="56"/>
      <c r="E190" s="56"/>
      <c r="F190" s="56"/>
      <c r="G190" s="56"/>
      <c r="H190" s="56"/>
      <c r="I190" s="138"/>
      <c r="J190" s="56"/>
      <c r="K190" s="56"/>
      <c r="L190" s="60"/>
    </row>
  </sheetData>
  <sheetProtection algorithmName="SHA-512" hashValue="aST+U1B1/5TnuJvH4JPLhoWo+cIfK1JV5f6HnI78n2NjiP8sfJcklRvsji5euRXZQHrTC55PDeY9Jzs8uMZEiA==" saltValue="FsvanPPa7bcyIfNttFotiJrnLlyS9MvUTVns2MOhc5es3g+xyPZ8K8qA7/1Ge6ILoNTNz20PiIp+nfnk+A4rpg==" spinCount="100000" sheet="1" objects="1" scenarios="1" formatColumns="0" formatRows="0" autoFilter="0"/>
  <autoFilter ref="C84:K18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88</v>
      </c>
      <c r="AZ2" s="238" t="s">
        <v>435</v>
      </c>
      <c r="BA2" s="238" t="s">
        <v>435</v>
      </c>
      <c r="BB2" s="238" t="s">
        <v>248</v>
      </c>
      <c r="BC2" s="238" t="s">
        <v>436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437</v>
      </c>
      <c r="BA3" s="238" t="s">
        <v>437</v>
      </c>
      <c r="BB3" s="238" t="s">
        <v>248</v>
      </c>
      <c r="BC3" s="238" t="s">
        <v>438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439</v>
      </c>
      <c r="BA4" s="238" t="s">
        <v>439</v>
      </c>
      <c r="BB4" s="238" t="s">
        <v>248</v>
      </c>
      <c r="BC4" s="238" t="s">
        <v>440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441</v>
      </c>
      <c r="BA5" s="238" t="s">
        <v>441</v>
      </c>
      <c r="BB5" s="238" t="s">
        <v>248</v>
      </c>
      <c r="BC5" s="238" t="s">
        <v>442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443</v>
      </c>
      <c r="BA6" s="238" t="s">
        <v>443</v>
      </c>
      <c r="BB6" s="238" t="s">
        <v>248</v>
      </c>
      <c r="BC6" s="238" t="s">
        <v>151</v>
      </c>
      <c r="BD6" s="238" t="s">
        <v>82</v>
      </c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444</v>
      </c>
      <c r="BA7" s="238" t="s">
        <v>444</v>
      </c>
      <c r="BB7" s="238" t="s">
        <v>248</v>
      </c>
      <c r="BC7" s="238" t="s">
        <v>445</v>
      </c>
      <c r="BD7" s="238" t="s">
        <v>82</v>
      </c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446</v>
      </c>
      <c r="BA8" s="238" t="s">
        <v>446</v>
      </c>
      <c r="BB8" s="238" t="s">
        <v>248</v>
      </c>
      <c r="BC8" s="238" t="s">
        <v>175</v>
      </c>
      <c r="BD8" s="238" t="s">
        <v>82</v>
      </c>
    </row>
    <row r="9" spans="1:70" s="1" customFormat="1" ht="36.950000000000003" customHeight="1">
      <c r="B9" s="40"/>
      <c r="C9" s="41"/>
      <c r="D9" s="41"/>
      <c r="E9" s="372" t="s">
        <v>447</v>
      </c>
      <c r="F9" s="373"/>
      <c r="G9" s="373"/>
      <c r="H9" s="373"/>
      <c r="I9" s="117"/>
      <c r="J9" s="41"/>
      <c r="K9" s="44"/>
      <c r="AZ9" s="238" t="s">
        <v>448</v>
      </c>
      <c r="BA9" s="238" t="s">
        <v>448</v>
      </c>
      <c r="BB9" s="238" t="s">
        <v>248</v>
      </c>
      <c r="BC9" s="238" t="s">
        <v>175</v>
      </c>
      <c r="BD9" s="238" t="s">
        <v>82</v>
      </c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  <c r="AZ10" s="238" t="s">
        <v>449</v>
      </c>
      <c r="BA10" s="238" t="s">
        <v>449</v>
      </c>
      <c r="BB10" s="238" t="s">
        <v>248</v>
      </c>
      <c r="BC10" s="238" t="s">
        <v>450</v>
      </c>
      <c r="BD10" s="238" t="s">
        <v>82</v>
      </c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  <c r="AZ11" s="238" t="s">
        <v>451</v>
      </c>
      <c r="BA11" s="238" t="s">
        <v>451</v>
      </c>
      <c r="BB11" s="238" t="s">
        <v>238</v>
      </c>
      <c r="BC11" s="238" t="s">
        <v>452</v>
      </c>
      <c r="BD11" s="238" t="s">
        <v>82</v>
      </c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ROUND(SUM(BE81:BE304), 2)</f>
        <v>0</v>
      </c>
      <c r="G30" s="41"/>
      <c r="H30" s="41"/>
      <c r="I30" s="130">
        <v>0.21</v>
      </c>
      <c r="J30" s="129">
        <f>ROUND(ROUND((SUM(BE81:BE304)),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ROUND(SUM(BF81:BF304), 2)</f>
        <v>0</v>
      </c>
      <c r="G31" s="41"/>
      <c r="H31" s="41"/>
      <c r="I31" s="130">
        <v>0.15</v>
      </c>
      <c r="J31" s="129">
        <f>ROUND(ROUND((SUM(BF81:BF304)),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ROUND(SUM(BG81:BG304),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ROUND(SUM(BH81:BH304),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ROUND(SUM(BI81:BI304),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002 - SO 101 – Hřiště 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47" s="8" customFormat="1" ht="19.899999999999999" customHeight="1">
      <c r="B58" s="155"/>
      <c r="C58" s="156"/>
      <c r="D58" s="157" t="s">
        <v>259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47" s="8" customFormat="1" ht="19.899999999999999" customHeight="1">
      <c r="B59" s="155"/>
      <c r="C59" s="156"/>
      <c r="D59" s="157" t="s">
        <v>453</v>
      </c>
      <c r="E59" s="158"/>
      <c r="F59" s="158"/>
      <c r="G59" s="158"/>
      <c r="H59" s="158"/>
      <c r="I59" s="159"/>
      <c r="J59" s="160">
        <f>J149</f>
        <v>0</v>
      </c>
      <c r="K59" s="161"/>
    </row>
    <row r="60" spans="2:47" s="8" customFormat="1" ht="19.899999999999999" customHeight="1">
      <c r="B60" s="155"/>
      <c r="C60" s="156"/>
      <c r="D60" s="157" t="s">
        <v>260</v>
      </c>
      <c r="E60" s="158"/>
      <c r="F60" s="158"/>
      <c r="G60" s="158"/>
      <c r="H60" s="158"/>
      <c r="I60" s="159"/>
      <c r="J60" s="160">
        <f>J297</f>
        <v>0</v>
      </c>
      <c r="K60" s="161"/>
    </row>
    <row r="61" spans="2:47" s="8" customFormat="1" ht="19.899999999999999" customHeight="1">
      <c r="B61" s="155"/>
      <c r="C61" s="156"/>
      <c r="D61" s="157" t="s">
        <v>261</v>
      </c>
      <c r="E61" s="158"/>
      <c r="F61" s="158"/>
      <c r="G61" s="158"/>
      <c r="H61" s="158"/>
      <c r="I61" s="159"/>
      <c r="J61" s="160">
        <f>J303</f>
        <v>0</v>
      </c>
      <c r="K61" s="161"/>
    </row>
    <row r="62" spans="2:47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47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20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20" s="1" customFormat="1" ht="36.950000000000003" customHeight="1">
      <c r="B68" s="40"/>
      <c r="C68" s="61" t="s">
        <v>129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20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20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20" s="1" customFormat="1" ht="16.5" customHeight="1">
      <c r="B71" s="40"/>
      <c r="C71" s="62"/>
      <c r="D71" s="62"/>
      <c r="E71" s="375" t="str">
        <f>E7</f>
        <v>Dětské dopravní hřiště v areálu základní školy Bílovecká ve Svinově</v>
      </c>
      <c r="F71" s="376"/>
      <c r="G71" s="376"/>
      <c r="H71" s="376"/>
      <c r="I71" s="162"/>
      <c r="J71" s="62"/>
      <c r="K71" s="62"/>
      <c r="L71" s="60"/>
    </row>
    <row r="72" spans="2:20" s="1" customFormat="1" ht="14.45" customHeight="1">
      <c r="B72" s="40"/>
      <c r="C72" s="64" t="s">
        <v>120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20" s="1" customFormat="1" ht="17.25" customHeight="1">
      <c r="B73" s="40"/>
      <c r="C73" s="62"/>
      <c r="D73" s="62"/>
      <c r="E73" s="350" t="str">
        <f>E9</f>
        <v xml:space="preserve">002 - SO 101 – Hřiště </v>
      </c>
      <c r="F73" s="377"/>
      <c r="G73" s="377"/>
      <c r="H73" s="377"/>
      <c r="I73" s="162"/>
      <c r="J73" s="62"/>
      <c r="K73" s="62"/>
      <c r="L73" s="60"/>
    </row>
    <row r="74" spans="2:20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20" s="1" customFormat="1" ht="18" customHeight="1">
      <c r="B75" s="40"/>
      <c r="C75" s="64" t="s">
        <v>23</v>
      </c>
      <c r="D75" s="62"/>
      <c r="E75" s="62"/>
      <c r="F75" s="163" t="str">
        <f>F12</f>
        <v>Ostrava Svinov, ul. Navrátilova</v>
      </c>
      <c r="G75" s="62"/>
      <c r="H75" s="62"/>
      <c r="I75" s="164" t="s">
        <v>25</v>
      </c>
      <c r="J75" s="72" t="str">
        <f>IF(J12="","",J12)</f>
        <v>13. 3. 2018</v>
      </c>
      <c r="K75" s="62"/>
      <c r="L75" s="60"/>
    </row>
    <row r="76" spans="2:20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1" customFormat="1">
      <c r="B77" s="40"/>
      <c r="C77" s="64" t="s">
        <v>27</v>
      </c>
      <c r="D77" s="62"/>
      <c r="E77" s="62"/>
      <c r="F77" s="163" t="str">
        <f>E15</f>
        <v>Statutární město Ostrava</v>
      </c>
      <c r="G77" s="62"/>
      <c r="H77" s="62"/>
      <c r="I77" s="164" t="s">
        <v>33</v>
      </c>
      <c r="J77" s="163" t="str">
        <f>E21</f>
        <v>Roman Fildán</v>
      </c>
      <c r="K77" s="62"/>
      <c r="L77" s="60"/>
    </row>
    <row r="78" spans="2:20" s="1" customFormat="1" ht="14.45" customHeight="1">
      <c r="B78" s="40"/>
      <c r="C78" s="64" t="s">
        <v>31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20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130</v>
      </c>
      <c r="D80" s="167" t="s">
        <v>57</v>
      </c>
      <c r="E80" s="167" t="s">
        <v>53</v>
      </c>
      <c r="F80" s="167" t="s">
        <v>131</v>
      </c>
      <c r="G80" s="167" t="s">
        <v>132</v>
      </c>
      <c r="H80" s="167" t="s">
        <v>133</v>
      </c>
      <c r="I80" s="168" t="s">
        <v>134</v>
      </c>
      <c r="J80" s="167" t="s">
        <v>124</v>
      </c>
      <c r="K80" s="169" t="s">
        <v>135</v>
      </c>
      <c r="L80" s="170"/>
      <c r="M80" s="80" t="s">
        <v>136</v>
      </c>
      <c r="N80" s="81" t="s">
        <v>42</v>
      </c>
      <c r="O80" s="81" t="s">
        <v>137</v>
      </c>
      <c r="P80" s="81" t="s">
        <v>138</v>
      </c>
      <c r="Q80" s="81" t="s">
        <v>139</v>
      </c>
      <c r="R80" s="81" t="s">
        <v>140</v>
      </c>
      <c r="S80" s="81" t="s">
        <v>141</v>
      </c>
      <c r="T80" s="82" t="s">
        <v>142</v>
      </c>
    </row>
    <row r="81" spans="2:65" s="1" customFormat="1" ht="29.25" customHeight="1">
      <c r="B81" s="40"/>
      <c r="C81" s="86" t="s">
        <v>125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603.60345614000005</v>
      </c>
      <c r="S81" s="84"/>
      <c r="T81" s="173">
        <f>T82</f>
        <v>77.326000000000008</v>
      </c>
      <c r="AT81" s="23" t="s">
        <v>71</v>
      </c>
      <c r="AU81" s="23" t="s">
        <v>126</v>
      </c>
      <c r="BK81" s="174">
        <f>BK82</f>
        <v>0</v>
      </c>
    </row>
    <row r="82" spans="2:65" s="10" customFormat="1" ht="37.35" customHeight="1">
      <c r="B82" s="175"/>
      <c r="C82" s="176"/>
      <c r="D82" s="177" t="s">
        <v>71</v>
      </c>
      <c r="E82" s="178" t="s">
        <v>143</v>
      </c>
      <c r="F82" s="178" t="s">
        <v>144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P83+P149+P297+P303</f>
        <v>0</v>
      </c>
      <c r="Q82" s="183"/>
      <c r="R82" s="184">
        <f>R83+R149+R297+R303</f>
        <v>603.60345614000005</v>
      </c>
      <c r="S82" s="183"/>
      <c r="T82" s="185">
        <f>T83+T149+T297+T303</f>
        <v>77.326000000000008</v>
      </c>
      <c r="AR82" s="186" t="s">
        <v>80</v>
      </c>
      <c r="AT82" s="187" t="s">
        <v>71</v>
      </c>
      <c r="AU82" s="187" t="s">
        <v>72</v>
      </c>
      <c r="AY82" s="186" t="s">
        <v>146</v>
      </c>
      <c r="BK82" s="188">
        <f>BK83+BK149+BK297+BK303</f>
        <v>0</v>
      </c>
    </row>
    <row r="83" spans="2:65" s="10" customFormat="1" ht="19.899999999999999" customHeight="1">
      <c r="B83" s="175"/>
      <c r="C83" s="176"/>
      <c r="D83" s="177" t="s">
        <v>71</v>
      </c>
      <c r="E83" s="189" t="s">
        <v>145</v>
      </c>
      <c r="F83" s="189" t="s">
        <v>368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SUM(P84:P148)</f>
        <v>0</v>
      </c>
      <c r="Q83" s="183"/>
      <c r="R83" s="184">
        <f>SUM(R84:R148)</f>
        <v>139.86603199999999</v>
      </c>
      <c r="S83" s="183"/>
      <c r="T83" s="185">
        <f>SUM(T84:T148)</f>
        <v>0</v>
      </c>
      <c r="AR83" s="186" t="s">
        <v>80</v>
      </c>
      <c r="AT83" s="187" t="s">
        <v>71</v>
      </c>
      <c r="AU83" s="187" t="s">
        <v>80</v>
      </c>
      <c r="AY83" s="186" t="s">
        <v>146</v>
      </c>
      <c r="BK83" s="188">
        <f>SUM(BK84:BK148)</f>
        <v>0</v>
      </c>
    </row>
    <row r="84" spans="2:65" s="1" customFormat="1" ht="16.5" customHeight="1">
      <c r="B84" s="40"/>
      <c r="C84" s="226" t="s">
        <v>80</v>
      </c>
      <c r="D84" s="226" t="s">
        <v>235</v>
      </c>
      <c r="E84" s="227" t="s">
        <v>454</v>
      </c>
      <c r="F84" s="228" t="s">
        <v>455</v>
      </c>
      <c r="G84" s="229" t="s">
        <v>253</v>
      </c>
      <c r="H84" s="230">
        <v>1.8</v>
      </c>
      <c r="I84" s="231"/>
      <c r="J84" s="232">
        <f>ROUND(I84*H84,2)</f>
        <v>0</v>
      </c>
      <c r="K84" s="228" t="s">
        <v>279</v>
      </c>
      <c r="L84" s="60"/>
      <c r="M84" s="233" t="s">
        <v>21</v>
      </c>
      <c r="N84" s="234" t="s">
        <v>43</v>
      </c>
      <c r="O84" s="41"/>
      <c r="P84" s="201">
        <f>O84*H84</f>
        <v>0</v>
      </c>
      <c r="Q84" s="201">
        <v>2.03485</v>
      </c>
      <c r="R84" s="201">
        <f>Q84*H84</f>
        <v>3.6627300000000003</v>
      </c>
      <c r="S84" s="201">
        <v>0</v>
      </c>
      <c r="T84" s="202">
        <f>S84*H84</f>
        <v>0</v>
      </c>
      <c r="AR84" s="23" t="s">
        <v>152</v>
      </c>
      <c r="AT84" s="23" t="s">
        <v>235</v>
      </c>
      <c r="AU84" s="23" t="s">
        <v>82</v>
      </c>
      <c r="AY84" s="23" t="s">
        <v>146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80</v>
      </c>
      <c r="BK84" s="203">
        <f>ROUND(I84*H84,2)</f>
        <v>0</v>
      </c>
      <c r="BL84" s="23" t="s">
        <v>152</v>
      </c>
      <c r="BM84" s="23" t="s">
        <v>456</v>
      </c>
    </row>
    <row r="85" spans="2:65" s="11" customFormat="1" ht="13.5">
      <c r="B85" s="204"/>
      <c r="C85" s="205"/>
      <c r="D85" s="206" t="s">
        <v>179</v>
      </c>
      <c r="E85" s="207" t="s">
        <v>21</v>
      </c>
      <c r="F85" s="208" t="s">
        <v>457</v>
      </c>
      <c r="G85" s="205"/>
      <c r="H85" s="207" t="s">
        <v>21</v>
      </c>
      <c r="I85" s="209"/>
      <c r="J85" s="205"/>
      <c r="K85" s="205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179</v>
      </c>
      <c r="AU85" s="214" t="s">
        <v>82</v>
      </c>
      <c r="AV85" s="11" t="s">
        <v>80</v>
      </c>
      <c r="AW85" s="11" t="s">
        <v>35</v>
      </c>
      <c r="AX85" s="11" t="s">
        <v>72</v>
      </c>
      <c r="AY85" s="214" t="s">
        <v>146</v>
      </c>
    </row>
    <row r="86" spans="2:65" s="12" customFormat="1" ht="13.5">
      <c r="B86" s="215"/>
      <c r="C86" s="216"/>
      <c r="D86" s="206" t="s">
        <v>179</v>
      </c>
      <c r="E86" s="217" t="s">
        <v>21</v>
      </c>
      <c r="F86" s="218" t="s">
        <v>458</v>
      </c>
      <c r="G86" s="216"/>
      <c r="H86" s="219">
        <v>1.8</v>
      </c>
      <c r="I86" s="220"/>
      <c r="J86" s="216"/>
      <c r="K86" s="216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179</v>
      </c>
      <c r="AU86" s="225" t="s">
        <v>82</v>
      </c>
      <c r="AV86" s="12" t="s">
        <v>82</v>
      </c>
      <c r="AW86" s="12" t="s">
        <v>35</v>
      </c>
      <c r="AX86" s="12" t="s">
        <v>80</v>
      </c>
      <c r="AY86" s="225" t="s">
        <v>146</v>
      </c>
    </row>
    <row r="87" spans="2:65" s="1" customFormat="1" ht="25.5" customHeight="1">
      <c r="B87" s="40"/>
      <c r="C87" s="226" t="s">
        <v>82</v>
      </c>
      <c r="D87" s="226" t="s">
        <v>235</v>
      </c>
      <c r="E87" s="227" t="s">
        <v>459</v>
      </c>
      <c r="F87" s="228" t="s">
        <v>460</v>
      </c>
      <c r="G87" s="229" t="s">
        <v>238</v>
      </c>
      <c r="H87" s="230">
        <v>7.5</v>
      </c>
      <c r="I87" s="231"/>
      <c r="J87" s="232">
        <f>ROUND(I87*H87,2)</f>
        <v>0</v>
      </c>
      <c r="K87" s="228" t="s">
        <v>279</v>
      </c>
      <c r="L87" s="60"/>
      <c r="M87" s="233" t="s">
        <v>21</v>
      </c>
      <c r="N87" s="234" t="s">
        <v>43</v>
      </c>
      <c r="O87" s="41"/>
      <c r="P87" s="201">
        <f>O87*H87</f>
        <v>0</v>
      </c>
      <c r="Q87" s="201">
        <v>4.4350000000000001E-2</v>
      </c>
      <c r="R87" s="201">
        <f>Q87*H87</f>
        <v>0.332625</v>
      </c>
      <c r="S87" s="201">
        <v>0</v>
      </c>
      <c r="T87" s="202">
        <f>S87*H87</f>
        <v>0</v>
      </c>
      <c r="AR87" s="23" t="s">
        <v>152</v>
      </c>
      <c r="AT87" s="23" t="s">
        <v>235</v>
      </c>
      <c r="AU87" s="23" t="s">
        <v>82</v>
      </c>
      <c r="AY87" s="23" t="s">
        <v>146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80</v>
      </c>
      <c r="BK87" s="203">
        <f>ROUND(I87*H87,2)</f>
        <v>0</v>
      </c>
      <c r="BL87" s="23" t="s">
        <v>152</v>
      </c>
      <c r="BM87" s="23" t="s">
        <v>461</v>
      </c>
    </row>
    <row r="88" spans="2:65" s="11" customFormat="1" ht="13.5">
      <c r="B88" s="204"/>
      <c r="C88" s="205"/>
      <c r="D88" s="206" t="s">
        <v>179</v>
      </c>
      <c r="E88" s="207" t="s">
        <v>21</v>
      </c>
      <c r="F88" s="208" t="s">
        <v>462</v>
      </c>
      <c r="G88" s="205"/>
      <c r="H88" s="207" t="s">
        <v>21</v>
      </c>
      <c r="I88" s="209"/>
      <c r="J88" s="205"/>
      <c r="K88" s="205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179</v>
      </c>
      <c r="AU88" s="214" t="s">
        <v>82</v>
      </c>
      <c r="AV88" s="11" t="s">
        <v>80</v>
      </c>
      <c r="AW88" s="11" t="s">
        <v>35</v>
      </c>
      <c r="AX88" s="11" t="s">
        <v>72</v>
      </c>
      <c r="AY88" s="214" t="s">
        <v>146</v>
      </c>
    </row>
    <row r="89" spans="2:65" s="12" customFormat="1" ht="13.5">
      <c r="B89" s="215"/>
      <c r="C89" s="216"/>
      <c r="D89" s="206" t="s">
        <v>179</v>
      </c>
      <c r="E89" s="217" t="s">
        <v>21</v>
      </c>
      <c r="F89" s="218" t="s">
        <v>463</v>
      </c>
      <c r="G89" s="216"/>
      <c r="H89" s="219">
        <v>7.5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179</v>
      </c>
      <c r="AU89" s="225" t="s">
        <v>82</v>
      </c>
      <c r="AV89" s="12" t="s">
        <v>82</v>
      </c>
      <c r="AW89" s="12" t="s">
        <v>35</v>
      </c>
      <c r="AX89" s="12" t="s">
        <v>80</v>
      </c>
      <c r="AY89" s="225" t="s">
        <v>146</v>
      </c>
    </row>
    <row r="90" spans="2:65" s="1" customFormat="1" ht="16.5" customHeight="1">
      <c r="B90" s="40"/>
      <c r="C90" s="191" t="s">
        <v>156</v>
      </c>
      <c r="D90" s="191" t="s">
        <v>148</v>
      </c>
      <c r="E90" s="192" t="s">
        <v>464</v>
      </c>
      <c r="F90" s="193" t="s">
        <v>465</v>
      </c>
      <c r="G90" s="194" t="s">
        <v>358</v>
      </c>
      <c r="H90" s="195">
        <v>0.73499999999999999</v>
      </c>
      <c r="I90" s="196"/>
      <c r="J90" s="197">
        <f>ROUND(I90*H90,2)</f>
        <v>0</v>
      </c>
      <c r="K90" s="193" t="s">
        <v>279</v>
      </c>
      <c r="L90" s="198"/>
      <c r="M90" s="199" t="s">
        <v>21</v>
      </c>
      <c r="N90" s="200" t="s">
        <v>43</v>
      </c>
      <c r="O90" s="41"/>
      <c r="P90" s="201">
        <f>O90*H90</f>
        <v>0</v>
      </c>
      <c r="Q90" s="201">
        <v>1</v>
      </c>
      <c r="R90" s="201">
        <f>Q90*H90</f>
        <v>0.73499999999999999</v>
      </c>
      <c r="S90" s="201">
        <v>0</v>
      </c>
      <c r="T90" s="202">
        <f>S90*H90</f>
        <v>0</v>
      </c>
      <c r="AR90" s="23" t="s">
        <v>151</v>
      </c>
      <c r="AT90" s="23" t="s">
        <v>148</v>
      </c>
      <c r="AU90" s="23" t="s">
        <v>82</v>
      </c>
      <c r="AY90" s="23" t="s">
        <v>146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80</v>
      </c>
      <c r="BK90" s="203">
        <f>ROUND(I90*H90,2)</f>
        <v>0</v>
      </c>
      <c r="BL90" s="23" t="s">
        <v>152</v>
      </c>
      <c r="BM90" s="23" t="s">
        <v>466</v>
      </c>
    </row>
    <row r="91" spans="2:65" s="11" customFormat="1" ht="13.5">
      <c r="B91" s="204"/>
      <c r="C91" s="205"/>
      <c r="D91" s="206" t="s">
        <v>179</v>
      </c>
      <c r="E91" s="207" t="s">
        <v>21</v>
      </c>
      <c r="F91" s="208" t="s">
        <v>180</v>
      </c>
      <c r="G91" s="205"/>
      <c r="H91" s="207" t="s">
        <v>21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179</v>
      </c>
      <c r="AU91" s="214" t="s">
        <v>82</v>
      </c>
      <c r="AV91" s="11" t="s">
        <v>80</v>
      </c>
      <c r="AW91" s="11" t="s">
        <v>35</v>
      </c>
      <c r="AX91" s="11" t="s">
        <v>72</v>
      </c>
      <c r="AY91" s="214" t="s">
        <v>146</v>
      </c>
    </row>
    <row r="92" spans="2:65" s="12" customFormat="1" ht="13.5">
      <c r="B92" s="215"/>
      <c r="C92" s="216"/>
      <c r="D92" s="206" t="s">
        <v>179</v>
      </c>
      <c r="E92" s="217" t="s">
        <v>21</v>
      </c>
      <c r="F92" s="218" t="s">
        <v>467</v>
      </c>
      <c r="G92" s="216"/>
      <c r="H92" s="219">
        <v>0.73499999999999999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" customFormat="1" ht="25.5" customHeight="1">
      <c r="B93" s="40"/>
      <c r="C93" s="226" t="s">
        <v>152</v>
      </c>
      <c r="D93" s="226" t="s">
        <v>235</v>
      </c>
      <c r="E93" s="227" t="s">
        <v>468</v>
      </c>
      <c r="F93" s="228" t="s">
        <v>469</v>
      </c>
      <c r="G93" s="229" t="s">
        <v>238</v>
      </c>
      <c r="H93" s="230">
        <v>21</v>
      </c>
      <c r="I93" s="231"/>
      <c r="J93" s="232">
        <f>ROUND(I93*H93,2)</f>
        <v>0</v>
      </c>
      <c r="K93" s="228" t="s">
        <v>279</v>
      </c>
      <c r="L93" s="60"/>
      <c r="M93" s="233" t="s">
        <v>21</v>
      </c>
      <c r="N93" s="234" t="s">
        <v>43</v>
      </c>
      <c r="O93" s="41"/>
      <c r="P93" s="201">
        <f>O93*H93</f>
        <v>0</v>
      </c>
      <c r="Q93" s="201">
        <v>5.5199999999999997E-3</v>
      </c>
      <c r="R93" s="201">
        <f>Q93*H93</f>
        <v>0.11592</v>
      </c>
      <c r="S93" s="201">
        <v>0</v>
      </c>
      <c r="T93" s="202">
        <f>S93*H93</f>
        <v>0</v>
      </c>
      <c r="AR93" s="23" t="s">
        <v>152</v>
      </c>
      <c r="AT93" s="23" t="s">
        <v>235</v>
      </c>
      <c r="AU93" s="23" t="s">
        <v>82</v>
      </c>
      <c r="AY93" s="23" t="s">
        <v>146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80</v>
      </c>
      <c r="BK93" s="203">
        <f>ROUND(I93*H93,2)</f>
        <v>0</v>
      </c>
      <c r="BL93" s="23" t="s">
        <v>152</v>
      </c>
      <c r="BM93" s="23" t="s">
        <v>470</v>
      </c>
    </row>
    <row r="94" spans="2:65" s="11" customFormat="1" ht="13.5">
      <c r="B94" s="204"/>
      <c r="C94" s="205"/>
      <c r="D94" s="206" t="s">
        <v>179</v>
      </c>
      <c r="E94" s="207" t="s">
        <v>21</v>
      </c>
      <c r="F94" s="208" t="s">
        <v>471</v>
      </c>
      <c r="G94" s="205"/>
      <c r="H94" s="207" t="s">
        <v>21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179</v>
      </c>
      <c r="AU94" s="214" t="s">
        <v>82</v>
      </c>
      <c r="AV94" s="11" t="s">
        <v>80</v>
      </c>
      <c r="AW94" s="11" t="s">
        <v>35</v>
      </c>
      <c r="AX94" s="11" t="s">
        <v>72</v>
      </c>
      <c r="AY94" s="214" t="s">
        <v>146</v>
      </c>
    </row>
    <row r="95" spans="2:65" s="12" customFormat="1" ht="13.5">
      <c r="B95" s="215"/>
      <c r="C95" s="216"/>
      <c r="D95" s="206" t="s">
        <v>179</v>
      </c>
      <c r="E95" s="217" t="s">
        <v>21</v>
      </c>
      <c r="F95" s="218" t="s">
        <v>9</v>
      </c>
      <c r="G95" s="216"/>
      <c r="H95" s="219">
        <v>21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179</v>
      </c>
      <c r="AU95" s="225" t="s">
        <v>82</v>
      </c>
      <c r="AV95" s="12" t="s">
        <v>82</v>
      </c>
      <c r="AW95" s="12" t="s">
        <v>35</v>
      </c>
      <c r="AX95" s="12" t="s">
        <v>80</v>
      </c>
      <c r="AY95" s="225" t="s">
        <v>146</v>
      </c>
    </row>
    <row r="96" spans="2:65" s="1" customFormat="1" ht="16.5" customHeight="1">
      <c r="B96" s="40"/>
      <c r="C96" s="191" t="s">
        <v>145</v>
      </c>
      <c r="D96" s="191" t="s">
        <v>148</v>
      </c>
      <c r="E96" s="192" t="s">
        <v>472</v>
      </c>
      <c r="F96" s="193" t="s">
        <v>473</v>
      </c>
      <c r="G96" s="194" t="s">
        <v>358</v>
      </c>
      <c r="H96" s="195">
        <v>2.3730000000000002</v>
      </c>
      <c r="I96" s="196"/>
      <c r="J96" s="197">
        <f>ROUND(I96*H96,2)</f>
        <v>0</v>
      </c>
      <c r="K96" s="193" t="s">
        <v>21</v>
      </c>
      <c r="L96" s="198"/>
      <c r="M96" s="199" t="s">
        <v>21</v>
      </c>
      <c r="N96" s="200" t="s">
        <v>43</v>
      </c>
      <c r="O96" s="41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151</v>
      </c>
      <c r="AT96" s="23" t="s">
        <v>148</v>
      </c>
      <c r="AU96" s="23" t="s">
        <v>82</v>
      </c>
      <c r="AY96" s="23" t="s">
        <v>146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80</v>
      </c>
      <c r="BK96" s="203">
        <f>ROUND(I96*H96,2)</f>
        <v>0</v>
      </c>
      <c r="BL96" s="23" t="s">
        <v>152</v>
      </c>
      <c r="BM96" s="23" t="s">
        <v>474</v>
      </c>
    </row>
    <row r="97" spans="2:65" s="11" customFormat="1" ht="13.5">
      <c r="B97" s="204"/>
      <c r="C97" s="205"/>
      <c r="D97" s="206" t="s">
        <v>179</v>
      </c>
      <c r="E97" s="207" t="s">
        <v>21</v>
      </c>
      <c r="F97" s="208" t="s">
        <v>471</v>
      </c>
      <c r="G97" s="205"/>
      <c r="H97" s="207" t="s">
        <v>21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179</v>
      </c>
      <c r="AU97" s="214" t="s">
        <v>82</v>
      </c>
      <c r="AV97" s="11" t="s">
        <v>80</v>
      </c>
      <c r="AW97" s="11" t="s">
        <v>35</v>
      </c>
      <c r="AX97" s="11" t="s">
        <v>72</v>
      </c>
      <c r="AY97" s="214" t="s">
        <v>146</v>
      </c>
    </row>
    <row r="98" spans="2:65" s="12" customFormat="1" ht="13.5">
      <c r="B98" s="215"/>
      <c r="C98" s="216"/>
      <c r="D98" s="206" t="s">
        <v>179</v>
      </c>
      <c r="E98" s="217" t="s">
        <v>21</v>
      </c>
      <c r="F98" s="218" t="s">
        <v>475</v>
      </c>
      <c r="G98" s="216"/>
      <c r="H98" s="219">
        <v>2.3730000000000002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179</v>
      </c>
      <c r="AU98" s="225" t="s">
        <v>82</v>
      </c>
      <c r="AV98" s="12" t="s">
        <v>82</v>
      </c>
      <c r="AW98" s="12" t="s">
        <v>35</v>
      </c>
      <c r="AX98" s="12" t="s">
        <v>80</v>
      </c>
      <c r="AY98" s="225" t="s">
        <v>146</v>
      </c>
    </row>
    <row r="99" spans="2:65" s="1" customFormat="1" ht="25.5" customHeight="1">
      <c r="B99" s="40"/>
      <c r="C99" s="226" t="s">
        <v>164</v>
      </c>
      <c r="D99" s="226" t="s">
        <v>235</v>
      </c>
      <c r="E99" s="227" t="s">
        <v>476</v>
      </c>
      <c r="F99" s="228" t="s">
        <v>477</v>
      </c>
      <c r="G99" s="229" t="s">
        <v>238</v>
      </c>
      <c r="H99" s="230">
        <v>3</v>
      </c>
      <c r="I99" s="231"/>
      <c r="J99" s="232">
        <f>ROUND(I99*H99,2)</f>
        <v>0</v>
      </c>
      <c r="K99" s="228" t="s">
        <v>279</v>
      </c>
      <c r="L99" s="60"/>
      <c r="M99" s="233" t="s">
        <v>21</v>
      </c>
      <c r="N99" s="234" t="s">
        <v>43</v>
      </c>
      <c r="O99" s="41"/>
      <c r="P99" s="201">
        <f>O99*H99</f>
        <v>0</v>
      </c>
      <c r="Q99" s="201">
        <v>6.8999999999999999E-3</v>
      </c>
      <c r="R99" s="201">
        <f>Q99*H99</f>
        <v>2.07E-2</v>
      </c>
      <c r="S99" s="201">
        <v>0</v>
      </c>
      <c r="T99" s="202">
        <f>S99*H99</f>
        <v>0</v>
      </c>
      <c r="AR99" s="23" t="s">
        <v>152</v>
      </c>
      <c r="AT99" s="23" t="s">
        <v>235</v>
      </c>
      <c r="AU99" s="23" t="s">
        <v>82</v>
      </c>
      <c r="AY99" s="23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80</v>
      </c>
      <c r="BK99" s="203">
        <f>ROUND(I99*H99,2)</f>
        <v>0</v>
      </c>
      <c r="BL99" s="23" t="s">
        <v>152</v>
      </c>
      <c r="BM99" s="23" t="s">
        <v>478</v>
      </c>
    </row>
    <row r="100" spans="2:65" s="11" customFormat="1" ht="13.5">
      <c r="B100" s="204"/>
      <c r="C100" s="205"/>
      <c r="D100" s="206" t="s">
        <v>179</v>
      </c>
      <c r="E100" s="207" t="s">
        <v>21</v>
      </c>
      <c r="F100" s="208" t="s">
        <v>471</v>
      </c>
      <c r="G100" s="205"/>
      <c r="H100" s="207" t="s">
        <v>21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179</v>
      </c>
      <c r="AU100" s="214" t="s">
        <v>82</v>
      </c>
      <c r="AV100" s="11" t="s">
        <v>80</v>
      </c>
      <c r="AW100" s="11" t="s">
        <v>35</v>
      </c>
      <c r="AX100" s="11" t="s">
        <v>72</v>
      </c>
      <c r="AY100" s="214" t="s">
        <v>146</v>
      </c>
    </row>
    <row r="101" spans="2:65" s="12" customFormat="1" ht="13.5">
      <c r="B101" s="215"/>
      <c r="C101" s="216"/>
      <c r="D101" s="206" t="s">
        <v>179</v>
      </c>
      <c r="E101" s="217" t="s">
        <v>21</v>
      </c>
      <c r="F101" s="218" t="s">
        <v>156</v>
      </c>
      <c r="G101" s="216"/>
      <c r="H101" s="219">
        <v>3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179</v>
      </c>
      <c r="AU101" s="225" t="s">
        <v>82</v>
      </c>
      <c r="AV101" s="12" t="s">
        <v>82</v>
      </c>
      <c r="AW101" s="12" t="s">
        <v>35</v>
      </c>
      <c r="AX101" s="12" t="s">
        <v>80</v>
      </c>
      <c r="AY101" s="225" t="s">
        <v>146</v>
      </c>
    </row>
    <row r="102" spans="2:65" s="1" customFormat="1" ht="16.5" customHeight="1">
      <c r="B102" s="40"/>
      <c r="C102" s="191" t="s">
        <v>167</v>
      </c>
      <c r="D102" s="191" t="s">
        <v>148</v>
      </c>
      <c r="E102" s="192" t="s">
        <v>479</v>
      </c>
      <c r="F102" s="193" t="s">
        <v>480</v>
      </c>
      <c r="G102" s="194" t="s">
        <v>177</v>
      </c>
      <c r="H102" s="195">
        <v>3</v>
      </c>
      <c r="I102" s="196"/>
      <c r="J102" s="197">
        <f>ROUND(I102*H102,2)</f>
        <v>0</v>
      </c>
      <c r="K102" s="193" t="s">
        <v>279</v>
      </c>
      <c r="L102" s="198"/>
      <c r="M102" s="199" t="s">
        <v>21</v>
      </c>
      <c r="N102" s="200" t="s">
        <v>43</v>
      </c>
      <c r="O102" s="41"/>
      <c r="P102" s="201">
        <f>O102*H102</f>
        <v>0</v>
      </c>
      <c r="Q102" s="201">
        <v>8.5999999999999993E-2</v>
      </c>
      <c r="R102" s="201">
        <f>Q102*H102</f>
        <v>0.25800000000000001</v>
      </c>
      <c r="S102" s="201">
        <v>0</v>
      </c>
      <c r="T102" s="202">
        <f>S102*H102</f>
        <v>0</v>
      </c>
      <c r="AR102" s="23" t="s">
        <v>151</v>
      </c>
      <c r="AT102" s="23" t="s">
        <v>148</v>
      </c>
      <c r="AU102" s="23" t="s">
        <v>82</v>
      </c>
      <c r="AY102" s="23" t="s">
        <v>146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80</v>
      </c>
      <c r="BK102" s="203">
        <f>ROUND(I102*H102,2)</f>
        <v>0</v>
      </c>
      <c r="BL102" s="23" t="s">
        <v>152</v>
      </c>
      <c r="BM102" s="23" t="s">
        <v>481</v>
      </c>
    </row>
    <row r="103" spans="2:65" s="11" customFormat="1" ht="13.5">
      <c r="B103" s="204"/>
      <c r="C103" s="205"/>
      <c r="D103" s="206" t="s">
        <v>179</v>
      </c>
      <c r="E103" s="207" t="s">
        <v>21</v>
      </c>
      <c r="F103" s="208" t="s">
        <v>457</v>
      </c>
      <c r="G103" s="205"/>
      <c r="H103" s="207" t="s">
        <v>21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179</v>
      </c>
      <c r="AU103" s="214" t="s">
        <v>82</v>
      </c>
      <c r="AV103" s="11" t="s">
        <v>80</v>
      </c>
      <c r="AW103" s="11" t="s">
        <v>35</v>
      </c>
      <c r="AX103" s="11" t="s">
        <v>72</v>
      </c>
      <c r="AY103" s="214" t="s">
        <v>146</v>
      </c>
    </row>
    <row r="104" spans="2:65" s="12" customFormat="1" ht="13.5">
      <c r="B104" s="215"/>
      <c r="C104" s="216"/>
      <c r="D104" s="206" t="s">
        <v>179</v>
      </c>
      <c r="E104" s="217" t="s">
        <v>21</v>
      </c>
      <c r="F104" s="218" t="s">
        <v>156</v>
      </c>
      <c r="G104" s="216"/>
      <c r="H104" s="219">
        <v>3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179</v>
      </c>
      <c r="AU104" s="225" t="s">
        <v>82</v>
      </c>
      <c r="AV104" s="12" t="s">
        <v>82</v>
      </c>
      <c r="AW104" s="12" t="s">
        <v>35</v>
      </c>
      <c r="AX104" s="12" t="s">
        <v>80</v>
      </c>
      <c r="AY104" s="225" t="s">
        <v>146</v>
      </c>
    </row>
    <row r="105" spans="2:65" s="1" customFormat="1" ht="25.5" customHeight="1">
      <c r="B105" s="40"/>
      <c r="C105" s="226" t="s">
        <v>151</v>
      </c>
      <c r="D105" s="226" t="s">
        <v>235</v>
      </c>
      <c r="E105" s="227" t="s">
        <v>482</v>
      </c>
      <c r="F105" s="228" t="s">
        <v>483</v>
      </c>
      <c r="G105" s="229" t="s">
        <v>248</v>
      </c>
      <c r="H105" s="230">
        <v>3866.3</v>
      </c>
      <c r="I105" s="231"/>
      <c r="J105" s="232">
        <f>ROUND(I105*H105,2)</f>
        <v>0</v>
      </c>
      <c r="K105" s="228" t="s">
        <v>279</v>
      </c>
      <c r="L105" s="60"/>
      <c r="M105" s="233" t="s">
        <v>21</v>
      </c>
      <c r="N105" s="234" t="s">
        <v>43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152</v>
      </c>
      <c r="AT105" s="23" t="s">
        <v>235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484</v>
      </c>
    </row>
    <row r="106" spans="2:65" s="11" customFormat="1" ht="13.5">
      <c r="B106" s="204"/>
      <c r="C106" s="205"/>
      <c r="D106" s="206" t="s">
        <v>179</v>
      </c>
      <c r="E106" s="207" t="s">
        <v>21</v>
      </c>
      <c r="F106" s="208" t="s">
        <v>485</v>
      </c>
      <c r="G106" s="205"/>
      <c r="H106" s="207" t="s">
        <v>21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179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146</v>
      </c>
    </row>
    <row r="107" spans="2:65" s="12" customFormat="1" ht="13.5">
      <c r="B107" s="215"/>
      <c r="C107" s="216"/>
      <c r="D107" s="206" t="s">
        <v>179</v>
      </c>
      <c r="E107" s="217" t="s">
        <v>21</v>
      </c>
      <c r="F107" s="218" t="s">
        <v>486</v>
      </c>
      <c r="G107" s="216"/>
      <c r="H107" s="219">
        <v>3866.3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80</v>
      </c>
      <c r="AY107" s="225" t="s">
        <v>146</v>
      </c>
    </row>
    <row r="108" spans="2:65" s="1" customFormat="1" ht="25.5" customHeight="1">
      <c r="B108" s="40"/>
      <c r="C108" s="226" t="s">
        <v>172</v>
      </c>
      <c r="D108" s="226" t="s">
        <v>235</v>
      </c>
      <c r="E108" s="227" t="s">
        <v>487</v>
      </c>
      <c r="F108" s="228" t="s">
        <v>488</v>
      </c>
      <c r="G108" s="229" t="s">
        <v>248</v>
      </c>
      <c r="H108" s="230">
        <v>2820.3</v>
      </c>
      <c r="I108" s="231"/>
      <c r="J108" s="232">
        <f>ROUND(I108*H108,2)</f>
        <v>0</v>
      </c>
      <c r="K108" s="228" t="s">
        <v>279</v>
      </c>
      <c r="L108" s="60"/>
      <c r="M108" s="233" t="s">
        <v>21</v>
      </c>
      <c r="N108" s="234" t="s">
        <v>43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152</v>
      </c>
      <c r="AT108" s="23" t="s">
        <v>235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489</v>
      </c>
    </row>
    <row r="109" spans="2:65" s="11" customFormat="1" ht="13.5">
      <c r="B109" s="204"/>
      <c r="C109" s="205"/>
      <c r="D109" s="206" t="s">
        <v>179</v>
      </c>
      <c r="E109" s="207" t="s">
        <v>21</v>
      </c>
      <c r="F109" s="208" t="s">
        <v>485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>
      <c r="B110" s="215"/>
      <c r="C110" s="216"/>
      <c r="D110" s="206" t="s">
        <v>179</v>
      </c>
      <c r="E110" s="217" t="s">
        <v>21</v>
      </c>
      <c r="F110" s="218" t="s">
        <v>439</v>
      </c>
      <c r="G110" s="216"/>
      <c r="H110" s="219">
        <v>2820.3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25.5" customHeight="1">
      <c r="B111" s="40"/>
      <c r="C111" s="226" t="s">
        <v>175</v>
      </c>
      <c r="D111" s="226" t="s">
        <v>235</v>
      </c>
      <c r="E111" s="227" t="s">
        <v>490</v>
      </c>
      <c r="F111" s="228" t="s">
        <v>491</v>
      </c>
      <c r="G111" s="229" t="s">
        <v>248</v>
      </c>
      <c r="H111" s="230">
        <v>2820.3</v>
      </c>
      <c r="I111" s="231"/>
      <c r="J111" s="232">
        <f>ROUND(I111*H111,2)</f>
        <v>0</v>
      </c>
      <c r="K111" s="228" t="s">
        <v>239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152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152</v>
      </c>
      <c r="BM111" s="23" t="s">
        <v>492</v>
      </c>
    </row>
    <row r="112" spans="2:65" s="11" customFormat="1" ht="13.5">
      <c r="B112" s="204"/>
      <c r="C112" s="205"/>
      <c r="D112" s="206" t="s">
        <v>179</v>
      </c>
      <c r="E112" s="207" t="s">
        <v>21</v>
      </c>
      <c r="F112" s="208" t="s">
        <v>485</v>
      </c>
      <c r="G112" s="205"/>
      <c r="H112" s="207" t="s">
        <v>21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179</v>
      </c>
      <c r="AU112" s="214" t="s">
        <v>82</v>
      </c>
      <c r="AV112" s="11" t="s">
        <v>80</v>
      </c>
      <c r="AW112" s="11" t="s">
        <v>35</v>
      </c>
      <c r="AX112" s="11" t="s">
        <v>72</v>
      </c>
      <c r="AY112" s="214" t="s">
        <v>146</v>
      </c>
    </row>
    <row r="113" spans="2:65" s="12" customFormat="1" ht="13.5">
      <c r="B113" s="215"/>
      <c r="C113" s="216"/>
      <c r="D113" s="206" t="s">
        <v>179</v>
      </c>
      <c r="E113" s="217" t="s">
        <v>21</v>
      </c>
      <c r="F113" s="218" t="s">
        <v>439</v>
      </c>
      <c r="G113" s="216"/>
      <c r="H113" s="219">
        <v>2820.3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179</v>
      </c>
      <c r="AU113" s="225" t="s">
        <v>82</v>
      </c>
      <c r="AV113" s="12" t="s">
        <v>82</v>
      </c>
      <c r="AW113" s="12" t="s">
        <v>35</v>
      </c>
      <c r="AX113" s="12" t="s">
        <v>80</v>
      </c>
      <c r="AY113" s="225" t="s">
        <v>146</v>
      </c>
    </row>
    <row r="114" spans="2:65" s="1" customFormat="1" ht="38.25" customHeight="1">
      <c r="B114" s="40"/>
      <c r="C114" s="226" t="s">
        <v>181</v>
      </c>
      <c r="D114" s="226" t="s">
        <v>235</v>
      </c>
      <c r="E114" s="227" t="s">
        <v>493</v>
      </c>
      <c r="F114" s="228" t="s">
        <v>494</v>
      </c>
      <c r="G114" s="229" t="s">
        <v>248</v>
      </c>
      <c r="H114" s="230">
        <v>2820.3</v>
      </c>
      <c r="I114" s="231"/>
      <c r="J114" s="232">
        <f>ROUND(I114*H114,2)</f>
        <v>0</v>
      </c>
      <c r="K114" s="228" t="s">
        <v>279</v>
      </c>
      <c r="L114" s="60"/>
      <c r="M114" s="233" t="s">
        <v>21</v>
      </c>
      <c r="N114" s="234" t="s">
        <v>43</v>
      </c>
      <c r="O114" s="41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152</v>
      </c>
      <c r="AT114" s="23" t="s">
        <v>235</v>
      </c>
      <c r="AU114" s="23" t="s">
        <v>82</v>
      </c>
      <c r="AY114" s="23" t="s">
        <v>146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80</v>
      </c>
      <c r="BK114" s="203">
        <f>ROUND(I114*H114,2)</f>
        <v>0</v>
      </c>
      <c r="BL114" s="23" t="s">
        <v>152</v>
      </c>
      <c r="BM114" s="23" t="s">
        <v>495</v>
      </c>
    </row>
    <row r="115" spans="2:65" s="11" customFormat="1" ht="13.5">
      <c r="B115" s="204"/>
      <c r="C115" s="205"/>
      <c r="D115" s="206" t="s">
        <v>179</v>
      </c>
      <c r="E115" s="207" t="s">
        <v>21</v>
      </c>
      <c r="F115" s="208" t="s">
        <v>485</v>
      </c>
      <c r="G115" s="205"/>
      <c r="H115" s="207" t="s">
        <v>21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179</v>
      </c>
      <c r="AU115" s="214" t="s">
        <v>82</v>
      </c>
      <c r="AV115" s="11" t="s">
        <v>80</v>
      </c>
      <c r="AW115" s="11" t="s">
        <v>35</v>
      </c>
      <c r="AX115" s="11" t="s">
        <v>72</v>
      </c>
      <c r="AY115" s="214" t="s">
        <v>146</v>
      </c>
    </row>
    <row r="116" spans="2:65" s="12" customFormat="1" ht="13.5">
      <c r="B116" s="215"/>
      <c r="C116" s="216"/>
      <c r="D116" s="206" t="s">
        <v>179</v>
      </c>
      <c r="E116" s="217" t="s">
        <v>439</v>
      </c>
      <c r="F116" s="218" t="s">
        <v>496</v>
      </c>
      <c r="G116" s="216"/>
      <c r="H116" s="219">
        <v>2820.3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38.25" customHeight="1">
      <c r="B117" s="40"/>
      <c r="C117" s="226" t="s">
        <v>184</v>
      </c>
      <c r="D117" s="226" t="s">
        <v>235</v>
      </c>
      <c r="E117" s="227" t="s">
        <v>497</v>
      </c>
      <c r="F117" s="228" t="s">
        <v>498</v>
      </c>
      <c r="G117" s="229" t="s">
        <v>248</v>
      </c>
      <c r="H117" s="230">
        <v>3.7</v>
      </c>
      <c r="I117" s="231"/>
      <c r="J117" s="232">
        <f>ROUND(I117*H117,2)</f>
        <v>0</v>
      </c>
      <c r="K117" s="228" t="s">
        <v>279</v>
      </c>
      <c r="L117" s="60"/>
      <c r="M117" s="233" t="s">
        <v>21</v>
      </c>
      <c r="N117" s="234" t="s">
        <v>43</v>
      </c>
      <c r="O117" s="41"/>
      <c r="P117" s="201">
        <f>O117*H117</f>
        <v>0</v>
      </c>
      <c r="Q117" s="201">
        <v>0.19536000000000001</v>
      </c>
      <c r="R117" s="201">
        <f>Q117*H117</f>
        <v>0.72283200000000003</v>
      </c>
      <c r="S117" s="201">
        <v>0</v>
      </c>
      <c r="T117" s="202">
        <f>S117*H117</f>
        <v>0</v>
      </c>
      <c r="AR117" s="23" t="s">
        <v>152</v>
      </c>
      <c r="AT117" s="23" t="s">
        <v>235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152</v>
      </c>
      <c r="BM117" s="23" t="s">
        <v>499</v>
      </c>
    </row>
    <row r="118" spans="2:65" s="11" customFormat="1" ht="13.5">
      <c r="B118" s="204"/>
      <c r="C118" s="205"/>
      <c r="D118" s="206" t="s">
        <v>179</v>
      </c>
      <c r="E118" s="207" t="s">
        <v>21</v>
      </c>
      <c r="F118" s="208" t="s">
        <v>471</v>
      </c>
      <c r="G118" s="205"/>
      <c r="H118" s="207" t="s">
        <v>21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179</v>
      </c>
      <c r="AU118" s="214" t="s">
        <v>82</v>
      </c>
      <c r="AV118" s="11" t="s">
        <v>80</v>
      </c>
      <c r="AW118" s="11" t="s">
        <v>35</v>
      </c>
      <c r="AX118" s="11" t="s">
        <v>72</v>
      </c>
      <c r="AY118" s="214" t="s">
        <v>146</v>
      </c>
    </row>
    <row r="119" spans="2:65" s="11" customFormat="1" ht="13.5">
      <c r="B119" s="204"/>
      <c r="C119" s="205"/>
      <c r="D119" s="206" t="s">
        <v>179</v>
      </c>
      <c r="E119" s="207" t="s">
        <v>21</v>
      </c>
      <c r="F119" s="208" t="s">
        <v>500</v>
      </c>
      <c r="G119" s="205"/>
      <c r="H119" s="207" t="s">
        <v>21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179</v>
      </c>
      <c r="AU119" s="214" t="s">
        <v>82</v>
      </c>
      <c r="AV119" s="11" t="s">
        <v>80</v>
      </c>
      <c r="AW119" s="11" t="s">
        <v>35</v>
      </c>
      <c r="AX119" s="11" t="s">
        <v>72</v>
      </c>
      <c r="AY119" s="214" t="s">
        <v>146</v>
      </c>
    </row>
    <row r="120" spans="2:65" s="12" customFormat="1" ht="13.5">
      <c r="B120" s="215"/>
      <c r="C120" s="216"/>
      <c r="D120" s="206" t="s">
        <v>179</v>
      </c>
      <c r="E120" s="217" t="s">
        <v>449</v>
      </c>
      <c r="F120" s="218" t="s">
        <v>450</v>
      </c>
      <c r="G120" s="216"/>
      <c r="H120" s="219">
        <v>3.7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179</v>
      </c>
      <c r="AU120" s="225" t="s">
        <v>82</v>
      </c>
      <c r="AV120" s="12" t="s">
        <v>82</v>
      </c>
      <c r="AW120" s="12" t="s">
        <v>35</v>
      </c>
      <c r="AX120" s="12" t="s">
        <v>80</v>
      </c>
      <c r="AY120" s="225" t="s">
        <v>146</v>
      </c>
    </row>
    <row r="121" spans="2:65" s="1" customFormat="1" ht="16.5" customHeight="1">
      <c r="B121" s="40"/>
      <c r="C121" s="191" t="s">
        <v>188</v>
      </c>
      <c r="D121" s="191" t="s">
        <v>148</v>
      </c>
      <c r="E121" s="192" t="s">
        <v>501</v>
      </c>
      <c r="F121" s="193" t="s">
        <v>502</v>
      </c>
      <c r="G121" s="194" t="s">
        <v>358</v>
      </c>
      <c r="H121" s="195">
        <v>1.1100000000000001</v>
      </c>
      <c r="I121" s="196"/>
      <c r="J121" s="197">
        <f>ROUND(I121*H121,2)</f>
        <v>0</v>
      </c>
      <c r="K121" s="193" t="s">
        <v>279</v>
      </c>
      <c r="L121" s="198"/>
      <c r="M121" s="199" t="s">
        <v>21</v>
      </c>
      <c r="N121" s="200" t="s">
        <v>43</v>
      </c>
      <c r="O121" s="41"/>
      <c r="P121" s="201">
        <f>O121*H121</f>
        <v>0</v>
      </c>
      <c r="Q121" s="201">
        <v>1</v>
      </c>
      <c r="R121" s="201">
        <f>Q121*H121</f>
        <v>1.1100000000000001</v>
      </c>
      <c r="S121" s="201">
        <v>0</v>
      </c>
      <c r="T121" s="202">
        <f>S121*H121</f>
        <v>0</v>
      </c>
      <c r="AR121" s="23" t="s">
        <v>151</v>
      </c>
      <c r="AT121" s="23" t="s">
        <v>148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152</v>
      </c>
      <c r="BM121" s="23" t="s">
        <v>503</v>
      </c>
    </row>
    <row r="122" spans="2:65" s="12" customFormat="1" ht="13.5">
      <c r="B122" s="215"/>
      <c r="C122" s="216"/>
      <c r="D122" s="206" t="s">
        <v>179</v>
      </c>
      <c r="E122" s="217" t="s">
        <v>21</v>
      </c>
      <c r="F122" s="218" t="s">
        <v>504</v>
      </c>
      <c r="G122" s="216"/>
      <c r="H122" s="219">
        <v>1.1100000000000001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179</v>
      </c>
      <c r="AU122" s="225" t="s">
        <v>82</v>
      </c>
      <c r="AV122" s="12" t="s">
        <v>82</v>
      </c>
      <c r="AW122" s="12" t="s">
        <v>35</v>
      </c>
      <c r="AX122" s="12" t="s">
        <v>80</v>
      </c>
      <c r="AY122" s="225" t="s">
        <v>146</v>
      </c>
    </row>
    <row r="123" spans="2:65" s="1" customFormat="1" ht="38.25" customHeight="1">
      <c r="B123" s="40"/>
      <c r="C123" s="226" t="s">
        <v>192</v>
      </c>
      <c r="D123" s="226" t="s">
        <v>235</v>
      </c>
      <c r="E123" s="227" t="s">
        <v>505</v>
      </c>
      <c r="F123" s="228" t="s">
        <v>506</v>
      </c>
      <c r="G123" s="229" t="s">
        <v>248</v>
      </c>
      <c r="H123" s="230">
        <v>10</v>
      </c>
      <c r="I123" s="231"/>
      <c r="J123" s="232">
        <f>ROUND(I123*H123,2)</f>
        <v>0</v>
      </c>
      <c r="K123" s="228" t="s">
        <v>279</v>
      </c>
      <c r="L123" s="60"/>
      <c r="M123" s="233" t="s">
        <v>21</v>
      </c>
      <c r="N123" s="234" t="s">
        <v>43</v>
      </c>
      <c r="O123" s="41"/>
      <c r="P123" s="201">
        <f>O123*H123</f>
        <v>0</v>
      </c>
      <c r="Q123" s="201">
        <v>0.19536000000000001</v>
      </c>
      <c r="R123" s="201">
        <f>Q123*H123</f>
        <v>1.9536</v>
      </c>
      <c r="S123" s="201">
        <v>0</v>
      </c>
      <c r="T123" s="202">
        <f>S123*H123</f>
        <v>0</v>
      </c>
      <c r="AR123" s="23" t="s">
        <v>152</v>
      </c>
      <c r="AT123" s="23" t="s">
        <v>235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152</v>
      </c>
      <c r="BM123" s="23" t="s">
        <v>507</v>
      </c>
    </row>
    <row r="124" spans="2:65" s="11" customFormat="1" ht="13.5">
      <c r="B124" s="204"/>
      <c r="C124" s="205"/>
      <c r="D124" s="206" t="s">
        <v>179</v>
      </c>
      <c r="E124" s="207" t="s">
        <v>21</v>
      </c>
      <c r="F124" s="208" t="s">
        <v>471</v>
      </c>
      <c r="G124" s="205"/>
      <c r="H124" s="207" t="s">
        <v>21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179</v>
      </c>
      <c r="AU124" s="214" t="s">
        <v>82</v>
      </c>
      <c r="AV124" s="11" t="s">
        <v>80</v>
      </c>
      <c r="AW124" s="11" t="s">
        <v>35</v>
      </c>
      <c r="AX124" s="11" t="s">
        <v>72</v>
      </c>
      <c r="AY124" s="214" t="s">
        <v>146</v>
      </c>
    </row>
    <row r="125" spans="2:65" s="12" customFormat="1" ht="13.5">
      <c r="B125" s="215"/>
      <c r="C125" s="216"/>
      <c r="D125" s="206" t="s">
        <v>179</v>
      </c>
      <c r="E125" s="217" t="s">
        <v>448</v>
      </c>
      <c r="F125" s="218" t="s">
        <v>175</v>
      </c>
      <c r="G125" s="216"/>
      <c r="H125" s="219">
        <v>10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179</v>
      </c>
      <c r="AU125" s="225" t="s">
        <v>82</v>
      </c>
      <c r="AV125" s="12" t="s">
        <v>82</v>
      </c>
      <c r="AW125" s="12" t="s">
        <v>35</v>
      </c>
      <c r="AX125" s="12" t="s">
        <v>80</v>
      </c>
      <c r="AY125" s="225" t="s">
        <v>146</v>
      </c>
    </row>
    <row r="126" spans="2:65" s="1" customFormat="1" ht="16.5" customHeight="1">
      <c r="B126" s="40"/>
      <c r="C126" s="191" t="s">
        <v>10</v>
      </c>
      <c r="D126" s="191" t="s">
        <v>148</v>
      </c>
      <c r="E126" s="192" t="s">
        <v>508</v>
      </c>
      <c r="F126" s="193" t="s">
        <v>509</v>
      </c>
      <c r="G126" s="194" t="s">
        <v>358</v>
      </c>
      <c r="H126" s="195">
        <v>2</v>
      </c>
      <c r="I126" s="196"/>
      <c r="J126" s="197">
        <f>ROUND(I126*H126,2)</f>
        <v>0</v>
      </c>
      <c r="K126" s="193" t="s">
        <v>279</v>
      </c>
      <c r="L126" s="198"/>
      <c r="M126" s="199" t="s">
        <v>21</v>
      </c>
      <c r="N126" s="200" t="s">
        <v>43</v>
      </c>
      <c r="O126" s="41"/>
      <c r="P126" s="201">
        <f>O126*H126</f>
        <v>0</v>
      </c>
      <c r="Q126" s="201">
        <v>1</v>
      </c>
      <c r="R126" s="201">
        <f>Q126*H126</f>
        <v>2</v>
      </c>
      <c r="S126" s="201">
        <v>0</v>
      </c>
      <c r="T126" s="202">
        <f>S126*H126</f>
        <v>0</v>
      </c>
      <c r="AR126" s="23" t="s">
        <v>151</v>
      </c>
      <c r="AT126" s="23" t="s">
        <v>148</v>
      </c>
      <c r="AU126" s="23" t="s">
        <v>82</v>
      </c>
      <c r="AY126" s="23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80</v>
      </c>
      <c r="BK126" s="203">
        <f>ROUND(I126*H126,2)</f>
        <v>0</v>
      </c>
      <c r="BL126" s="23" t="s">
        <v>152</v>
      </c>
      <c r="BM126" s="23" t="s">
        <v>510</v>
      </c>
    </row>
    <row r="127" spans="2:65" s="12" customFormat="1" ht="13.5">
      <c r="B127" s="215"/>
      <c r="C127" s="216"/>
      <c r="D127" s="206" t="s">
        <v>179</v>
      </c>
      <c r="E127" s="217" t="s">
        <v>21</v>
      </c>
      <c r="F127" s="218" t="s">
        <v>511</v>
      </c>
      <c r="G127" s="216"/>
      <c r="H127" s="219">
        <v>2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179</v>
      </c>
      <c r="AU127" s="225" t="s">
        <v>82</v>
      </c>
      <c r="AV127" s="12" t="s">
        <v>82</v>
      </c>
      <c r="AW127" s="12" t="s">
        <v>35</v>
      </c>
      <c r="AX127" s="12" t="s">
        <v>80</v>
      </c>
      <c r="AY127" s="225" t="s">
        <v>146</v>
      </c>
    </row>
    <row r="128" spans="2:65" s="1" customFormat="1" ht="16.5" customHeight="1">
      <c r="B128" s="40"/>
      <c r="C128" s="191" t="s">
        <v>199</v>
      </c>
      <c r="D128" s="191" t="s">
        <v>148</v>
      </c>
      <c r="E128" s="192" t="s">
        <v>512</v>
      </c>
      <c r="F128" s="193" t="s">
        <v>513</v>
      </c>
      <c r="G128" s="194" t="s">
        <v>248</v>
      </c>
      <c r="H128" s="195">
        <v>107.2</v>
      </c>
      <c r="I128" s="196"/>
      <c r="J128" s="197">
        <f>ROUND(I128*H128,2)</f>
        <v>0</v>
      </c>
      <c r="K128" s="193" t="s">
        <v>21</v>
      </c>
      <c r="L128" s="198"/>
      <c r="M128" s="199" t="s">
        <v>21</v>
      </c>
      <c r="N128" s="200" t="s">
        <v>43</v>
      </c>
      <c r="O128" s="41"/>
      <c r="P128" s="201">
        <f>O128*H128</f>
        <v>0</v>
      </c>
      <c r="Q128" s="201">
        <v>0.13100000000000001</v>
      </c>
      <c r="R128" s="201">
        <f>Q128*H128</f>
        <v>14.043200000000001</v>
      </c>
      <c r="S128" s="201">
        <v>0</v>
      </c>
      <c r="T128" s="202">
        <f>S128*H128</f>
        <v>0</v>
      </c>
      <c r="AR128" s="23" t="s">
        <v>151</v>
      </c>
      <c r="AT128" s="23" t="s">
        <v>148</v>
      </c>
      <c r="AU128" s="23" t="s">
        <v>82</v>
      </c>
      <c r="AY128" s="23" t="s">
        <v>146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80</v>
      </c>
      <c r="BK128" s="203">
        <f>ROUND(I128*H128,2)</f>
        <v>0</v>
      </c>
      <c r="BL128" s="23" t="s">
        <v>152</v>
      </c>
      <c r="BM128" s="23" t="s">
        <v>514</v>
      </c>
    </row>
    <row r="129" spans="2:65" s="11" customFormat="1" ht="13.5">
      <c r="B129" s="204"/>
      <c r="C129" s="205"/>
      <c r="D129" s="206" t="s">
        <v>179</v>
      </c>
      <c r="E129" s="207" t="s">
        <v>21</v>
      </c>
      <c r="F129" s="208" t="s">
        <v>471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179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146</v>
      </c>
    </row>
    <row r="130" spans="2:65" s="12" customFormat="1" ht="13.5">
      <c r="B130" s="215"/>
      <c r="C130" s="216"/>
      <c r="D130" s="206" t="s">
        <v>179</v>
      </c>
      <c r="E130" s="217" t="s">
        <v>437</v>
      </c>
      <c r="F130" s="218" t="s">
        <v>438</v>
      </c>
      <c r="G130" s="216"/>
      <c r="H130" s="219">
        <v>107.2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16.5" customHeight="1">
      <c r="B131" s="40"/>
      <c r="C131" s="191" t="s">
        <v>203</v>
      </c>
      <c r="D131" s="191" t="s">
        <v>148</v>
      </c>
      <c r="E131" s="192" t="s">
        <v>515</v>
      </c>
      <c r="F131" s="193" t="s">
        <v>516</v>
      </c>
      <c r="G131" s="194" t="s">
        <v>248</v>
      </c>
      <c r="H131" s="195">
        <v>148.30000000000001</v>
      </c>
      <c r="I131" s="196"/>
      <c r="J131" s="197">
        <f>ROUND(I131*H131,2)</f>
        <v>0</v>
      </c>
      <c r="K131" s="193" t="s">
        <v>21</v>
      </c>
      <c r="L131" s="198"/>
      <c r="M131" s="199" t="s">
        <v>21</v>
      </c>
      <c r="N131" s="200" t="s">
        <v>43</v>
      </c>
      <c r="O131" s="41"/>
      <c r="P131" s="201">
        <f>O131*H131</f>
        <v>0</v>
      </c>
      <c r="Q131" s="201">
        <v>0.17599999999999999</v>
      </c>
      <c r="R131" s="201">
        <f>Q131*H131</f>
        <v>26.1008</v>
      </c>
      <c r="S131" s="201">
        <v>0</v>
      </c>
      <c r="T131" s="202">
        <f>S131*H131</f>
        <v>0</v>
      </c>
      <c r="AR131" s="23" t="s">
        <v>151</v>
      </c>
      <c r="AT131" s="23" t="s">
        <v>148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152</v>
      </c>
      <c r="BM131" s="23" t="s">
        <v>517</v>
      </c>
    </row>
    <row r="132" spans="2:65" s="11" customFormat="1" ht="13.5">
      <c r="B132" s="204"/>
      <c r="C132" s="205"/>
      <c r="D132" s="206" t="s">
        <v>179</v>
      </c>
      <c r="E132" s="207" t="s">
        <v>21</v>
      </c>
      <c r="F132" s="208" t="s">
        <v>485</v>
      </c>
      <c r="G132" s="205"/>
      <c r="H132" s="207" t="s">
        <v>21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179</v>
      </c>
      <c r="AU132" s="214" t="s">
        <v>82</v>
      </c>
      <c r="AV132" s="11" t="s">
        <v>80</v>
      </c>
      <c r="AW132" s="11" t="s">
        <v>35</v>
      </c>
      <c r="AX132" s="11" t="s">
        <v>72</v>
      </c>
      <c r="AY132" s="214" t="s">
        <v>146</v>
      </c>
    </row>
    <row r="133" spans="2:65" s="12" customFormat="1" ht="13.5">
      <c r="B133" s="215"/>
      <c r="C133" s="216"/>
      <c r="D133" s="206" t="s">
        <v>179</v>
      </c>
      <c r="E133" s="217" t="s">
        <v>441</v>
      </c>
      <c r="F133" s="218" t="s">
        <v>442</v>
      </c>
      <c r="G133" s="216"/>
      <c r="H133" s="219">
        <v>140.30000000000001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179</v>
      </c>
      <c r="AU133" s="225" t="s">
        <v>82</v>
      </c>
      <c r="AV133" s="12" t="s">
        <v>82</v>
      </c>
      <c r="AW133" s="12" t="s">
        <v>35</v>
      </c>
      <c r="AX133" s="12" t="s">
        <v>72</v>
      </c>
      <c r="AY133" s="225" t="s">
        <v>146</v>
      </c>
    </row>
    <row r="134" spans="2:65" s="12" customFormat="1" ht="13.5">
      <c r="B134" s="215"/>
      <c r="C134" s="216"/>
      <c r="D134" s="206" t="s">
        <v>179</v>
      </c>
      <c r="E134" s="217" t="s">
        <v>443</v>
      </c>
      <c r="F134" s="218" t="s">
        <v>151</v>
      </c>
      <c r="G134" s="216"/>
      <c r="H134" s="219">
        <v>8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179</v>
      </c>
      <c r="AU134" s="225" t="s">
        <v>82</v>
      </c>
      <c r="AV134" s="12" t="s">
        <v>82</v>
      </c>
      <c r="AW134" s="12" t="s">
        <v>35</v>
      </c>
      <c r="AX134" s="12" t="s">
        <v>72</v>
      </c>
      <c r="AY134" s="225" t="s">
        <v>146</v>
      </c>
    </row>
    <row r="135" spans="2:65" s="13" customFormat="1" ht="13.5">
      <c r="B135" s="239"/>
      <c r="C135" s="240"/>
      <c r="D135" s="206" t="s">
        <v>179</v>
      </c>
      <c r="E135" s="241" t="s">
        <v>21</v>
      </c>
      <c r="F135" s="242" t="s">
        <v>273</v>
      </c>
      <c r="G135" s="240"/>
      <c r="H135" s="243">
        <v>148.30000000000001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179</v>
      </c>
      <c r="AU135" s="249" t="s">
        <v>82</v>
      </c>
      <c r="AV135" s="13" t="s">
        <v>152</v>
      </c>
      <c r="AW135" s="13" t="s">
        <v>35</v>
      </c>
      <c r="AX135" s="13" t="s">
        <v>80</v>
      </c>
      <c r="AY135" s="249" t="s">
        <v>146</v>
      </c>
    </row>
    <row r="136" spans="2:65" s="1" customFormat="1" ht="16.5" customHeight="1">
      <c r="B136" s="40"/>
      <c r="C136" s="191" t="s">
        <v>210</v>
      </c>
      <c r="D136" s="191" t="s">
        <v>148</v>
      </c>
      <c r="E136" s="192" t="s">
        <v>518</v>
      </c>
      <c r="F136" s="193" t="s">
        <v>519</v>
      </c>
      <c r="G136" s="194" t="s">
        <v>248</v>
      </c>
      <c r="H136" s="195">
        <v>9.8000000000000007</v>
      </c>
      <c r="I136" s="196"/>
      <c r="J136" s="197">
        <f>ROUND(I136*H136,2)</f>
        <v>0</v>
      </c>
      <c r="K136" s="193" t="s">
        <v>21</v>
      </c>
      <c r="L136" s="198"/>
      <c r="M136" s="199" t="s">
        <v>21</v>
      </c>
      <c r="N136" s="200" t="s">
        <v>43</v>
      </c>
      <c r="O136" s="4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151</v>
      </c>
      <c r="AT136" s="23" t="s">
        <v>148</v>
      </c>
      <c r="AU136" s="23" t="s">
        <v>82</v>
      </c>
      <c r="AY136" s="23" t="s">
        <v>146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80</v>
      </c>
      <c r="BK136" s="203">
        <f>ROUND(I136*H136,2)</f>
        <v>0</v>
      </c>
      <c r="BL136" s="23" t="s">
        <v>152</v>
      </c>
      <c r="BM136" s="23" t="s">
        <v>520</v>
      </c>
    </row>
    <row r="137" spans="2:65" s="11" customFormat="1" ht="13.5">
      <c r="B137" s="204"/>
      <c r="C137" s="205"/>
      <c r="D137" s="206" t="s">
        <v>179</v>
      </c>
      <c r="E137" s="207" t="s">
        <v>21</v>
      </c>
      <c r="F137" s="208" t="s">
        <v>471</v>
      </c>
      <c r="G137" s="205"/>
      <c r="H137" s="207" t="s">
        <v>21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179</v>
      </c>
      <c r="AU137" s="214" t="s">
        <v>82</v>
      </c>
      <c r="AV137" s="11" t="s">
        <v>80</v>
      </c>
      <c r="AW137" s="11" t="s">
        <v>35</v>
      </c>
      <c r="AX137" s="11" t="s">
        <v>72</v>
      </c>
      <c r="AY137" s="214" t="s">
        <v>146</v>
      </c>
    </row>
    <row r="138" spans="2:65" s="12" customFormat="1" ht="13.5">
      <c r="B138" s="215"/>
      <c r="C138" s="216"/>
      <c r="D138" s="206" t="s">
        <v>179</v>
      </c>
      <c r="E138" s="217" t="s">
        <v>444</v>
      </c>
      <c r="F138" s="218" t="s">
        <v>445</v>
      </c>
      <c r="G138" s="216"/>
      <c r="H138" s="219">
        <v>9.8000000000000007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179</v>
      </c>
      <c r="AU138" s="225" t="s">
        <v>82</v>
      </c>
      <c r="AV138" s="12" t="s">
        <v>82</v>
      </c>
      <c r="AW138" s="12" t="s">
        <v>35</v>
      </c>
      <c r="AX138" s="12" t="s">
        <v>80</v>
      </c>
      <c r="AY138" s="225" t="s">
        <v>146</v>
      </c>
    </row>
    <row r="139" spans="2:65" s="1" customFormat="1" ht="16.5" customHeight="1">
      <c r="B139" s="40"/>
      <c r="C139" s="191" t="s">
        <v>214</v>
      </c>
      <c r="D139" s="191" t="s">
        <v>148</v>
      </c>
      <c r="E139" s="192" t="s">
        <v>521</v>
      </c>
      <c r="F139" s="193" t="s">
        <v>522</v>
      </c>
      <c r="G139" s="194" t="s">
        <v>248</v>
      </c>
      <c r="H139" s="195">
        <v>757</v>
      </c>
      <c r="I139" s="196"/>
      <c r="J139" s="197">
        <f>ROUND(I139*H139,2)</f>
        <v>0</v>
      </c>
      <c r="K139" s="193" t="s">
        <v>21</v>
      </c>
      <c r="L139" s="198"/>
      <c r="M139" s="199" t="s">
        <v>21</v>
      </c>
      <c r="N139" s="200" t="s">
        <v>43</v>
      </c>
      <c r="O139" s="4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151</v>
      </c>
      <c r="AT139" s="23" t="s">
        <v>148</v>
      </c>
      <c r="AU139" s="23" t="s">
        <v>82</v>
      </c>
      <c r="AY139" s="23" t="s">
        <v>146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80</v>
      </c>
      <c r="BK139" s="203">
        <f>ROUND(I139*H139,2)</f>
        <v>0</v>
      </c>
      <c r="BL139" s="23" t="s">
        <v>152</v>
      </c>
      <c r="BM139" s="23" t="s">
        <v>523</v>
      </c>
    </row>
    <row r="140" spans="2:65" s="11" customFormat="1" ht="13.5">
      <c r="B140" s="204"/>
      <c r="C140" s="205"/>
      <c r="D140" s="206" t="s">
        <v>179</v>
      </c>
      <c r="E140" s="207" t="s">
        <v>21</v>
      </c>
      <c r="F140" s="208" t="s">
        <v>471</v>
      </c>
      <c r="G140" s="205"/>
      <c r="H140" s="207" t="s">
        <v>21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179</v>
      </c>
      <c r="AU140" s="214" t="s">
        <v>82</v>
      </c>
      <c r="AV140" s="11" t="s">
        <v>80</v>
      </c>
      <c r="AW140" s="11" t="s">
        <v>35</v>
      </c>
      <c r="AX140" s="11" t="s">
        <v>72</v>
      </c>
      <c r="AY140" s="214" t="s">
        <v>146</v>
      </c>
    </row>
    <row r="141" spans="2:65" s="12" customFormat="1" ht="13.5">
      <c r="B141" s="215"/>
      <c r="C141" s="216"/>
      <c r="D141" s="206" t="s">
        <v>179</v>
      </c>
      <c r="E141" s="217" t="s">
        <v>435</v>
      </c>
      <c r="F141" s="218" t="s">
        <v>524</v>
      </c>
      <c r="G141" s="216"/>
      <c r="H141" s="219">
        <v>757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179</v>
      </c>
      <c r="AU141" s="225" t="s">
        <v>82</v>
      </c>
      <c r="AV141" s="12" t="s">
        <v>82</v>
      </c>
      <c r="AW141" s="12" t="s">
        <v>35</v>
      </c>
      <c r="AX141" s="12" t="s">
        <v>80</v>
      </c>
      <c r="AY141" s="225" t="s">
        <v>146</v>
      </c>
    </row>
    <row r="142" spans="2:65" s="1" customFormat="1" ht="51" customHeight="1">
      <c r="B142" s="40"/>
      <c r="C142" s="226" t="s">
        <v>218</v>
      </c>
      <c r="D142" s="226" t="s">
        <v>235</v>
      </c>
      <c r="E142" s="227" t="s">
        <v>525</v>
      </c>
      <c r="F142" s="228" t="s">
        <v>526</v>
      </c>
      <c r="G142" s="229" t="s">
        <v>248</v>
      </c>
      <c r="H142" s="230">
        <v>1012.5</v>
      </c>
      <c r="I142" s="231"/>
      <c r="J142" s="232">
        <f>ROUND(I142*H142,2)</f>
        <v>0</v>
      </c>
      <c r="K142" s="228" t="s">
        <v>279</v>
      </c>
      <c r="L142" s="60"/>
      <c r="M142" s="233" t="s">
        <v>21</v>
      </c>
      <c r="N142" s="234" t="s">
        <v>43</v>
      </c>
      <c r="O142" s="41"/>
      <c r="P142" s="201">
        <f>O142*H142</f>
        <v>0</v>
      </c>
      <c r="Q142" s="201">
        <v>8.5650000000000004E-2</v>
      </c>
      <c r="R142" s="201">
        <f>Q142*H142</f>
        <v>86.720624999999998</v>
      </c>
      <c r="S142" s="201">
        <v>0</v>
      </c>
      <c r="T142" s="202">
        <f>S142*H142</f>
        <v>0</v>
      </c>
      <c r="AR142" s="23" t="s">
        <v>152</v>
      </c>
      <c r="AT142" s="23" t="s">
        <v>235</v>
      </c>
      <c r="AU142" s="23" t="s">
        <v>82</v>
      </c>
      <c r="AY142" s="23" t="s">
        <v>146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80</v>
      </c>
      <c r="BK142" s="203">
        <f>ROUND(I142*H142,2)</f>
        <v>0</v>
      </c>
      <c r="BL142" s="23" t="s">
        <v>152</v>
      </c>
      <c r="BM142" s="23" t="s">
        <v>527</v>
      </c>
    </row>
    <row r="143" spans="2:65" s="12" customFormat="1" ht="13.5">
      <c r="B143" s="215"/>
      <c r="C143" s="216"/>
      <c r="D143" s="206" t="s">
        <v>179</v>
      </c>
      <c r="E143" s="217" t="s">
        <v>21</v>
      </c>
      <c r="F143" s="218" t="s">
        <v>528</v>
      </c>
      <c r="G143" s="216"/>
      <c r="H143" s="219">
        <v>1012.5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179</v>
      </c>
      <c r="AU143" s="225" t="s">
        <v>82</v>
      </c>
      <c r="AV143" s="12" t="s">
        <v>82</v>
      </c>
      <c r="AW143" s="12" t="s">
        <v>35</v>
      </c>
      <c r="AX143" s="12" t="s">
        <v>80</v>
      </c>
      <c r="AY143" s="225" t="s">
        <v>146</v>
      </c>
    </row>
    <row r="144" spans="2:65" s="1" customFormat="1" ht="51" customHeight="1">
      <c r="B144" s="40"/>
      <c r="C144" s="226" t="s">
        <v>9</v>
      </c>
      <c r="D144" s="226" t="s">
        <v>235</v>
      </c>
      <c r="E144" s="227" t="s">
        <v>529</v>
      </c>
      <c r="F144" s="228" t="s">
        <v>530</v>
      </c>
      <c r="G144" s="229" t="s">
        <v>248</v>
      </c>
      <c r="H144" s="230">
        <v>10</v>
      </c>
      <c r="I144" s="231"/>
      <c r="J144" s="232">
        <f>ROUND(I144*H144,2)</f>
        <v>0</v>
      </c>
      <c r="K144" s="228" t="s">
        <v>279</v>
      </c>
      <c r="L144" s="60"/>
      <c r="M144" s="233" t="s">
        <v>21</v>
      </c>
      <c r="N144" s="234" t="s">
        <v>43</v>
      </c>
      <c r="O144" s="41"/>
      <c r="P144" s="201">
        <f>O144*H144</f>
        <v>0</v>
      </c>
      <c r="Q144" s="201">
        <v>0.10100000000000001</v>
      </c>
      <c r="R144" s="201">
        <f>Q144*H144</f>
        <v>1.01</v>
      </c>
      <c r="S144" s="201">
        <v>0</v>
      </c>
      <c r="T144" s="202">
        <f>S144*H144</f>
        <v>0</v>
      </c>
      <c r="AR144" s="23" t="s">
        <v>152</v>
      </c>
      <c r="AT144" s="23" t="s">
        <v>235</v>
      </c>
      <c r="AU144" s="23" t="s">
        <v>82</v>
      </c>
      <c r="AY144" s="23" t="s">
        <v>146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80</v>
      </c>
      <c r="BK144" s="203">
        <f>ROUND(I144*H144,2)</f>
        <v>0</v>
      </c>
      <c r="BL144" s="23" t="s">
        <v>152</v>
      </c>
      <c r="BM144" s="23" t="s">
        <v>531</v>
      </c>
    </row>
    <row r="145" spans="2:65" s="11" customFormat="1" ht="13.5">
      <c r="B145" s="204"/>
      <c r="C145" s="205"/>
      <c r="D145" s="206" t="s">
        <v>179</v>
      </c>
      <c r="E145" s="207" t="s">
        <v>21</v>
      </c>
      <c r="F145" s="208" t="s">
        <v>471</v>
      </c>
      <c r="G145" s="205"/>
      <c r="H145" s="207" t="s">
        <v>21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179</v>
      </c>
      <c r="AU145" s="214" t="s">
        <v>82</v>
      </c>
      <c r="AV145" s="11" t="s">
        <v>80</v>
      </c>
      <c r="AW145" s="11" t="s">
        <v>35</v>
      </c>
      <c r="AX145" s="11" t="s">
        <v>72</v>
      </c>
      <c r="AY145" s="214" t="s">
        <v>146</v>
      </c>
    </row>
    <row r="146" spans="2:65" s="12" customFormat="1" ht="13.5">
      <c r="B146" s="215"/>
      <c r="C146" s="216"/>
      <c r="D146" s="206" t="s">
        <v>179</v>
      </c>
      <c r="E146" s="217" t="s">
        <v>446</v>
      </c>
      <c r="F146" s="218" t="s">
        <v>175</v>
      </c>
      <c r="G146" s="216"/>
      <c r="H146" s="219">
        <v>10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179</v>
      </c>
      <c r="AU146" s="225" t="s">
        <v>82</v>
      </c>
      <c r="AV146" s="12" t="s">
        <v>82</v>
      </c>
      <c r="AW146" s="12" t="s">
        <v>35</v>
      </c>
      <c r="AX146" s="12" t="s">
        <v>80</v>
      </c>
      <c r="AY146" s="225" t="s">
        <v>146</v>
      </c>
    </row>
    <row r="147" spans="2:65" s="1" customFormat="1" ht="16.5" customHeight="1">
      <c r="B147" s="40"/>
      <c r="C147" s="191" t="s">
        <v>225</v>
      </c>
      <c r="D147" s="191" t="s">
        <v>148</v>
      </c>
      <c r="E147" s="192" t="s">
        <v>532</v>
      </c>
      <c r="F147" s="193" t="s">
        <v>533</v>
      </c>
      <c r="G147" s="194" t="s">
        <v>248</v>
      </c>
      <c r="H147" s="195">
        <v>10</v>
      </c>
      <c r="I147" s="196"/>
      <c r="J147" s="197">
        <f>ROUND(I147*H147,2)</f>
        <v>0</v>
      </c>
      <c r="K147" s="193" t="s">
        <v>279</v>
      </c>
      <c r="L147" s="198"/>
      <c r="M147" s="199" t="s">
        <v>21</v>
      </c>
      <c r="N147" s="200" t="s">
        <v>43</v>
      </c>
      <c r="O147" s="41"/>
      <c r="P147" s="201">
        <f>O147*H147</f>
        <v>0</v>
      </c>
      <c r="Q147" s="201">
        <v>0.108</v>
      </c>
      <c r="R147" s="201">
        <f>Q147*H147</f>
        <v>1.08</v>
      </c>
      <c r="S147" s="201">
        <v>0</v>
      </c>
      <c r="T147" s="202">
        <f>S147*H147</f>
        <v>0</v>
      </c>
      <c r="AR147" s="23" t="s">
        <v>151</v>
      </c>
      <c r="AT147" s="23" t="s">
        <v>148</v>
      </c>
      <c r="AU147" s="23" t="s">
        <v>82</v>
      </c>
      <c r="AY147" s="23" t="s">
        <v>146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80</v>
      </c>
      <c r="BK147" s="203">
        <f>ROUND(I147*H147,2)</f>
        <v>0</v>
      </c>
      <c r="BL147" s="23" t="s">
        <v>152</v>
      </c>
      <c r="BM147" s="23" t="s">
        <v>534</v>
      </c>
    </row>
    <row r="148" spans="2:65" s="12" customFormat="1" ht="13.5">
      <c r="B148" s="215"/>
      <c r="C148" s="216"/>
      <c r="D148" s="206" t="s">
        <v>179</v>
      </c>
      <c r="E148" s="217" t="s">
        <v>21</v>
      </c>
      <c r="F148" s="218" t="s">
        <v>446</v>
      </c>
      <c r="G148" s="216"/>
      <c r="H148" s="219">
        <v>10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179</v>
      </c>
      <c r="AU148" s="225" t="s">
        <v>82</v>
      </c>
      <c r="AV148" s="12" t="s">
        <v>82</v>
      </c>
      <c r="AW148" s="12" t="s">
        <v>35</v>
      </c>
      <c r="AX148" s="12" t="s">
        <v>80</v>
      </c>
      <c r="AY148" s="225" t="s">
        <v>146</v>
      </c>
    </row>
    <row r="149" spans="2:65" s="10" customFormat="1" ht="29.85" customHeight="1">
      <c r="B149" s="175"/>
      <c r="C149" s="176"/>
      <c r="D149" s="177" t="s">
        <v>71</v>
      </c>
      <c r="E149" s="189" t="s">
        <v>172</v>
      </c>
      <c r="F149" s="189" t="s">
        <v>535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SUM(P150:P296)</f>
        <v>0</v>
      </c>
      <c r="Q149" s="183"/>
      <c r="R149" s="184">
        <f>SUM(R150:R296)</f>
        <v>463.73742414000009</v>
      </c>
      <c r="S149" s="183"/>
      <c r="T149" s="185">
        <f>SUM(T150:T296)</f>
        <v>77.326000000000008</v>
      </c>
      <c r="AR149" s="186" t="s">
        <v>80</v>
      </c>
      <c r="AT149" s="187" t="s">
        <v>71</v>
      </c>
      <c r="AU149" s="187" t="s">
        <v>80</v>
      </c>
      <c r="AY149" s="186" t="s">
        <v>146</v>
      </c>
      <c r="BK149" s="188">
        <f>SUM(BK150:BK296)</f>
        <v>0</v>
      </c>
    </row>
    <row r="150" spans="2:65" s="1" customFormat="1" ht="25.5" customHeight="1">
      <c r="B150" s="40"/>
      <c r="C150" s="226" t="s">
        <v>230</v>
      </c>
      <c r="D150" s="226" t="s">
        <v>235</v>
      </c>
      <c r="E150" s="227" t="s">
        <v>536</v>
      </c>
      <c r="F150" s="228" t="s">
        <v>537</v>
      </c>
      <c r="G150" s="229" t="s">
        <v>238</v>
      </c>
      <c r="H150" s="230">
        <v>12</v>
      </c>
      <c r="I150" s="231"/>
      <c r="J150" s="232">
        <f>ROUND(I150*H150,2)</f>
        <v>0</v>
      </c>
      <c r="K150" s="228" t="s">
        <v>279</v>
      </c>
      <c r="L150" s="60"/>
      <c r="M150" s="233" t="s">
        <v>21</v>
      </c>
      <c r="N150" s="234" t="s">
        <v>43</v>
      </c>
      <c r="O150" s="41"/>
      <c r="P150" s="201">
        <f>O150*H150</f>
        <v>0</v>
      </c>
      <c r="Q150" s="201">
        <v>2.8299999999999999E-2</v>
      </c>
      <c r="R150" s="201">
        <f>Q150*H150</f>
        <v>0.33960000000000001</v>
      </c>
      <c r="S150" s="201">
        <v>0</v>
      </c>
      <c r="T150" s="202">
        <f>S150*H150</f>
        <v>0</v>
      </c>
      <c r="AR150" s="23" t="s">
        <v>152</v>
      </c>
      <c r="AT150" s="23" t="s">
        <v>235</v>
      </c>
      <c r="AU150" s="23" t="s">
        <v>82</v>
      </c>
      <c r="AY150" s="23" t="s">
        <v>146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80</v>
      </c>
      <c r="BK150" s="203">
        <f>ROUND(I150*H150,2)</f>
        <v>0</v>
      </c>
      <c r="BL150" s="23" t="s">
        <v>152</v>
      </c>
      <c r="BM150" s="23" t="s">
        <v>538</v>
      </c>
    </row>
    <row r="151" spans="2:65" s="11" customFormat="1" ht="13.5">
      <c r="B151" s="204"/>
      <c r="C151" s="205"/>
      <c r="D151" s="206" t="s">
        <v>179</v>
      </c>
      <c r="E151" s="207" t="s">
        <v>21</v>
      </c>
      <c r="F151" s="208" t="s">
        <v>471</v>
      </c>
      <c r="G151" s="205"/>
      <c r="H151" s="207" t="s">
        <v>21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179</v>
      </c>
      <c r="AU151" s="214" t="s">
        <v>82</v>
      </c>
      <c r="AV151" s="11" t="s">
        <v>80</v>
      </c>
      <c r="AW151" s="11" t="s">
        <v>35</v>
      </c>
      <c r="AX151" s="11" t="s">
        <v>72</v>
      </c>
      <c r="AY151" s="214" t="s">
        <v>146</v>
      </c>
    </row>
    <row r="152" spans="2:65" s="12" customFormat="1" ht="13.5">
      <c r="B152" s="215"/>
      <c r="C152" s="216"/>
      <c r="D152" s="206" t="s">
        <v>179</v>
      </c>
      <c r="E152" s="217" t="s">
        <v>21</v>
      </c>
      <c r="F152" s="218" t="s">
        <v>539</v>
      </c>
      <c r="G152" s="216"/>
      <c r="H152" s="219">
        <v>12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179</v>
      </c>
      <c r="AU152" s="225" t="s">
        <v>82</v>
      </c>
      <c r="AV152" s="12" t="s">
        <v>82</v>
      </c>
      <c r="AW152" s="12" t="s">
        <v>35</v>
      </c>
      <c r="AX152" s="12" t="s">
        <v>80</v>
      </c>
      <c r="AY152" s="225" t="s">
        <v>146</v>
      </c>
    </row>
    <row r="153" spans="2:65" s="1" customFormat="1" ht="16.5" customHeight="1">
      <c r="B153" s="40"/>
      <c r="C153" s="226" t="s">
        <v>234</v>
      </c>
      <c r="D153" s="226" t="s">
        <v>235</v>
      </c>
      <c r="E153" s="227" t="s">
        <v>540</v>
      </c>
      <c r="F153" s="228" t="s">
        <v>541</v>
      </c>
      <c r="G153" s="229" t="s">
        <v>177</v>
      </c>
      <c r="H153" s="230">
        <v>9</v>
      </c>
      <c r="I153" s="231"/>
      <c r="J153" s="232">
        <f>ROUND(I153*H153,2)</f>
        <v>0</v>
      </c>
      <c r="K153" s="228" t="s">
        <v>21</v>
      </c>
      <c r="L153" s="60"/>
      <c r="M153" s="233" t="s">
        <v>21</v>
      </c>
      <c r="N153" s="234" t="s">
        <v>43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152</v>
      </c>
      <c r="AT153" s="23" t="s">
        <v>235</v>
      </c>
      <c r="AU153" s="23" t="s">
        <v>82</v>
      </c>
      <c r="AY153" s="23" t="s">
        <v>146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80</v>
      </c>
      <c r="BK153" s="203">
        <f>ROUND(I153*H153,2)</f>
        <v>0</v>
      </c>
      <c r="BL153" s="23" t="s">
        <v>152</v>
      </c>
      <c r="BM153" s="23" t="s">
        <v>542</v>
      </c>
    </row>
    <row r="154" spans="2:65" s="11" customFormat="1" ht="13.5">
      <c r="B154" s="204"/>
      <c r="C154" s="205"/>
      <c r="D154" s="206" t="s">
        <v>179</v>
      </c>
      <c r="E154" s="207" t="s">
        <v>21</v>
      </c>
      <c r="F154" s="208" t="s">
        <v>543</v>
      </c>
      <c r="G154" s="205"/>
      <c r="H154" s="207" t="s">
        <v>21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179</v>
      </c>
      <c r="AU154" s="214" t="s">
        <v>82</v>
      </c>
      <c r="AV154" s="11" t="s">
        <v>80</v>
      </c>
      <c r="AW154" s="11" t="s">
        <v>35</v>
      </c>
      <c r="AX154" s="11" t="s">
        <v>72</v>
      </c>
      <c r="AY154" s="214" t="s">
        <v>146</v>
      </c>
    </row>
    <row r="155" spans="2:65" s="12" customFormat="1" ht="13.5">
      <c r="B155" s="215"/>
      <c r="C155" s="216"/>
      <c r="D155" s="206" t="s">
        <v>179</v>
      </c>
      <c r="E155" s="217" t="s">
        <v>21</v>
      </c>
      <c r="F155" s="218" t="s">
        <v>172</v>
      </c>
      <c r="G155" s="216"/>
      <c r="H155" s="219">
        <v>9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80</v>
      </c>
      <c r="AY155" s="225" t="s">
        <v>146</v>
      </c>
    </row>
    <row r="156" spans="2:65" s="1" customFormat="1" ht="16.5" customHeight="1">
      <c r="B156" s="40"/>
      <c r="C156" s="226" t="s">
        <v>243</v>
      </c>
      <c r="D156" s="226" t="s">
        <v>235</v>
      </c>
      <c r="E156" s="227" t="s">
        <v>544</v>
      </c>
      <c r="F156" s="228" t="s">
        <v>545</v>
      </c>
      <c r="G156" s="229" t="s">
        <v>177</v>
      </c>
      <c r="H156" s="230">
        <v>8</v>
      </c>
      <c r="I156" s="231"/>
      <c r="J156" s="232">
        <f>ROUND(I156*H156,2)</f>
        <v>0</v>
      </c>
      <c r="K156" s="228" t="s">
        <v>279</v>
      </c>
      <c r="L156" s="60"/>
      <c r="M156" s="233" t="s">
        <v>21</v>
      </c>
      <c r="N156" s="234" t="s">
        <v>43</v>
      </c>
      <c r="O156" s="41"/>
      <c r="P156" s="201">
        <f>O156*H156</f>
        <v>0</v>
      </c>
      <c r="Q156" s="201">
        <v>1.8000000000000001E-4</v>
      </c>
      <c r="R156" s="201">
        <f>Q156*H156</f>
        <v>1.4400000000000001E-3</v>
      </c>
      <c r="S156" s="201">
        <v>0</v>
      </c>
      <c r="T156" s="202">
        <f>S156*H156</f>
        <v>0</v>
      </c>
      <c r="AR156" s="23" t="s">
        <v>152</v>
      </c>
      <c r="AT156" s="23" t="s">
        <v>235</v>
      </c>
      <c r="AU156" s="23" t="s">
        <v>82</v>
      </c>
      <c r="AY156" s="23" t="s">
        <v>146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80</v>
      </c>
      <c r="BK156" s="203">
        <f>ROUND(I156*H156,2)</f>
        <v>0</v>
      </c>
      <c r="BL156" s="23" t="s">
        <v>152</v>
      </c>
      <c r="BM156" s="23" t="s">
        <v>546</v>
      </c>
    </row>
    <row r="157" spans="2:65" s="11" customFormat="1" ht="13.5">
      <c r="B157" s="204"/>
      <c r="C157" s="205"/>
      <c r="D157" s="206" t="s">
        <v>179</v>
      </c>
      <c r="E157" s="207" t="s">
        <v>21</v>
      </c>
      <c r="F157" s="208" t="s">
        <v>543</v>
      </c>
      <c r="G157" s="205"/>
      <c r="H157" s="207" t="s">
        <v>21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179</v>
      </c>
      <c r="AU157" s="214" t="s">
        <v>82</v>
      </c>
      <c r="AV157" s="11" t="s">
        <v>80</v>
      </c>
      <c r="AW157" s="11" t="s">
        <v>35</v>
      </c>
      <c r="AX157" s="11" t="s">
        <v>72</v>
      </c>
      <c r="AY157" s="214" t="s">
        <v>146</v>
      </c>
    </row>
    <row r="158" spans="2:65" s="12" customFormat="1" ht="13.5">
      <c r="B158" s="215"/>
      <c r="C158" s="216"/>
      <c r="D158" s="206" t="s">
        <v>179</v>
      </c>
      <c r="E158" s="217" t="s">
        <v>21</v>
      </c>
      <c r="F158" s="218" t="s">
        <v>151</v>
      </c>
      <c r="G158" s="216"/>
      <c r="H158" s="219">
        <v>8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80</v>
      </c>
      <c r="AY158" s="225" t="s">
        <v>146</v>
      </c>
    </row>
    <row r="159" spans="2:65" s="1" customFormat="1" ht="16.5" customHeight="1">
      <c r="B159" s="40"/>
      <c r="C159" s="191" t="s">
        <v>369</v>
      </c>
      <c r="D159" s="191" t="s">
        <v>148</v>
      </c>
      <c r="E159" s="192" t="s">
        <v>547</v>
      </c>
      <c r="F159" s="193" t="s">
        <v>548</v>
      </c>
      <c r="G159" s="194" t="s">
        <v>177</v>
      </c>
      <c r="H159" s="195">
        <v>8</v>
      </c>
      <c r="I159" s="196"/>
      <c r="J159" s="197">
        <f>ROUND(I159*H159,2)</f>
        <v>0</v>
      </c>
      <c r="K159" s="193" t="s">
        <v>279</v>
      </c>
      <c r="L159" s="198"/>
      <c r="M159" s="199" t="s">
        <v>21</v>
      </c>
      <c r="N159" s="200" t="s">
        <v>43</v>
      </c>
      <c r="O159" s="41"/>
      <c r="P159" s="201">
        <f>O159*H159</f>
        <v>0</v>
      </c>
      <c r="Q159" s="201">
        <v>4.0000000000000002E-4</v>
      </c>
      <c r="R159" s="201">
        <f>Q159*H159</f>
        <v>3.2000000000000002E-3</v>
      </c>
      <c r="S159" s="201">
        <v>0</v>
      </c>
      <c r="T159" s="202">
        <f>S159*H159</f>
        <v>0</v>
      </c>
      <c r="AR159" s="23" t="s">
        <v>151</v>
      </c>
      <c r="AT159" s="23" t="s">
        <v>148</v>
      </c>
      <c r="AU159" s="23" t="s">
        <v>82</v>
      </c>
      <c r="AY159" s="23" t="s">
        <v>146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80</v>
      </c>
      <c r="BK159" s="203">
        <f>ROUND(I159*H159,2)</f>
        <v>0</v>
      </c>
      <c r="BL159" s="23" t="s">
        <v>152</v>
      </c>
      <c r="BM159" s="23" t="s">
        <v>549</v>
      </c>
    </row>
    <row r="160" spans="2:65" s="1" customFormat="1" ht="25.5" customHeight="1">
      <c r="B160" s="40"/>
      <c r="C160" s="226" t="s">
        <v>373</v>
      </c>
      <c r="D160" s="226" t="s">
        <v>235</v>
      </c>
      <c r="E160" s="227" t="s">
        <v>550</v>
      </c>
      <c r="F160" s="228" t="s">
        <v>551</v>
      </c>
      <c r="G160" s="229" t="s">
        <v>177</v>
      </c>
      <c r="H160" s="230">
        <v>142</v>
      </c>
      <c r="I160" s="231"/>
      <c r="J160" s="232">
        <f>ROUND(I160*H160,2)</f>
        <v>0</v>
      </c>
      <c r="K160" s="228" t="s">
        <v>239</v>
      </c>
      <c r="L160" s="60"/>
      <c r="M160" s="233" t="s">
        <v>21</v>
      </c>
      <c r="N160" s="234" t="s">
        <v>43</v>
      </c>
      <c r="O160" s="41"/>
      <c r="P160" s="201">
        <f>O160*H160</f>
        <v>0</v>
      </c>
      <c r="Q160" s="201">
        <v>6.9999999999999999E-4</v>
      </c>
      <c r="R160" s="201">
        <f>Q160*H160</f>
        <v>9.9400000000000002E-2</v>
      </c>
      <c r="S160" s="201">
        <v>0</v>
      </c>
      <c r="T160" s="202">
        <f>S160*H160</f>
        <v>0</v>
      </c>
      <c r="AR160" s="23" t="s">
        <v>152</v>
      </c>
      <c r="AT160" s="23" t="s">
        <v>235</v>
      </c>
      <c r="AU160" s="23" t="s">
        <v>82</v>
      </c>
      <c r="AY160" s="23" t="s">
        <v>146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80</v>
      </c>
      <c r="BK160" s="203">
        <f>ROUND(I160*H160,2)</f>
        <v>0</v>
      </c>
      <c r="BL160" s="23" t="s">
        <v>152</v>
      </c>
      <c r="BM160" s="23" t="s">
        <v>552</v>
      </c>
    </row>
    <row r="161" spans="2:65" s="11" customFormat="1" ht="13.5">
      <c r="B161" s="204"/>
      <c r="C161" s="205"/>
      <c r="D161" s="206" t="s">
        <v>179</v>
      </c>
      <c r="E161" s="207" t="s">
        <v>21</v>
      </c>
      <c r="F161" s="208" t="s">
        <v>543</v>
      </c>
      <c r="G161" s="205"/>
      <c r="H161" s="207" t="s">
        <v>21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179</v>
      </c>
      <c r="AU161" s="214" t="s">
        <v>82</v>
      </c>
      <c r="AV161" s="11" t="s">
        <v>80</v>
      </c>
      <c r="AW161" s="11" t="s">
        <v>35</v>
      </c>
      <c r="AX161" s="11" t="s">
        <v>72</v>
      </c>
      <c r="AY161" s="214" t="s">
        <v>146</v>
      </c>
    </row>
    <row r="162" spans="2:65" s="12" customFormat="1" ht="13.5">
      <c r="B162" s="215"/>
      <c r="C162" s="216"/>
      <c r="D162" s="206" t="s">
        <v>179</v>
      </c>
      <c r="E162" s="217" t="s">
        <v>21</v>
      </c>
      <c r="F162" s="218" t="s">
        <v>553</v>
      </c>
      <c r="G162" s="216"/>
      <c r="H162" s="219">
        <v>142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179</v>
      </c>
      <c r="AU162" s="225" t="s">
        <v>82</v>
      </c>
      <c r="AV162" s="12" t="s">
        <v>82</v>
      </c>
      <c r="AW162" s="12" t="s">
        <v>35</v>
      </c>
      <c r="AX162" s="12" t="s">
        <v>80</v>
      </c>
      <c r="AY162" s="225" t="s">
        <v>146</v>
      </c>
    </row>
    <row r="163" spans="2:65" s="1" customFormat="1" ht="16.5" customHeight="1">
      <c r="B163" s="40"/>
      <c r="C163" s="191" t="s">
        <v>380</v>
      </c>
      <c r="D163" s="191" t="s">
        <v>148</v>
      </c>
      <c r="E163" s="192" t="s">
        <v>554</v>
      </c>
      <c r="F163" s="193" t="s">
        <v>555</v>
      </c>
      <c r="G163" s="194" t="s">
        <v>177</v>
      </c>
      <c r="H163" s="195">
        <v>8</v>
      </c>
      <c r="I163" s="196"/>
      <c r="J163" s="197">
        <f>ROUND(I163*H163,2)</f>
        <v>0</v>
      </c>
      <c r="K163" s="193" t="s">
        <v>239</v>
      </c>
      <c r="L163" s="198"/>
      <c r="M163" s="199" t="s">
        <v>21</v>
      </c>
      <c r="N163" s="200" t="s">
        <v>43</v>
      </c>
      <c r="O163" s="41"/>
      <c r="P163" s="201">
        <f>O163*H163</f>
        <v>0</v>
      </c>
      <c r="Q163" s="201">
        <v>3.5999999999999999E-3</v>
      </c>
      <c r="R163" s="201">
        <f>Q163*H163</f>
        <v>2.8799999999999999E-2</v>
      </c>
      <c r="S163" s="201">
        <v>0</v>
      </c>
      <c r="T163" s="202">
        <f>S163*H163</f>
        <v>0</v>
      </c>
      <c r="AR163" s="23" t="s">
        <v>151</v>
      </c>
      <c r="AT163" s="23" t="s">
        <v>148</v>
      </c>
      <c r="AU163" s="23" t="s">
        <v>82</v>
      </c>
      <c r="AY163" s="23" t="s">
        <v>146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80</v>
      </c>
      <c r="BK163" s="203">
        <f>ROUND(I163*H163,2)</f>
        <v>0</v>
      </c>
      <c r="BL163" s="23" t="s">
        <v>152</v>
      </c>
      <c r="BM163" s="23" t="s">
        <v>556</v>
      </c>
    </row>
    <row r="164" spans="2:65" s="11" customFormat="1" ht="13.5">
      <c r="B164" s="204"/>
      <c r="C164" s="205"/>
      <c r="D164" s="206" t="s">
        <v>179</v>
      </c>
      <c r="E164" s="207" t="s">
        <v>21</v>
      </c>
      <c r="F164" s="208" t="s">
        <v>543</v>
      </c>
      <c r="G164" s="205"/>
      <c r="H164" s="207" t="s">
        <v>21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179</v>
      </c>
      <c r="AU164" s="214" t="s">
        <v>82</v>
      </c>
      <c r="AV164" s="11" t="s">
        <v>80</v>
      </c>
      <c r="AW164" s="11" t="s">
        <v>35</v>
      </c>
      <c r="AX164" s="11" t="s">
        <v>72</v>
      </c>
      <c r="AY164" s="214" t="s">
        <v>146</v>
      </c>
    </row>
    <row r="165" spans="2:65" s="12" customFormat="1" ht="13.5">
      <c r="B165" s="215"/>
      <c r="C165" s="216"/>
      <c r="D165" s="206" t="s">
        <v>179</v>
      </c>
      <c r="E165" s="217" t="s">
        <v>21</v>
      </c>
      <c r="F165" s="218" t="s">
        <v>151</v>
      </c>
      <c r="G165" s="216"/>
      <c r="H165" s="219">
        <v>8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179</v>
      </c>
      <c r="AU165" s="225" t="s">
        <v>82</v>
      </c>
      <c r="AV165" s="12" t="s">
        <v>82</v>
      </c>
      <c r="AW165" s="12" t="s">
        <v>35</v>
      </c>
      <c r="AX165" s="12" t="s">
        <v>80</v>
      </c>
      <c r="AY165" s="225" t="s">
        <v>146</v>
      </c>
    </row>
    <row r="166" spans="2:65" s="1" customFormat="1" ht="16.5" customHeight="1">
      <c r="B166" s="40"/>
      <c r="C166" s="191" t="s">
        <v>384</v>
      </c>
      <c r="D166" s="191" t="s">
        <v>148</v>
      </c>
      <c r="E166" s="192" t="s">
        <v>557</v>
      </c>
      <c r="F166" s="193" t="s">
        <v>558</v>
      </c>
      <c r="G166" s="194" t="s">
        <v>177</v>
      </c>
      <c r="H166" s="195">
        <v>9</v>
      </c>
      <c r="I166" s="196"/>
      <c r="J166" s="197">
        <f>ROUND(I166*H166,2)</f>
        <v>0</v>
      </c>
      <c r="K166" s="193" t="s">
        <v>279</v>
      </c>
      <c r="L166" s="198"/>
      <c r="M166" s="199" t="s">
        <v>21</v>
      </c>
      <c r="N166" s="200" t="s">
        <v>43</v>
      </c>
      <c r="O166" s="41"/>
      <c r="P166" s="201">
        <f>O166*H166</f>
        <v>0</v>
      </c>
      <c r="Q166" s="201">
        <v>2.0999999999999999E-3</v>
      </c>
      <c r="R166" s="201">
        <f>Q166*H166</f>
        <v>1.89E-2</v>
      </c>
      <c r="S166" s="201">
        <v>0</v>
      </c>
      <c r="T166" s="202">
        <f>S166*H166</f>
        <v>0</v>
      </c>
      <c r="AR166" s="23" t="s">
        <v>151</v>
      </c>
      <c r="AT166" s="23" t="s">
        <v>148</v>
      </c>
      <c r="AU166" s="23" t="s">
        <v>82</v>
      </c>
      <c r="AY166" s="23" t="s">
        <v>146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80</v>
      </c>
      <c r="BK166" s="203">
        <f>ROUND(I166*H166,2)</f>
        <v>0</v>
      </c>
      <c r="BL166" s="23" t="s">
        <v>152</v>
      </c>
      <c r="BM166" s="23" t="s">
        <v>559</v>
      </c>
    </row>
    <row r="167" spans="2:65" s="11" customFormat="1" ht="13.5">
      <c r="B167" s="204"/>
      <c r="C167" s="205"/>
      <c r="D167" s="206" t="s">
        <v>179</v>
      </c>
      <c r="E167" s="207" t="s">
        <v>21</v>
      </c>
      <c r="F167" s="208" t="s">
        <v>543</v>
      </c>
      <c r="G167" s="205"/>
      <c r="H167" s="207" t="s">
        <v>21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179</v>
      </c>
      <c r="AU167" s="214" t="s">
        <v>82</v>
      </c>
      <c r="AV167" s="11" t="s">
        <v>80</v>
      </c>
      <c r="AW167" s="11" t="s">
        <v>35</v>
      </c>
      <c r="AX167" s="11" t="s">
        <v>72</v>
      </c>
      <c r="AY167" s="214" t="s">
        <v>146</v>
      </c>
    </row>
    <row r="168" spans="2:65" s="12" customFormat="1" ht="13.5">
      <c r="B168" s="215"/>
      <c r="C168" s="216"/>
      <c r="D168" s="206" t="s">
        <v>179</v>
      </c>
      <c r="E168" s="217" t="s">
        <v>21</v>
      </c>
      <c r="F168" s="218" t="s">
        <v>172</v>
      </c>
      <c r="G168" s="216"/>
      <c r="H168" s="219">
        <v>9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179</v>
      </c>
      <c r="AU168" s="225" t="s">
        <v>82</v>
      </c>
      <c r="AV168" s="12" t="s">
        <v>82</v>
      </c>
      <c r="AW168" s="12" t="s">
        <v>35</v>
      </c>
      <c r="AX168" s="12" t="s">
        <v>80</v>
      </c>
      <c r="AY168" s="225" t="s">
        <v>146</v>
      </c>
    </row>
    <row r="169" spans="2:65" s="1" customFormat="1" ht="16.5" customHeight="1">
      <c r="B169" s="40"/>
      <c r="C169" s="191" t="s">
        <v>388</v>
      </c>
      <c r="D169" s="191" t="s">
        <v>148</v>
      </c>
      <c r="E169" s="192" t="s">
        <v>560</v>
      </c>
      <c r="F169" s="193" t="s">
        <v>561</v>
      </c>
      <c r="G169" s="194" t="s">
        <v>177</v>
      </c>
      <c r="H169" s="195">
        <v>40</v>
      </c>
      <c r="I169" s="196"/>
      <c r="J169" s="197">
        <f>ROUND(I169*H169,2)</f>
        <v>0</v>
      </c>
      <c r="K169" s="193" t="s">
        <v>279</v>
      </c>
      <c r="L169" s="198"/>
      <c r="M169" s="199" t="s">
        <v>21</v>
      </c>
      <c r="N169" s="200" t="s">
        <v>43</v>
      </c>
      <c r="O169" s="41"/>
      <c r="P169" s="201">
        <f>O169*H169</f>
        <v>0</v>
      </c>
      <c r="Q169" s="201">
        <v>4.1999999999999997E-3</v>
      </c>
      <c r="R169" s="201">
        <f>Q169*H169</f>
        <v>0.16799999999999998</v>
      </c>
      <c r="S169" s="201">
        <v>0</v>
      </c>
      <c r="T169" s="202">
        <f>S169*H169</f>
        <v>0</v>
      </c>
      <c r="AR169" s="23" t="s">
        <v>151</v>
      </c>
      <c r="AT169" s="23" t="s">
        <v>148</v>
      </c>
      <c r="AU169" s="23" t="s">
        <v>82</v>
      </c>
      <c r="AY169" s="23" t="s">
        <v>146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80</v>
      </c>
      <c r="BK169" s="203">
        <f>ROUND(I169*H169,2)</f>
        <v>0</v>
      </c>
      <c r="BL169" s="23" t="s">
        <v>152</v>
      </c>
      <c r="BM169" s="23" t="s">
        <v>562</v>
      </c>
    </row>
    <row r="170" spans="2:65" s="11" customFormat="1" ht="13.5">
      <c r="B170" s="204"/>
      <c r="C170" s="205"/>
      <c r="D170" s="206" t="s">
        <v>179</v>
      </c>
      <c r="E170" s="207" t="s">
        <v>21</v>
      </c>
      <c r="F170" s="208" t="s">
        <v>543</v>
      </c>
      <c r="G170" s="205"/>
      <c r="H170" s="207" t="s">
        <v>21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179</v>
      </c>
      <c r="AU170" s="214" t="s">
        <v>82</v>
      </c>
      <c r="AV170" s="11" t="s">
        <v>80</v>
      </c>
      <c r="AW170" s="11" t="s">
        <v>35</v>
      </c>
      <c r="AX170" s="11" t="s">
        <v>72</v>
      </c>
      <c r="AY170" s="214" t="s">
        <v>146</v>
      </c>
    </row>
    <row r="171" spans="2:65" s="12" customFormat="1" ht="13.5">
      <c r="B171" s="215"/>
      <c r="C171" s="216"/>
      <c r="D171" s="206" t="s">
        <v>179</v>
      </c>
      <c r="E171" s="217" t="s">
        <v>21</v>
      </c>
      <c r="F171" s="218" t="s">
        <v>563</v>
      </c>
      <c r="G171" s="216"/>
      <c r="H171" s="219">
        <v>40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179</v>
      </c>
      <c r="AU171" s="225" t="s">
        <v>82</v>
      </c>
      <c r="AV171" s="12" t="s">
        <v>82</v>
      </c>
      <c r="AW171" s="12" t="s">
        <v>35</v>
      </c>
      <c r="AX171" s="12" t="s">
        <v>80</v>
      </c>
      <c r="AY171" s="225" t="s">
        <v>146</v>
      </c>
    </row>
    <row r="172" spans="2:65" s="1" customFormat="1" ht="16.5" customHeight="1">
      <c r="B172" s="40"/>
      <c r="C172" s="191" t="s">
        <v>393</v>
      </c>
      <c r="D172" s="191" t="s">
        <v>148</v>
      </c>
      <c r="E172" s="192" t="s">
        <v>564</v>
      </c>
      <c r="F172" s="193" t="s">
        <v>565</v>
      </c>
      <c r="G172" s="194" t="s">
        <v>177</v>
      </c>
      <c r="H172" s="195">
        <v>8</v>
      </c>
      <c r="I172" s="196"/>
      <c r="J172" s="197">
        <f>ROUND(I172*H172,2)</f>
        <v>0</v>
      </c>
      <c r="K172" s="193" t="s">
        <v>279</v>
      </c>
      <c r="L172" s="198"/>
      <c r="M172" s="199" t="s">
        <v>21</v>
      </c>
      <c r="N172" s="200" t="s">
        <v>43</v>
      </c>
      <c r="O172" s="41"/>
      <c r="P172" s="201">
        <f>O172*H172</f>
        <v>0</v>
      </c>
      <c r="Q172" s="201">
        <v>3.8E-3</v>
      </c>
      <c r="R172" s="201">
        <f>Q172*H172</f>
        <v>3.04E-2</v>
      </c>
      <c r="S172" s="201">
        <v>0</v>
      </c>
      <c r="T172" s="202">
        <f>S172*H172</f>
        <v>0</v>
      </c>
      <c r="AR172" s="23" t="s">
        <v>151</v>
      </c>
      <c r="AT172" s="23" t="s">
        <v>148</v>
      </c>
      <c r="AU172" s="23" t="s">
        <v>82</v>
      </c>
      <c r="AY172" s="23" t="s">
        <v>146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3" t="s">
        <v>80</v>
      </c>
      <c r="BK172" s="203">
        <f>ROUND(I172*H172,2)</f>
        <v>0</v>
      </c>
      <c r="BL172" s="23" t="s">
        <v>152</v>
      </c>
      <c r="BM172" s="23" t="s">
        <v>566</v>
      </c>
    </row>
    <row r="173" spans="2:65" s="11" customFormat="1" ht="13.5">
      <c r="B173" s="204"/>
      <c r="C173" s="205"/>
      <c r="D173" s="206" t="s">
        <v>179</v>
      </c>
      <c r="E173" s="207" t="s">
        <v>21</v>
      </c>
      <c r="F173" s="208" t="s">
        <v>543</v>
      </c>
      <c r="G173" s="205"/>
      <c r="H173" s="207" t="s">
        <v>21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179</v>
      </c>
      <c r="AU173" s="214" t="s">
        <v>82</v>
      </c>
      <c r="AV173" s="11" t="s">
        <v>80</v>
      </c>
      <c r="AW173" s="11" t="s">
        <v>35</v>
      </c>
      <c r="AX173" s="11" t="s">
        <v>72</v>
      </c>
      <c r="AY173" s="214" t="s">
        <v>146</v>
      </c>
    </row>
    <row r="174" spans="2:65" s="12" customFormat="1" ht="13.5">
      <c r="B174" s="215"/>
      <c r="C174" s="216"/>
      <c r="D174" s="206" t="s">
        <v>179</v>
      </c>
      <c r="E174" s="217" t="s">
        <v>21</v>
      </c>
      <c r="F174" s="218" t="s">
        <v>151</v>
      </c>
      <c r="G174" s="216"/>
      <c r="H174" s="219">
        <v>8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179</v>
      </c>
      <c r="AU174" s="225" t="s">
        <v>82</v>
      </c>
      <c r="AV174" s="12" t="s">
        <v>82</v>
      </c>
      <c r="AW174" s="12" t="s">
        <v>35</v>
      </c>
      <c r="AX174" s="12" t="s">
        <v>80</v>
      </c>
      <c r="AY174" s="225" t="s">
        <v>146</v>
      </c>
    </row>
    <row r="175" spans="2:65" s="1" customFormat="1" ht="16.5" customHeight="1">
      <c r="B175" s="40"/>
      <c r="C175" s="191" t="s">
        <v>407</v>
      </c>
      <c r="D175" s="191" t="s">
        <v>148</v>
      </c>
      <c r="E175" s="192" t="s">
        <v>567</v>
      </c>
      <c r="F175" s="193" t="s">
        <v>568</v>
      </c>
      <c r="G175" s="194" t="s">
        <v>177</v>
      </c>
      <c r="H175" s="195">
        <v>27</v>
      </c>
      <c r="I175" s="196"/>
      <c r="J175" s="197">
        <f>ROUND(I175*H175,2)</f>
        <v>0</v>
      </c>
      <c r="K175" s="193" t="s">
        <v>279</v>
      </c>
      <c r="L175" s="198"/>
      <c r="M175" s="199" t="s">
        <v>21</v>
      </c>
      <c r="N175" s="200" t="s">
        <v>43</v>
      </c>
      <c r="O175" s="41"/>
      <c r="P175" s="201">
        <f>O175*H175</f>
        <v>0</v>
      </c>
      <c r="Q175" s="201">
        <v>2.5999999999999999E-3</v>
      </c>
      <c r="R175" s="201">
        <f>Q175*H175</f>
        <v>7.0199999999999999E-2</v>
      </c>
      <c r="S175" s="201">
        <v>0</v>
      </c>
      <c r="T175" s="202">
        <f>S175*H175</f>
        <v>0</v>
      </c>
      <c r="AR175" s="23" t="s">
        <v>151</v>
      </c>
      <c r="AT175" s="23" t="s">
        <v>148</v>
      </c>
      <c r="AU175" s="23" t="s">
        <v>82</v>
      </c>
      <c r="AY175" s="23" t="s">
        <v>146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80</v>
      </c>
      <c r="BK175" s="203">
        <f>ROUND(I175*H175,2)</f>
        <v>0</v>
      </c>
      <c r="BL175" s="23" t="s">
        <v>152</v>
      </c>
      <c r="BM175" s="23" t="s">
        <v>569</v>
      </c>
    </row>
    <row r="176" spans="2:65" s="11" customFormat="1" ht="13.5">
      <c r="B176" s="204"/>
      <c r="C176" s="205"/>
      <c r="D176" s="206" t="s">
        <v>179</v>
      </c>
      <c r="E176" s="207" t="s">
        <v>21</v>
      </c>
      <c r="F176" s="208" t="s">
        <v>543</v>
      </c>
      <c r="G176" s="205"/>
      <c r="H176" s="207" t="s">
        <v>21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179</v>
      </c>
      <c r="AU176" s="214" t="s">
        <v>82</v>
      </c>
      <c r="AV176" s="11" t="s">
        <v>80</v>
      </c>
      <c r="AW176" s="11" t="s">
        <v>35</v>
      </c>
      <c r="AX176" s="11" t="s">
        <v>72</v>
      </c>
      <c r="AY176" s="214" t="s">
        <v>146</v>
      </c>
    </row>
    <row r="177" spans="2:65" s="12" customFormat="1" ht="13.5">
      <c r="B177" s="215"/>
      <c r="C177" s="216"/>
      <c r="D177" s="206" t="s">
        <v>179</v>
      </c>
      <c r="E177" s="217" t="s">
        <v>21</v>
      </c>
      <c r="F177" s="218" t="s">
        <v>373</v>
      </c>
      <c r="G177" s="216"/>
      <c r="H177" s="219">
        <v>27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179</v>
      </c>
      <c r="AU177" s="225" t="s">
        <v>82</v>
      </c>
      <c r="AV177" s="12" t="s">
        <v>82</v>
      </c>
      <c r="AW177" s="12" t="s">
        <v>35</v>
      </c>
      <c r="AX177" s="12" t="s">
        <v>80</v>
      </c>
      <c r="AY177" s="225" t="s">
        <v>146</v>
      </c>
    </row>
    <row r="178" spans="2:65" s="1" customFormat="1" ht="16.5" customHeight="1">
      <c r="B178" s="40"/>
      <c r="C178" s="191" t="s">
        <v>418</v>
      </c>
      <c r="D178" s="191" t="s">
        <v>148</v>
      </c>
      <c r="E178" s="192" t="s">
        <v>570</v>
      </c>
      <c r="F178" s="193" t="s">
        <v>571</v>
      </c>
      <c r="G178" s="194" t="s">
        <v>177</v>
      </c>
      <c r="H178" s="195">
        <v>31</v>
      </c>
      <c r="I178" s="196"/>
      <c r="J178" s="197">
        <f>ROUND(I178*H178,2)</f>
        <v>0</v>
      </c>
      <c r="K178" s="193" t="s">
        <v>279</v>
      </c>
      <c r="L178" s="198"/>
      <c r="M178" s="199" t="s">
        <v>21</v>
      </c>
      <c r="N178" s="200" t="s">
        <v>43</v>
      </c>
      <c r="O178" s="41"/>
      <c r="P178" s="201">
        <f>O178*H178</f>
        <v>0</v>
      </c>
      <c r="Q178" s="201">
        <v>1.2999999999999999E-3</v>
      </c>
      <c r="R178" s="201">
        <f>Q178*H178</f>
        <v>4.0299999999999996E-2</v>
      </c>
      <c r="S178" s="201">
        <v>0</v>
      </c>
      <c r="T178" s="202">
        <f>S178*H178</f>
        <v>0</v>
      </c>
      <c r="AR178" s="23" t="s">
        <v>151</v>
      </c>
      <c r="AT178" s="23" t="s">
        <v>148</v>
      </c>
      <c r="AU178" s="23" t="s">
        <v>82</v>
      </c>
      <c r="AY178" s="23" t="s">
        <v>146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80</v>
      </c>
      <c r="BK178" s="203">
        <f>ROUND(I178*H178,2)</f>
        <v>0</v>
      </c>
      <c r="BL178" s="23" t="s">
        <v>152</v>
      </c>
      <c r="BM178" s="23" t="s">
        <v>572</v>
      </c>
    </row>
    <row r="179" spans="2:65" s="11" customFormat="1" ht="13.5">
      <c r="B179" s="204"/>
      <c r="C179" s="205"/>
      <c r="D179" s="206" t="s">
        <v>179</v>
      </c>
      <c r="E179" s="207" t="s">
        <v>21</v>
      </c>
      <c r="F179" s="208" t="s">
        <v>543</v>
      </c>
      <c r="G179" s="205"/>
      <c r="H179" s="207" t="s">
        <v>21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179</v>
      </c>
      <c r="AU179" s="214" t="s">
        <v>82</v>
      </c>
      <c r="AV179" s="11" t="s">
        <v>80</v>
      </c>
      <c r="AW179" s="11" t="s">
        <v>35</v>
      </c>
      <c r="AX179" s="11" t="s">
        <v>72</v>
      </c>
      <c r="AY179" s="214" t="s">
        <v>146</v>
      </c>
    </row>
    <row r="180" spans="2:65" s="12" customFormat="1" ht="13.5">
      <c r="B180" s="215"/>
      <c r="C180" s="216"/>
      <c r="D180" s="206" t="s">
        <v>179</v>
      </c>
      <c r="E180" s="217" t="s">
        <v>21</v>
      </c>
      <c r="F180" s="218" t="s">
        <v>393</v>
      </c>
      <c r="G180" s="216"/>
      <c r="H180" s="219">
        <v>31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179</v>
      </c>
      <c r="AU180" s="225" t="s">
        <v>82</v>
      </c>
      <c r="AV180" s="12" t="s">
        <v>82</v>
      </c>
      <c r="AW180" s="12" t="s">
        <v>35</v>
      </c>
      <c r="AX180" s="12" t="s">
        <v>80</v>
      </c>
      <c r="AY180" s="225" t="s">
        <v>146</v>
      </c>
    </row>
    <row r="181" spans="2:65" s="1" customFormat="1" ht="16.5" customHeight="1">
      <c r="B181" s="40"/>
      <c r="C181" s="191" t="s">
        <v>427</v>
      </c>
      <c r="D181" s="191" t="s">
        <v>148</v>
      </c>
      <c r="E181" s="192" t="s">
        <v>573</v>
      </c>
      <c r="F181" s="193" t="s">
        <v>574</v>
      </c>
      <c r="G181" s="194" t="s">
        <v>177</v>
      </c>
      <c r="H181" s="195">
        <v>9</v>
      </c>
      <c r="I181" s="196"/>
      <c r="J181" s="197">
        <f>ROUND(I181*H181,2)</f>
        <v>0</v>
      </c>
      <c r="K181" s="193" t="s">
        <v>279</v>
      </c>
      <c r="L181" s="198"/>
      <c r="M181" s="199" t="s">
        <v>21</v>
      </c>
      <c r="N181" s="200" t="s">
        <v>43</v>
      </c>
      <c r="O181" s="41"/>
      <c r="P181" s="201">
        <f>O181*H181</f>
        <v>0</v>
      </c>
      <c r="Q181" s="201">
        <v>1.5599999999999999E-2</v>
      </c>
      <c r="R181" s="201">
        <f>Q181*H181</f>
        <v>0.1404</v>
      </c>
      <c r="S181" s="201">
        <v>0</v>
      </c>
      <c r="T181" s="202">
        <f>S181*H181</f>
        <v>0</v>
      </c>
      <c r="AR181" s="23" t="s">
        <v>151</v>
      </c>
      <c r="AT181" s="23" t="s">
        <v>148</v>
      </c>
      <c r="AU181" s="23" t="s">
        <v>82</v>
      </c>
      <c r="AY181" s="23" t="s">
        <v>146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80</v>
      </c>
      <c r="BK181" s="203">
        <f>ROUND(I181*H181,2)</f>
        <v>0</v>
      </c>
      <c r="BL181" s="23" t="s">
        <v>152</v>
      </c>
      <c r="BM181" s="23" t="s">
        <v>575</v>
      </c>
    </row>
    <row r="182" spans="2:65" s="11" customFormat="1" ht="13.5">
      <c r="B182" s="204"/>
      <c r="C182" s="205"/>
      <c r="D182" s="206" t="s">
        <v>179</v>
      </c>
      <c r="E182" s="207" t="s">
        <v>21</v>
      </c>
      <c r="F182" s="208" t="s">
        <v>543</v>
      </c>
      <c r="G182" s="205"/>
      <c r="H182" s="207" t="s">
        <v>21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179</v>
      </c>
      <c r="AU182" s="214" t="s">
        <v>82</v>
      </c>
      <c r="AV182" s="11" t="s">
        <v>80</v>
      </c>
      <c r="AW182" s="11" t="s">
        <v>35</v>
      </c>
      <c r="AX182" s="11" t="s">
        <v>72</v>
      </c>
      <c r="AY182" s="214" t="s">
        <v>146</v>
      </c>
    </row>
    <row r="183" spans="2:65" s="12" customFormat="1" ht="13.5">
      <c r="B183" s="215"/>
      <c r="C183" s="216"/>
      <c r="D183" s="206" t="s">
        <v>179</v>
      </c>
      <c r="E183" s="217" t="s">
        <v>21</v>
      </c>
      <c r="F183" s="218" t="s">
        <v>172</v>
      </c>
      <c r="G183" s="216"/>
      <c r="H183" s="219">
        <v>9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179</v>
      </c>
      <c r="AU183" s="225" t="s">
        <v>82</v>
      </c>
      <c r="AV183" s="12" t="s">
        <v>82</v>
      </c>
      <c r="AW183" s="12" t="s">
        <v>35</v>
      </c>
      <c r="AX183" s="12" t="s">
        <v>80</v>
      </c>
      <c r="AY183" s="225" t="s">
        <v>146</v>
      </c>
    </row>
    <row r="184" spans="2:65" s="1" customFormat="1" ht="16.5" customHeight="1">
      <c r="B184" s="40"/>
      <c r="C184" s="191" t="s">
        <v>399</v>
      </c>
      <c r="D184" s="191" t="s">
        <v>148</v>
      </c>
      <c r="E184" s="192" t="s">
        <v>576</v>
      </c>
      <c r="F184" s="193" t="s">
        <v>577</v>
      </c>
      <c r="G184" s="194" t="s">
        <v>177</v>
      </c>
      <c r="H184" s="195">
        <v>3</v>
      </c>
      <c r="I184" s="196"/>
      <c r="J184" s="197">
        <f>ROUND(I184*H184,2)</f>
        <v>0</v>
      </c>
      <c r="K184" s="193" t="s">
        <v>279</v>
      </c>
      <c r="L184" s="198"/>
      <c r="M184" s="199" t="s">
        <v>21</v>
      </c>
      <c r="N184" s="200" t="s">
        <v>43</v>
      </c>
      <c r="O184" s="41"/>
      <c r="P184" s="201">
        <f>O184*H184</f>
        <v>0</v>
      </c>
      <c r="Q184" s="201">
        <v>5.9999999999999995E-4</v>
      </c>
      <c r="R184" s="201">
        <f>Q184*H184</f>
        <v>1.8E-3</v>
      </c>
      <c r="S184" s="201">
        <v>0</v>
      </c>
      <c r="T184" s="202">
        <f>S184*H184</f>
        <v>0</v>
      </c>
      <c r="AR184" s="23" t="s">
        <v>151</v>
      </c>
      <c r="AT184" s="23" t="s">
        <v>148</v>
      </c>
      <c r="AU184" s="23" t="s">
        <v>82</v>
      </c>
      <c r="AY184" s="23" t="s">
        <v>146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80</v>
      </c>
      <c r="BK184" s="203">
        <f>ROUND(I184*H184,2)</f>
        <v>0</v>
      </c>
      <c r="BL184" s="23" t="s">
        <v>152</v>
      </c>
      <c r="BM184" s="23" t="s">
        <v>578</v>
      </c>
    </row>
    <row r="185" spans="2:65" s="11" customFormat="1" ht="13.5">
      <c r="B185" s="204"/>
      <c r="C185" s="205"/>
      <c r="D185" s="206" t="s">
        <v>179</v>
      </c>
      <c r="E185" s="207" t="s">
        <v>21</v>
      </c>
      <c r="F185" s="208" t="s">
        <v>543</v>
      </c>
      <c r="G185" s="205"/>
      <c r="H185" s="207" t="s">
        <v>21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179</v>
      </c>
      <c r="AU185" s="214" t="s">
        <v>82</v>
      </c>
      <c r="AV185" s="11" t="s">
        <v>80</v>
      </c>
      <c r="AW185" s="11" t="s">
        <v>35</v>
      </c>
      <c r="AX185" s="11" t="s">
        <v>72</v>
      </c>
      <c r="AY185" s="214" t="s">
        <v>146</v>
      </c>
    </row>
    <row r="186" spans="2:65" s="12" customFormat="1" ht="13.5">
      <c r="B186" s="215"/>
      <c r="C186" s="216"/>
      <c r="D186" s="206" t="s">
        <v>179</v>
      </c>
      <c r="E186" s="217" t="s">
        <v>21</v>
      </c>
      <c r="F186" s="218" t="s">
        <v>156</v>
      </c>
      <c r="G186" s="216"/>
      <c r="H186" s="219">
        <v>3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179</v>
      </c>
      <c r="AU186" s="225" t="s">
        <v>82</v>
      </c>
      <c r="AV186" s="12" t="s">
        <v>82</v>
      </c>
      <c r="AW186" s="12" t="s">
        <v>35</v>
      </c>
      <c r="AX186" s="12" t="s">
        <v>80</v>
      </c>
      <c r="AY186" s="225" t="s">
        <v>146</v>
      </c>
    </row>
    <row r="187" spans="2:65" s="1" customFormat="1" ht="16.5" customHeight="1">
      <c r="B187" s="40"/>
      <c r="C187" s="191" t="s">
        <v>579</v>
      </c>
      <c r="D187" s="191" t="s">
        <v>148</v>
      </c>
      <c r="E187" s="192" t="s">
        <v>580</v>
      </c>
      <c r="F187" s="193" t="s">
        <v>581</v>
      </c>
      <c r="G187" s="194" t="s">
        <v>177</v>
      </c>
      <c r="H187" s="195">
        <v>1</v>
      </c>
      <c r="I187" s="196"/>
      <c r="J187" s="197">
        <f>ROUND(I187*H187,2)</f>
        <v>0</v>
      </c>
      <c r="K187" s="193" t="s">
        <v>279</v>
      </c>
      <c r="L187" s="198"/>
      <c r="M187" s="199" t="s">
        <v>21</v>
      </c>
      <c r="N187" s="200" t="s">
        <v>43</v>
      </c>
      <c r="O187" s="41"/>
      <c r="P187" s="201">
        <f>O187*H187</f>
        <v>0</v>
      </c>
      <c r="Q187" s="201">
        <v>8.0000000000000004E-4</v>
      </c>
      <c r="R187" s="201">
        <f>Q187*H187</f>
        <v>8.0000000000000004E-4</v>
      </c>
      <c r="S187" s="201">
        <v>0</v>
      </c>
      <c r="T187" s="202">
        <f>S187*H187</f>
        <v>0</v>
      </c>
      <c r="AR187" s="23" t="s">
        <v>151</v>
      </c>
      <c r="AT187" s="23" t="s">
        <v>148</v>
      </c>
      <c r="AU187" s="23" t="s">
        <v>82</v>
      </c>
      <c r="AY187" s="23" t="s">
        <v>146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80</v>
      </c>
      <c r="BK187" s="203">
        <f>ROUND(I187*H187,2)</f>
        <v>0</v>
      </c>
      <c r="BL187" s="23" t="s">
        <v>152</v>
      </c>
      <c r="BM187" s="23" t="s">
        <v>582</v>
      </c>
    </row>
    <row r="188" spans="2:65" s="11" customFormat="1" ht="13.5">
      <c r="B188" s="204"/>
      <c r="C188" s="205"/>
      <c r="D188" s="206" t="s">
        <v>179</v>
      </c>
      <c r="E188" s="207" t="s">
        <v>21</v>
      </c>
      <c r="F188" s="208" t="s">
        <v>543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179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146</v>
      </c>
    </row>
    <row r="189" spans="2:65" s="12" customFormat="1" ht="13.5">
      <c r="B189" s="215"/>
      <c r="C189" s="216"/>
      <c r="D189" s="206" t="s">
        <v>179</v>
      </c>
      <c r="E189" s="217" t="s">
        <v>21</v>
      </c>
      <c r="F189" s="218" t="s">
        <v>80</v>
      </c>
      <c r="G189" s="216"/>
      <c r="H189" s="219">
        <v>1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179</v>
      </c>
      <c r="AU189" s="225" t="s">
        <v>82</v>
      </c>
      <c r="AV189" s="12" t="s">
        <v>82</v>
      </c>
      <c r="AW189" s="12" t="s">
        <v>35</v>
      </c>
      <c r="AX189" s="12" t="s">
        <v>80</v>
      </c>
      <c r="AY189" s="225" t="s">
        <v>146</v>
      </c>
    </row>
    <row r="190" spans="2:65" s="1" customFormat="1" ht="16.5" customHeight="1">
      <c r="B190" s="40"/>
      <c r="C190" s="191" t="s">
        <v>583</v>
      </c>
      <c r="D190" s="191" t="s">
        <v>148</v>
      </c>
      <c r="E190" s="192" t="s">
        <v>584</v>
      </c>
      <c r="F190" s="193" t="s">
        <v>577</v>
      </c>
      <c r="G190" s="194" t="s">
        <v>177</v>
      </c>
      <c r="H190" s="195">
        <v>15</v>
      </c>
      <c r="I190" s="196"/>
      <c r="J190" s="197">
        <f>ROUND(I190*H190,2)</f>
        <v>0</v>
      </c>
      <c r="K190" s="193" t="s">
        <v>21</v>
      </c>
      <c r="L190" s="198"/>
      <c r="M190" s="199" t="s">
        <v>21</v>
      </c>
      <c r="N190" s="200" t="s">
        <v>43</v>
      </c>
      <c r="O190" s="41"/>
      <c r="P190" s="201">
        <f>O190*H190</f>
        <v>0</v>
      </c>
      <c r="Q190" s="201">
        <v>5.9999999999999995E-4</v>
      </c>
      <c r="R190" s="201">
        <f>Q190*H190</f>
        <v>8.9999999999999993E-3</v>
      </c>
      <c r="S190" s="201">
        <v>0</v>
      </c>
      <c r="T190" s="202">
        <f>S190*H190</f>
        <v>0</v>
      </c>
      <c r="AR190" s="23" t="s">
        <v>151</v>
      </c>
      <c r="AT190" s="23" t="s">
        <v>148</v>
      </c>
      <c r="AU190" s="23" t="s">
        <v>82</v>
      </c>
      <c r="AY190" s="23" t="s">
        <v>146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80</v>
      </c>
      <c r="BK190" s="203">
        <f>ROUND(I190*H190,2)</f>
        <v>0</v>
      </c>
      <c r="BL190" s="23" t="s">
        <v>152</v>
      </c>
      <c r="BM190" s="23" t="s">
        <v>585</v>
      </c>
    </row>
    <row r="191" spans="2:65" s="11" customFormat="1" ht="13.5">
      <c r="B191" s="204"/>
      <c r="C191" s="205"/>
      <c r="D191" s="206" t="s">
        <v>179</v>
      </c>
      <c r="E191" s="207" t="s">
        <v>21</v>
      </c>
      <c r="F191" s="208" t="s">
        <v>543</v>
      </c>
      <c r="G191" s="205"/>
      <c r="H191" s="207" t="s">
        <v>21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179</v>
      </c>
      <c r="AU191" s="214" t="s">
        <v>82</v>
      </c>
      <c r="AV191" s="11" t="s">
        <v>80</v>
      </c>
      <c r="AW191" s="11" t="s">
        <v>35</v>
      </c>
      <c r="AX191" s="11" t="s">
        <v>72</v>
      </c>
      <c r="AY191" s="214" t="s">
        <v>146</v>
      </c>
    </row>
    <row r="192" spans="2:65" s="12" customFormat="1" ht="13.5">
      <c r="B192" s="215"/>
      <c r="C192" s="216"/>
      <c r="D192" s="206" t="s">
        <v>179</v>
      </c>
      <c r="E192" s="217" t="s">
        <v>21</v>
      </c>
      <c r="F192" s="218" t="s">
        <v>10</v>
      </c>
      <c r="G192" s="216"/>
      <c r="H192" s="219">
        <v>15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179</v>
      </c>
      <c r="AU192" s="225" t="s">
        <v>82</v>
      </c>
      <c r="AV192" s="12" t="s">
        <v>82</v>
      </c>
      <c r="AW192" s="12" t="s">
        <v>35</v>
      </c>
      <c r="AX192" s="12" t="s">
        <v>80</v>
      </c>
      <c r="AY192" s="225" t="s">
        <v>146</v>
      </c>
    </row>
    <row r="193" spans="2:65" s="1" customFormat="1" ht="16.5" customHeight="1">
      <c r="B193" s="40"/>
      <c r="C193" s="191" t="s">
        <v>586</v>
      </c>
      <c r="D193" s="191" t="s">
        <v>148</v>
      </c>
      <c r="E193" s="192" t="s">
        <v>587</v>
      </c>
      <c r="F193" s="193" t="s">
        <v>588</v>
      </c>
      <c r="G193" s="194" t="s">
        <v>177</v>
      </c>
      <c r="H193" s="195">
        <v>124</v>
      </c>
      <c r="I193" s="196"/>
      <c r="J193" s="197">
        <f>ROUND(I193*H193,2)</f>
        <v>0</v>
      </c>
      <c r="K193" s="193" t="s">
        <v>239</v>
      </c>
      <c r="L193" s="198"/>
      <c r="M193" s="199" t="s">
        <v>21</v>
      </c>
      <c r="N193" s="200" t="s">
        <v>43</v>
      </c>
      <c r="O193" s="41"/>
      <c r="P193" s="201">
        <f>O193*H193</f>
        <v>0</v>
      </c>
      <c r="Q193" s="201">
        <v>6.1000000000000004E-3</v>
      </c>
      <c r="R193" s="201">
        <f>Q193*H193</f>
        <v>0.75640000000000007</v>
      </c>
      <c r="S193" s="201">
        <v>0</v>
      </c>
      <c r="T193" s="202">
        <f>S193*H193</f>
        <v>0</v>
      </c>
      <c r="AR193" s="23" t="s">
        <v>151</v>
      </c>
      <c r="AT193" s="23" t="s">
        <v>148</v>
      </c>
      <c r="AU193" s="23" t="s">
        <v>82</v>
      </c>
      <c r="AY193" s="23" t="s">
        <v>146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80</v>
      </c>
      <c r="BK193" s="203">
        <f>ROUND(I193*H193,2)</f>
        <v>0</v>
      </c>
      <c r="BL193" s="23" t="s">
        <v>152</v>
      </c>
      <c r="BM193" s="23" t="s">
        <v>589</v>
      </c>
    </row>
    <row r="194" spans="2:65" s="11" customFormat="1" ht="13.5">
      <c r="B194" s="204"/>
      <c r="C194" s="205"/>
      <c r="D194" s="206" t="s">
        <v>179</v>
      </c>
      <c r="E194" s="207" t="s">
        <v>21</v>
      </c>
      <c r="F194" s="208" t="s">
        <v>543</v>
      </c>
      <c r="G194" s="205"/>
      <c r="H194" s="207" t="s">
        <v>21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179</v>
      </c>
      <c r="AU194" s="214" t="s">
        <v>82</v>
      </c>
      <c r="AV194" s="11" t="s">
        <v>80</v>
      </c>
      <c r="AW194" s="11" t="s">
        <v>35</v>
      </c>
      <c r="AX194" s="11" t="s">
        <v>72</v>
      </c>
      <c r="AY194" s="214" t="s">
        <v>146</v>
      </c>
    </row>
    <row r="195" spans="2:65" s="12" customFormat="1" ht="13.5">
      <c r="B195" s="215"/>
      <c r="C195" s="216"/>
      <c r="D195" s="206" t="s">
        <v>179</v>
      </c>
      <c r="E195" s="217" t="s">
        <v>21</v>
      </c>
      <c r="F195" s="218" t="s">
        <v>590</v>
      </c>
      <c r="G195" s="216"/>
      <c r="H195" s="219">
        <v>124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179</v>
      </c>
      <c r="AU195" s="225" t="s">
        <v>82</v>
      </c>
      <c r="AV195" s="12" t="s">
        <v>82</v>
      </c>
      <c r="AW195" s="12" t="s">
        <v>35</v>
      </c>
      <c r="AX195" s="12" t="s">
        <v>80</v>
      </c>
      <c r="AY195" s="225" t="s">
        <v>146</v>
      </c>
    </row>
    <row r="196" spans="2:65" s="1" customFormat="1" ht="16.5" customHeight="1">
      <c r="B196" s="40"/>
      <c r="C196" s="191" t="s">
        <v>591</v>
      </c>
      <c r="D196" s="191" t="s">
        <v>148</v>
      </c>
      <c r="E196" s="192" t="s">
        <v>592</v>
      </c>
      <c r="F196" s="193" t="s">
        <v>593</v>
      </c>
      <c r="G196" s="194" t="s">
        <v>177</v>
      </c>
      <c r="H196" s="195">
        <v>124</v>
      </c>
      <c r="I196" s="196"/>
      <c r="J196" s="197">
        <f>ROUND(I196*H196,2)</f>
        <v>0</v>
      </c>
      <c r="K196" s="193" t="s">
        <v>239</v>
      </c>
      <c r="L196" s="198"/>
      <c r="M196" s="199" t="s">
        <v>21</v>
      </c>
      <c r="N196" s="200" t="s">
        <v>43</v>
      </c>
      <c r="O196" s="41"/>
      <c r="P196" s="201">
        <f>O196*H196</f>
        <v>0</v>
      </c>
      <c r="Q196" s="201">
        <v>3.0000000000000001E-3</v>
      </c>
      <c r="R196" s="201">
        <f>Q196*H196</f>
        <v>0.372</v>
      </c>
      <c r="S196" s="201">
        <v>0</v>
      </c>
      <c r="T196" s="202">
        <f>S196*H196</f>
        <v>0</v>
      </c>
      <c r="AR196" s="23" t="s">
        <v>151</v>
      </c>
      <c r="AT196" s="23" t="s">
        <v>148</v>
      </c>
      <c r="AU196" s="23" t="s">
        <v>82</v>
      </c>
      <c r="AY196" s="23" t="s">
        <v>146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80</v>
      </c>
      <c r="BK196" s="203">
        <f>ROUND(I196*H196,2)</f>
        <v>0</v>
      </c>
      <c r="BL196" s="23" t="s">
        <v>152</v>
      </c>
      <c r="BM196" s="23" t="s">
        <v>594</v>
      </c>
    </row>
    <row r="197" spans="2:65" s="11" customFormat="1" ht="13.5">
      <c r="B197" s="204"/>
      <c r="C197" s="205"/>
      <c r="D197" s="206" t="s">
        <v>179</v>
      </c>
      <c r="E197" s="207" t="s">
        <v>21</v>
      </c>
      <c r="F197" s="208" t="s">
        <v>543</v>
      </c>
      <c r="G197" s="205"/>
      <c r="H197" s="207" t="s">
        <v>21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179</v>
      </c>
      <c r="AU197" s="214" t="s">
        <v>82</v>
      </c>
      <c r="AV197" s="11" t="s">
        <v>80</v>
      </c>
      <c r="AW197" s="11" t="s">
        <v>35</v>
      </c>
      <c r="AX197" s="11" t="s">
        <v>72</v>
      </c>
      <c r="AY197" s="214" t="s">
        <v>146</v>
      </c>
    </row>
    <row r="198" spans="2:65" s="12" customFormat="1" ht="13.5">
      <c r="B198" s="215"/>
      <c r="C198" s="216"/>
      <c r="D198" s="206" t="s">
        <v>179</v>
      </c>
      <c r="E198" s="217" t="s">
        <v>21</v>
      </c>
      <c r="F198" s="218" t="s">
        <v>590</v>
      </c>
      <c r="G198" s="216"/>
      <c r="H198" s="219">
        <v>124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179</v>
      </c>
      <c r="AU198" s="225" t="s">
        <v>82</v>
      </c>
      <c r="AV198" s="12" t="s">
        <v>82</v>
      </c>
      <c r="AW198" s="12" t="s">
        <v>35</v>
      </c>
      <c r="AX198" s="12" t="s">
        <v>80</v>
      </c>
      <c r="AY198" s="225" t="s">
        <v>146</v>
      </c>
    </row>
    <row r="199" spans="2:65" s="1" customFormat="1" ht="16.5" customHeight="1">
      <c r="B199" s="40"/>
      <c r="C199" s="191" t="s">
        <v>563</v>
      </c>
      <c r="D199" s="191" t="s">
        <v>148</v>
      </c>
      <c r="E199" s="192" t="s">
        <v>595</v>
      </c>
      <c r="F199" s="193" t="s">
        <v>596</v>
      </c>
      <c r="G199" s="194" t="s">
        <v>177</v>
      </c>
      <c r="H199" s="195">
        <v>124</v>
      </c>
      <c r="I199" s="196"/>
      <c r="J199" s="197">
        <f>ROUND(I199*H199,2)</f>
        <v>0</v>
      </c>
      <c r="K199" s="193" t="s">
        <v>239</v>
      </c>
      <c r="L199" s="198"/>
      <c r="M199" s="199" t="s">
        <v>21</v>
      </c>
      <c r="N199" s="200" t="s">
        <v>43</v>
      </c>
      <c r="O199" s="41"/>
      <c r="P199" s="201">
        <f>O199*H199</f>
        <v>0</v>
      </c>
      <c r="Q199" s="201">
        <v>1E-4</v>
      </c>
      <c r="R199" s="201">
        <f>Q199*H199</f>
        <v>1.2400000000000001E-2</v>
      </c>
      <c r="S199" s="201">
        <v>0</v>
      </c>
      <c r="T199" s="202">
        <f>S199*H199</f>
        <v>0</v>
      </c>
      <c r="AR199" s="23" t="s">
        <v>151</v>
      </c>
      <c r="AT199" s="23" t="s">
        <v>148</v>
      </c>
      <c r="AU199" s="23" t="s">
        <v>82</v>
      </c>
      <c r="AY199" s="23" t="s">
        <v>146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80</v>
      </c>
      <c r="BK199" s="203">
        <f>ROUND(I199*H199,2)</f>
        <v>0</v>
      </c>
      <c r="BL199" s="23" t="s">
        <v>152</v>
      </c>
      <c r="BM199" s="23" t="s">
        <v>597</v>
      </c>
    </row>
    <row r="200" spans="2:65" s="11" customFormat="1" ht="13.5">
      <c r="B200" s="204"/>
      <c r="C200" s="205"/>
      <c r="D200" s="206" t="s">
        <v>179</v>
      </c>
      <c r="E200" s="207" t="s">
        <v>21</v>
      </c>
      <c r="F200" s="208" t="s">
        <v>543</v>
      </c>
      <c r="G200" s="205"/>
      <c r="H200" s="207" t="s">
        <v>21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179</v>
      </c>
      <c r="AU200" s="214" t="s">
        <v>82</v>
      </c>
      <c r="AV200" s="11" t="s">
        <v>80</v>
      </c>
      <c r="AW200" s="11" t="s">
        <v>35</v>
      </c>
      <c r="AX200" s="11" t="s">
        <v>72</v>
      </c>
      <c r="AY200" s="214" t="s">
        <v>146</v>
      </c>
    </row>
    <row r="201" spans="2:65" s="12" customFormat="1" ht="13.5">
      <c r="B201" s="215"/>
      <c r="C201" s="216"/>
      <c r="D201" s="206" t="s">
        <v>179</v>
      </c>
      <c r="E201" s="217" t="s">
        <v>21</v>
      </c>
      <c r="F201" s="218" t="s">
        <v>590</v>
      </c>
      <c r="G201" s="216"/>
      <c r="H201" s="219">
        <v>124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179</v>
      </c>
      <c r="AU201" s="225" t="s">
        <v>82</v>
      </c>
      <c r="AV201" s="12" t="s">
        <v>82</v>
      </c>
      <c r="AW201" s="12" t="s">
        <v>35</v>
      </c>
      <c r="AX201" s="12" t="s">
        <v>80</v>
      </c>
      <c r="AY201" s="225" t="s">
        <v>146</v>
      </c>
    </row>
    <row r="202" spans="2:65" s="1" customFormat="1" ht="25.5" customHeight="1">
      <c r="B202" s="40"/>
      <c r="C202" s="226" t="s">
        <v>598</v>
      </c>
      <c r="D202" s="226" t="s">
        <v>235</v>
      </c>
      <c r="E202" s="227" t="s">
        <v>599</v>
      </c>
      <c r="F202" s="228" t="s">
        <v>600</v>
      </c>
      <c r="G202" s="229" t="s">
        <v>238</v>
      </c>
      <c r="H202" s="230">
        <v>474.8</v>
      </c>
      <c r="I202" s="231"/>
      <c r="J202" s="232">
        <f>ROUND(I202*H202,2)</f>
        <v>0</v>
      </c>
      <c r="K202" s="228" t="s">
        <v>279</v>
      </c>
      <c r="L202" s="60"/>
      <c r="M202" s="233" t="s">
        <v>21</v>
      </c>
      <c r="N202" s="234" t="s">
        <v>43</v>
      </c>
      <c r="O202" s="41"/>
      <c r="P202" s="201">
        <f>O202*H202</f>
        <v>0</v>
      </c>
      <c r="Q202" s="201">
        <v>2.0000000000000001E-4</v>
      </c>
      <c r="R202" s="201">
        <f>Q202*H202</f>
        <v>9.4960000000000003E-2</v>
      </c>
      <c r="S202" s="201">
        <v>0</v>
      </c>
      <c r="T202" s="202">
        <f>S202*H202</f>
        <v>0</v>
      </c>
      <c r="AR202" s="23" t="s">
        <v>152</v>
      </c>
      <c r="AT202" s="23" t="s">
        <v>235</v>
      </c>
      <c r="AU202" s="23" t="s">
        <v>82</v>
      </c>
      <c r="AY202" s="23" t="s">
        <v>146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80</v>
      </c>
      <c r="BK202" s="203">
        <f>ROUND(I202*H202,2)</f>
        <v>0</v>
      </c>
      <c r="BL202" s="23" t="s">
        <v>152</v>
      </c>
      <c r="BM202" s="23" t="s">
        <v>601</v>
      </c>
    </row>
    <row r="203" spans="2:65" s="11" customFormat="1" ht="13.5">
      <c r="B203" s="204"/>
      <c r="C203" s="205"/>
      <c r="D203" s="206" t="s">
        <v>179</v>
      </c>
      <c r="E203" s="207" t="s">
        <v>21</v>
      </c>
      <c r="F203" s="208" t="s">
        <v>543</v>
      </c>
      <c r="G203" s="205"/>
      <c r="H203" s="207" t="s">
        <v>21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179</v>
      </c>
      <c r="AU203" s="214" t="s">
        <v>82</v>
      </c>
      <c r="AV203" s="11" t="s">
        <v>80</v>
      </c>
      <c r="AW203" s="11" t="s">
        <v>35</v>
      </c>
      <c r="AX203" s="11" t="s">
        <v>72</v>
      </c>
      <c r="AY203" s="214" t="s">
        <v>146</v>
      </c>
    </row>
    <row r="204" spans="2:65" s="12" customFormat="1" ht="13.5">
      <c r="B204" s="215"/>
      <c r="C204" s="216"/>
      <c r="D204" s="206" t="s">
        <v>179</v>
      </c>
      <c r="E204" s="217" t="s">
        <v>21</v>
      </c>
      <c r="F204" s="218" t="s">
        <v>602</v>
      </c>
      <c r="G204" s="216"/>
      <c r="H204" s="219">
        <v>161.80000000000001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179</v>
      </c>
      <c r="AU204" s="225" t="s">
        <v>82</v>
      </c>
      <c r="AV204" s="12" t="s">
        <v>82</v>
      </c>
      <c r="AW204" s="12" t="s">
        <v>35</v>
      </c>
      <c r="AX204" s="12" t="s">
        <v>72</v>
      </c>
      <c r="AY204" s="225" t="s">
        <v>146</v>
      </c>
    </row>
    <row r="205" spans="2:65" s="12" customFormat="1" ht="13.5">
      <c r="B205" s="215"/>
      <c r="C205" s="216"/>
      <c r="D205" s="206" t="s">
        <v>179</v>
      </c>
      <c r="E205" s="217" t="s">
        <v>21</v>
      </c>
      <c r="F205" s="218" t="s">
        <v>603</v>
      </c>
      <c r="G205" s="216"/>
      <c r="H205" s="219">
        <v>93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179</v>
      </c>
      <c r="AU205" s="225" t="s">
        <v>82</v>
      </c>
      <c r="AV205" s="12" t="s">
        <v>82</v>
      </c>
      <c r="AW205" s="12" t="s">
        <v>35</v>
      </c>
      <c r="AX205" s="12" t="s">
        <v>72</v>
      </c>
      <c r="AY205" s="225" t="s">
        <v>146</v>
      </c>
    </row>
    <row r="206" spans="2:65" s="12" customFormat="1" ht="13.5">
      <c r="B206" s="215"/>
      <c r="C206" s="216"/>
      <c r="D206" s="206" t="s">
        <v>179</v>
      </c>
      <c r="E206" s="217" t="s">
        <v>21</v>
      </c>
      <c r="F206" s="218" t="s">
        <v>604</v>
      </c>
      <c r="G206" s="216"/>
      <c r="H206" s="219">
        <v>101.5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179</v>
      </c>
      <c r="AU206" s="225" t="s">
        <v>82</v>
      </c>
      <c r="AV206" s="12" t="s">
        <v>82</v>
      </c>
      <c r="AW206" s="12" t="s">
        <v>35</v>
      </c>
      <c r="AX206" s="12" t="s">
        <v>72</v>
      </c>
      <c r="AY206" s="225" t="s">
        <v>146</v>
      </c>
    </row>
    <row r="207" spans="2:65" s="12" customFormat="1" ht="13.5">
      <c r="B207" s="215"/>
      <c r="C207" s="216"/>
      <c r="D207" s="206" t="s">
        <v>179</v>
      </c>
      <c r="E207" s="217" t="s">
        <v>21</v>
      </c>
      <c r="F207" s="218" t="s">
        <v>605</v>
      </c>
      <c r="G207" s="216"/>
      <c r="H207" s="219">
        <v>118.5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179</v>
      </c>
      <c r="AU207" s="225" t="s">
        <v>82</v>
      </c>
      <c r="AV207" s="12" t="s">
        <v>82</v>
      </c>
      <c r="AW207" s="12" t="s">
        <v>35</v>
      </c>
      <c r="AX207" s="12" t="s">
        <v>72</v>
      </c>
      <c r="AY207" s="225" t="s">
        <v>146</v>
      </c>
    </row>
    <row r="208" spans="2:65" s="13" customFormat="1" ht="13.5">
      <c r="B208" s="239"/>
      <c r="C208" s="240"/>
      <c r="D208" s="206" t="s">
        <v>179</v>
      </c>
      <c r="E208" s="241" t="s">
        <v>21</v>
      </c>
      <c r="F208" s="242" t="s">
        <v>273</v>
      </c>
      <c r="G208" s="240"/>
      <c r="H208" s="243">
        <v>474.8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179</v>
      </c>
      <c r="AU208" s="249" t="s">
        <v>82</v>
      </c>
      <c r="AV208" s="13" t="s">
        <v>152</v>
      </c>
      <c r="AW208" s="13" t="s">
        <v>35</v>
      </c>
      <c r="AX208" s="13" t="s">
        <v>80</v>
      </c>
      <c r="AY208" s="249" t="s">
        <v>146</v>
      </c>
    </row>
    <row r="209" spans="2:65" s="1" customFormat="1" ht="25.5" customHeight="1">
      <c r="B209" s="40"/>
      <c r="C209" s="226" t="s">
        <v>606</v>
      </c>
      <c r="D209" s="226" t="s">
        <v>235</v>
      </c>
      <c r="E209" s="227" t="s">
        <v>607</v>
      </c>
      <c r="F209" s="228" t="s">
        <v>608</v>
      </c>
      <c r="G209" s="229" t="s">
        <v>238</v>
      </c>
      <c r="H209" s="230">
        <v>74.8</v>
      </c>
      <c r="I209" s="231"/>
      <c r="J209" s="232">
        <f>ROUND(I209*H209,2)</f>
        <v>0</v>
      </c>
      <c r="K209" s="228" t="s">
        <v>279</v>
      </c>
      <c r="L209" s="60"/>
      <c r="M209" s="233" t="s">
        <v>21</v>
      </c>
      <c r="N209" s="234" t="s">
        <v>43</v>
      </c>
      <c r="O209" s="41"/>
      <c r="P209" s="201">
        <f>O209*H209</f>
        <v>0</v>
      </c>
      <c r="Q209" s="201">
        <v>2.0000000000000001E-4</v>
      </c>
      <c r="R209" s="201">
        <f>Q209*H209</f>
        <v>1.4959999999999999E-2</v>
      </c>
      <c r="S209" s="201">
        <v>0</v>
      </c>
      <c r="T209" s="202">
        <f>S209*H209</f>
        <v>0</v>
      </c>
      <c r="AR209" s="23" t="s">
        <v>152</v>
      </c>
      <c r="AT209" s="23" t="s">
        <v>235</v>
      </c>
      <c r="AU209" s="23" t="s">
        <v>82</v>
      </c>
      <c r="AY209" s="23" t="s">
        <v>146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80</v>
      </c>
      <c r="BK209" s="203">
        <f>ROUND(I209*H209,2)</f>
        <v>0</v>
      </c>
      <c r="BL209" s="23" t="s">
        <v>152</v>
      </c>
      <c r="BM209" s="23" t="s">
        <v>609</v>
      </c>
    </row>
    <row r="210" spans="2:65" s="11" customFormat="1" ht="13.5">
      <c r="B210" s="204"/>
      <c r="C210" s="205"/>
      <c r="D210" s="206" t="s">
        <v>179</v>
      </c>
      <c r="E210" s="207" t="s">
        <v>21</v>
      </c>
      <c r="F210" s="208" t="s">
        <v>543</v>
      </c>
      <c r="G210" s="205"/>
      <c r="H210" s="207" t="s">
        <v>21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179</v>
      </c>
      <c r="AU210" s="214" t="s">
        <v>82</v>
      </c>
      <c r="AV210" s="11" t="s">
        <v>80</v>
      </c>
      <c r="AW210" s="11" t="s">
        <v>35</v>
      </c>
      <c r="AX210" s="11" t="s">
        <v>72</v>
      </c>
      <c r="AY210" s="214" t="s">
        <v>146</v>
      </c>
    </row>
    <row r="211" spans="2:65" s="12" customFormat="1" ht="13.5">
      <c r="B211" s="215"/>
      <c r="C211" s="216"/>
      <c r="D211" s="206" t="s">
        <v>179</v>
      </c>
      <c r="E211" s="217" t="s">
        <v>21</v>
      </c>
      <c r="F211" s="218" t="s">
        <v>610</v>
      </c>
      <c r="G211" s="216"/>
      <c r="H211" s="219">
        <v>74.8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179</v>
      </c>
      <c r="AU211" s="225" t="s">
        <v>82</v>
      </c>
      <c r="AV211" s="12" t="s">
        <v>82</v>
      </c>
      <c r="AW211" s="12" t="s">
        <v>35</v>
      </c>
      <c r="AX211" s="12" t="s">
        <v>80</v>
      </c>
      <c r="AY211" s="225" t="s">
        <v>146</v>
      </c>
    </row>
    <row r="212" spans="2:65" s="1" customFormat="1" ht="25.5" customHeight="1">
      <c r="B212" s="40"/>
      <c r="C212" s="226" t="s">
        <v>611</v>
      </c>
      <c r="D212" s="226" t="s">
        <v>235</v>
      </c>
      <c r="E212" s="227" t="s">
        <v>612</v>
      </c>
      <c r="F212" s="228" t="s">
        <v>613</v>
      </c>
      <c r="G212" s="229" t="s">
        <v>238</v>
      </c>
      <c r="H212" s="230">
        <v>189.9</v>
      </c>
      <c r="I212" s="231"/>
      <c r="J212" s="232">
        <f>ROUND(I212*H212,2)</f>
        <v>0</v>
      </c>
      <c r="K212" s="228" t="s">
        <v>279</v>
      </c>
      <c r="L212" s="60"/>
      <c r="M212" s="233" t="s">
        <v>21</v>
      </c>
      <c r="N212" s="234" t="s">
        <v>43</v>
      </c>
      <c r="O212" s="41"/>
      <c r="P212" s="201">
        <f>O212*H212</f>
        <v>0</v>
      </c>
      <c r="Q212" s="201">
        <v>6.9999999999999994E-5</v>
      </c>
      <c r="R212" s="201">
        <f>Q212*H212</f>
        <v>1.3292999999999999E-2</v>
      </c>
      <c r="S212" s="201">
        <v>0</v>
      </c>
      <c r="T212" s="202">
        <f>S212*H212</f>
        <v>0</v>
      </c>
      <c r="AR212" s="23" t="s">
        <v>152</v>
      </c>
      <c r="AT212" s="23" t="s">
        <v>235</v>
      </c>
      <c r="AU212" s="23" t="s">
        <v>82</v>
      </c>
      <c r="AY212" s="23" t="s">
        <v>146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80</v>
      </c>
      <c r="BK212" s="203">
        <f>ROUND(I212*H212,2)</f>
        <v>0</v>
      </c>
      <c r="BL212" s="23" t="s">
        <v>152</v>
      </c>
      <c r="BM212" s="23" t="s">
        <v>614</v>
      </c>
    </row>
    <row r="213" spans="2:65" s="11" customFormat="1" ht="13.5">
      <c r="B213" s="204"/>
      <c r="C213" s="205"/>
      <c r="D213" s="206" t="s">
        <v>179</v>
      </c>
      <c r="E213" s="207" t="s">
        <v>21</v>
      </c>
      <c r="F213" s="208" t="s">
        <v>543</v>
      </c>
      <c r="G213" s="205"/>
      <c r="H213" s="207" t="s">
        <v>21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179</v>
      </c>
      <c r="AU213" s="214" t="s">
        <v>82</v>
      </c>
      <c r="AV213" s="11" t="s">
        <v>80</v>
      </c>
      <c r="AW213" s="11" t="s">
        <v>35</v>
      </c>
      <c r="AX213" s="11" t="s">
        <v>72</v>
      </c>
      <c r="AY213" s="214" t="s">
        <v>146</v>
      </c>
    </row>
    <row r="214" spans="2:65" s="12" customFormat="1" ht="13.5">
      <c r="B214" s="215"/>
      <c r="C214" s="216"/>
      <c r="D214" s="206" t="s">
        <v>179</v>
      </c>
      <c r="E214" s="217" t="s">
        <v>21</v>
      </c>
      <c r="F214" s="218" t="s">
        <v>615</v>
      </c>
      <c r="G214" s="216"/>
      <c r="H214" s="219">
        <v>123.9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179</v>
      </c>
      <c r="AU214" s="225" t="s">
        <v>82</v>
      </c>
      <c r="AV214" s="12" t="s">
        <v>82</v>
      </c>
      <c r="AW214" s="12" t="s">
        <v>35</v>
      </c>
      <c r="AX214" s="12" t="s">
        <v>72</v>
      </c>
      <c r="AY214" s="225" t="s">
        <v>146</v>
      </c>
    </row>
    <row r="215" spans="2:65" s="12" customFormat="1" ht="13.5">
      <c r="B215" s="215"/>
      <c r="C215" s="216"/>
      <c r="D215" s="206" t="s">
        <v>179</v>
      </c>
      <c r="E215" s="217" t="s">
        <v>21</v>
      </c>
      <c r="F215" s="218" t="s">
        <v>616</v>
      </c>
      <c r="G215" s="216"/>
      <c r="H215" s="219">
        <v>66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179</v>
      </c>
      <c r="AU215" s="225" t="s">
        <v>82</v>
      </c>
      <c r="AV215" s="12" t="s">
        <v>82</v>
      </c>
      <c r="AW215" s="12" t="s">
        <v>35</v>
      </c>
      <c r="AX215" s="12" t="s">
        <v>72</v>
      </c>
      <c r="AY215" s="225" t="s">
        <v>146</v>
      </c>
    </row>
    <row r="216" spans="2:65" s="13" customFormat="1" ht="13.5">
      <c r="B216" s="239"/>
      <c r="C216" s="240"/>
      <c r="D216" s="206" t="s">
        <v>179</v>
      </c>
      <c r="E216" s="241" t="s">
        <v>21</v>
      </c>
      <c r="F216" s="242" t="s">
        <v>273</v>
      </c>
      <c r="G216" s="240"/>
      <c r="H216" s="243">
        <v>189.9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179</v>
      </c>
      <c r="AU216" s="249" t="s">
        <v>82</v>
      </c>
      <c r="AV216" s="13" t="s">
        <v>152</v>
      </c>
      <c r="AW216" s="13" t="s">
        <v>35</v>
      </c>
      <c r="AX216" s="13" t="s">
        <v>80</v>
      </c>
      <c r="AY216" s="249" t="s">
        <v>146</v>
      </c>
    </row>
    <row r="217" spans="2:65" s="1" customFormat="1" ht="25.5" customHeight="1">
      <c r="B217" s="40"/>
      <c r="C217" s="226" t="s">
        <v>617</v>
      </c>
      <c r="D217" s="226" t="s">
        <v>235</v>
      </c>
      <c r="E217" s="227" t="s">
        <v>618</v>
      </c>
      <c r="F217" s="228" t="s">
        <v>619</v>
      </c>
      <c r="G217" s="229" t="s">
        <v>238</v>
      </c>
      <c r="H217" s="230">
        <v>8</v>
      </c>
      <c r="I217" s="231"/>
      <c r="J217" s="232">
        <f>ROUND(I217*H217,2)</f>
        <v>0</v>
      </c>
      <c r="K217" s="228" t="s">
        <v>279</v>
      </c>
      <c r="L217" s="60"/>
      <c r="M217" s="233" t="s">
        <v>21</v>
      </c>
      <c r="N217" s="234" t="s">
        <v>43</v>
      </c>
      <c r="O217" s="41"/>
      <c r="P217" s="201">
        <f>O217*H217</f>
        <v>0</v>
      </c>
      <c r="Q217" s="201">
        <v>1E-4</v>
      </c>
      <c r="R217" s="201">
        <f>Q217*H217</f>
        <v>8.0000000000000004E-4</v>
      </c>
      <c r="S217" s="201">
        <v>0</v>
      </c>
      <c r="T217" s="202">
        <f>S217*H217</f>
        <v>0</v>
      </c>
      <c r="AR217" s="23" t="s">
        <v>152</v>
      </c>
      <c r="AT217" s="23" t="s">
        <v>235</v>
      </c>
      <c r="AU217" s="23" t="s">
        <v>82</v>
      </c>
      <c r="AY217" s="23" t="s">
        <v>146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80</v>
      </c>
      <c r="BK217" s="203">
        <f>ROUND(I217*H217,2)</f>
        <v>0</v>
      </c>
      <c r="BL217" s="23" t="s">
        <v>152</v>
      </c>
      <c r="BM217" s="23" t="s">
        <v>620</v>
      </c>
    </row>
    <row r="218" spans="2:65" s="11" customFormat="1" ht="13.5">
      <c r="B218" s="204"/>
      <c r="C218" s="205"/>
      <c r="D218" s="206" t="s">
        <v>179</v>
      </c>
      <c r="E218" s="207" t="s">
        <v>21</v>
      </c>
      <c r="F218" s="208" t="s">
        <v>543</v>
      </c>
      <c r="G218" s="205"/>
      <c r="H218" s="207" t="s">
        <v>21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179</v>
      </c>
      <c r="AU218" s="214" t="s">
        <v>82</v>
      </c>
      <c r="AV218" s="11" t="s">
        <v>80</v>
      </c>
      <c r="AW218" s="11" t="s">
        <v>35</v>
      </c>
      <c r="AX218" s="11" t="s">
        <v>72</v>
      </c>
      <c r="AY218" s="214" t="s">
        <v>146</v>
      </c>
    </row>
    <row r="219" spans="2:65" s="12" customFormat="1" ht="13.5">
      <c r="B219" s="215"/>
      <c r="C219" s="216"/>
      <c r="D219" s="206" t="s">
        <v>179</v>
      </c>
      <c r="E219" s="217" t="s">
        <v>21</v>
      </c>
      <c r="F219" s="218" t="s">
        <v>151</v>
      </c>
      <c r="G219" s="216"/>
      <c r="H219" s="219">
        <v>8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179</v>
      </c>
      <c r="AU219" s="225" t="s">
        <v>82</v>
      </c>
      <c r="AV219" s="12" t="s">
        <v>82</v>
      </c>
      <c r="AW219" s="12" t="s">
        <v>35</v>
      </c>
      <c r="AX219" s="12" t="s">
        <v>80</v>
      </c>
      <c r="AY219" s="225" t="s">
        <v>146</v>
      </c>
    </row>
    <row r="220" spans="2:65" s="1" customFormat="1" ht="25.5" customHeight="1">
      <c r="B220" s="40"/>
      <c r="C220" s="226" t="s">
        <v>621</v>
      </c>
      <c r="D220" s="226" t="s">
        <v>235</v>
      </c>
      <c r="E220" s="227" t="s">
        <v>622</v>
      </c>
      <c r="F220" s="228" t="s">
        <v>623</v>
      </c>
      <c r="G220" s="229" t="s">
        <v>238</v>
      </c>
      <c r="H220" s="230">
        <v>8.5</v>
      </c>
      <c r="I220" s="231"/>
      <c r="J220" s="232">
        <f>ROUND(I220*H220,2)</f>
        <v>0</v>
      </c>
      <c r="K220" s="228" t="s">
        <v>279</v>
      </c>
      <c r="L220" s="60"/>
      <c r="M220" s="233" t="s">
        <v>21</v>
      </c>
      <c r="N220" s="234" t="s">
        <v>43</v>
      </c>
      <c r="O220" s="41"/>
      <c r="P220" s="201">
        <f>O220*H220</f>
        <v>0</v>
      </c>
      <c r="Q220" s="201">
        <v>4.0000000000000002E-4</v>
      </c>
      <c r="R220" s="201">
        <f>Q220*H220</f>
        <v>3.4000000000000002E-3</v>
      </c>
      <c r="S220" s="201">
        <v>0</v>
      </c>
      <c r="T220" s="202">
        <f>S220*H220</f>
        <v>0</v>
      </c>
      <c r="AR220" s="23" t="s">
        <v>152</v>
      </c>
      <c r="AT220" s="23" t="s">
        <v>235</v>
      </c>
      <c r="AU220" s="23" t="s">
        <v>82</v>
      </c>
      <c r="AY220" s="23" t="s">
        <v>146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80</v>
      </c>
      <c r="BK220" s="203">
        <f>ROUND(I220*H220,2)</f>
        <v>0</v>
      </c>
      <c r="BL220" s="23" t="s">
        <v>152</v>
      </c>
      <c r="BM220" s="23" t="s">
        <v>624</v>
      </c>
    </row>
    <row r="221" spans="2:65" s="11" customFormat="1" ht="13.5">
      <c r="B221" s="204"/>
      <c r="C221" s="205"/>
      <c r="D221" s="206" t="s">
        <v>179</v>
      </c>
      <c r="E221" s="207" t="s">
        <v>21</v>
      </c>
      <c r="F221" s="208" t="s">
        <v>543</v>
      </c>
      <c r="G221" s="205"/>
      <c r="H221" s="207" t="s">
        <v>21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179</v>
      </c>
      <c r="AU221" s="214" t="s">
        <v>82</v>
      </c>
      <c r="AV221" s="11" t="s">
        <v>80</v>
      </c>
      <c r="AW221" s="11" t="s">
        <v>35</v>
      </c>
      <c r="AX221" s="11" t="s">
        <v>72</v>
      </c>
      <c r="AY221" s="214" t="s">
        <v>146</v>
      </c>
    </row>
    <row r="222" spans="2:65" s="12" customFormat="1" ht="13.5">
      <c r="B222" s="215"/>
      <c r="C222" s="216"/>
      <c r="D222" s="206" t="s">
        <v>179</v>
      </c>
      <c r="E222" s="217" t="s">
        <v>21</v>
      </c>
      <c r="F222" s="218" t="s">
        <v>625</v>
      </c>
      <c r="G222" s="216"/>
      <c r="H222" s="219">
        <v>8.5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179</v>
      </c>
      <c r="AU222" s="225" t="s">
        <v>82</v>
      </c>
      <c r="AV222" s="12" t="s">
        <v>82</v>
      </c>
      <c r="AW222" s="12" t="s">
        <v>35</v>
      </c>
      <c r="AX222" s="12" t="s">
        <v>80</v>
      </c>
      <c r="AY222" s="225" t="s">
        <v>146</v>
      </c>
    </row>
    <row r="223" spans="2:65" s="1" customFormat="1" ht="25.5" customHeight="1">
      <c r="B223" s="40"/>
      <c r="C223" s="226" t="s">
        <v>626</v>
      </c>
      <c r="D223" s="226" t="s">
        <v>235</v>
      </c>
      <c r="E223" s="227" t="s">
        <v>627</v>
      </c>
      <c r="F223" s="228" t="s">
        <v>628</v>
      </c>
      <c r="G223" s="229" t="s">
        <v>177</v>
      </c>
      <c r="H223" s="230">
        <v>21</v>
      </c>
      <c r="I223" s="231"/>
      <c r="J223" s="232">
        <f>ROUND(I223*H223,2)</f>
        <v>0</v>
      </c>
      <c r="K223" s="228" t="s">
        <v>279</v>
      </c>
      <c r="L223" s="60"/>
      <c r="M223" s="233" t="s">
        <v>21</v>
      </c>
      <c r="N223" s="234" t="s">
        <v>43</v>
      </c>
      <c r="O223" s="41"/>
      <c r="P223" s="201">
        <f>O223*H223</f>
        <v>0</v>
      </c>
      <c r="Q223" s="201">
        <v>5.4000000000000001E-4</v>
      </c>
      <c r="R223" s="201">
        <f>Q223*H223</f>
        <v>1.1339999999999999E-2</v>
      </c>
      <c r="S223" s="201">
        <v>0</v>
      </c>
      <c r="T223" s="202">
        <f>S223*H223</f>
        <v>0</v>
      </c>
      <c r="AR223" s="23" t="s">
        <v>152</v>
      </c>
      <c r="AT223" s="23" t="s">
        <v>235</v>
      </c>
      <c r="AU223" s="23" t="s">
        <v>82</v>
      </c>
      <c r="AY223" s="23" t="s">
        <v>146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80</v>
      </c>
      <c r="BK223" s="203">
        <f>ROUND(I223*H223,2)</f>
        <v>0</v>
      </c>
      <c r="BL223" s="23" t="s">
        <v>152</v>
      </c>
      <c r="BM223" s="23" t="s">
        <v>629</v>
      </c>
    </row>
    <row r="224" spans="2:65" s="11" customFormat="1" ht="13.5">
      <c r="B224" s="204"/>
      <c r="C224" s="205"/>
      <c r="D224" s="206" t="s">
        <v>179</v>
      </c>
      <c r="E224" s="207" t="s">
        <v>21</v>
      </c>
      <c r="F224" s="208" t="s">
        <v>543</v>
      </c>
      <c r="G224" s="205"/>
      <c r="H224" s="207" t="s">
        <v>21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179</v>
      </c>
      <c r="AU224" s="214" t="s">
        <v>82</v>
      </c>
      <c r="AV224" s="11" t="s">
        <v>80</v>
      </c>
      <c r="AW224" s="11" t="s">
        <v>35</v>
      </c>
      <c r="AX224" s="11" t="s">
        <v>72</v>
      </c>
      <c r="AY224" s="214" t="s">
        <v>146</v>
      </c>
    </row>
    <row r="225" spans="2:65" s="12" customFormat="1" ht="13.5">
      <c r="B225" s="215"/>
      <c r="C225" s="216"/>
      <c r="D225" s="206" t="s">
        <v>179</v>
      </c>
      <c r="E225" s="217" t="s">
        <v>21</v>
      </c>
      <c r="F225" s="218" t="s">
        <v>9</v>
      </c>
      <c r="G225" s="216"/>
      <c r="H225" s="219">
        <v>21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179</v>
      </c>
      <c r="AU225" s="225" t="s">
        <v>82</v>
      </c>
      <c r="AV225" s="12" t="s">
        <v>82</v>
      </c>
      <c r="AW225" s="12" t="s">
        <v>35</v>
      </c>
      <c r="AX225" s="12" t="s">
        <v>80</v>
      </c>
      <c r="AY225" s="225" t="s">
        <v>146</v>
      </c>
    </row>
    <row r="226" spans="2:65" s="1" customFormat="1" ht="25.5" customHeight="1">
      <c r="B226" s="40"/>
      <c r="C226" s="226" t="s">
        <v>630</v>
      </c>
      <c r="D226" s="226" t="s">
        <v>235</v>
      </c>
      <c r="E226" s="227" t="s">
        <v>631</v>
      </c>
      <c r="F226" s="228" t="s">
        <v>632</v>
      </c>
      <c r="G226" s="229" t="s">
        <v>248</v>
      </c>
      <c r="H226" s="230">
        <v>85.75</v>
      </c>
      <c r="I226" s="231"/>
      <c r="J226" s="232">
        <f>ROUND(I226*H226,2)</f>
        <v>0</v>
      </c>
      <c r="K226" s="228" t="s">
        <v>279</v>
      </c>
      <c r="L226" s="60"/>
      <c r="M226" s="233" t="s">
        <v>21</v>
      </c>
      <c r="N226" s="234" t="s">
        <v>43</v>
      </c>
      <c r="O226" s="41"/>
      <c r="P226" s="201">
        <f>O226*H226</f>
        <v>0</v>
      </c>
      <c r="Q226" s="201">
        <v>6.9999999999999994E-5</v>
      </c>
      <c r="R226" s="201">
        <f>Q226*H226</f>
        <v>6.0024999999999992E-3</v>
      </c>
      <c r="S226" s="201">
        <v>0</v>
      </c>
      <c r="T226" s="202">
        <f>S226*H226</f>
        <v>0</v>
      </c>
      <c r="AR226" s="23" t="s">
        <v>152</v>
      </c>
      <c r="AT226" s="23" t="s">
        <v>235</v>
      </c>
      <c r="AU226" s="23" t="s">
        <v>82</v>
      </c>
      <c r="AY226" s="23" t="s">
        <v>146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80</v>
      </c>
      <c r="BK226" s="203">
        <f>ROUND(I226*H226,2)</f>
        <v>0</v>
      </c>
      <c r="BL226" s="23" t="s">
        <v>152</v>
      </c>
      <c r="BM226" s="23" t="s">
        <v>633</v>
      </c>
    </row>
    <row r="227" spans="2:65" s="11" customFormat="1" ht="13.5">
      <c r="B227" s="204"/>
      <c r="C227" s="205"/>
      <c r="D227" s="206" t="s">
        <v>179</v>
      </c>
      <c r="E227" s="207" t="s">
        <v>21</v>
      </c>
      <c r="F227" s="208" t="s">
        <v>543</v>
      </c>
      <c r="G227" s="205"/>
      <c r="H227" s="207" t="s">
        <v>21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179</v>
      </c>
      <c r="AU227" s="214" t="s">
        <v>82</v>
      </c>
      <c r="AV227" s="11" t="s">
        <v>80</v>
      </c>
      <c r="AW227" s="11" t="s">
        <v>35</v>
      </c>
      <c r="AX227" s="11" t="s">
        <v>72</v>
      </c>
      <c r="AY227" s="214" t="s">
        <v>146</v>
      </c>
    </row>
    <row r="228" spans="2:65" s="12" customFormat="1" ht="13.5">
      <c r="B228" s="215"/>
      <c r="C228" s="216"/>
      <c r="D228" s="206" t="s">
        <v>179</v>
      </c>
      <c r="E228" s="217" t="s">
        <v>21</v>
      </c>
      <c r="F228" s="218" t="s">
        <v>634</v>
      </c>
      <c r="G228" s="216"/>
      <c r="H228" s="219">
        <v>1.75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179</v>
      </c>
      <c r="AU228" s="225" t="s">
        <v>82</v>
      </c>
      <c r="AV228" s="12" t="s">
        <v>82</v>
      </c>
      <c r="AW228" s="12" t="s">
        <v>35</v>
      </c>
      <c r="AX228" s="12" t="s">
        <v>72</v>
      </c>
      <c r="AY228" s="225" t="s">
        <v>146</v>
      </c>
    </row>
    <row r="229" spans="2:65" s="12" customFormat="1" ht="13.5">
      <c r="B229" s="215"/>
      <c r="C229" s="216"/>
      <c r="D229" s="206" t="s">
        <v>179</v>
      </c>
      <c r="E229" s="217" t="s">
        <v>21</v>
      </c>
      <c r="F229" s="218" t="s">
        <v>635</v>
      </c>
      <c r="G229" s="216"/>
      <c r="H229" s="219">
        <v>84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179</v>
      </c>
      <c r="AU229" s="225" t="s">
        <v>82</v>
      </c>
      <c r="AV229" s="12" t="s">
        <v>82</v>
      </c>
      <c r="AW229" s="12" t="s">
        <v>35</v>
      </c>
      <c r="AX229" s="12" t="s">
        <v>72</v>
      </c>
      <c r="AY229" s="225" t="s">
        <v>146</v>
      </c>
    </row>
    <row r="230" spans="2:65" s="13" customFormat="1" ht="13.5">
      <c r="B230" s="239"/>
      <c r="C230" s="240"/>
      <c r="D230" s="206" t="s">
        <v>179</v>
      </c>
      <c r="E230" s="241" t="s">
        <v>21</v>
      </c>
      <c r="F230" s="242" t="s">
        <v>273</v>
      </c>
      <c r="G230" s="240"/>
      <c r="H230" s="243">
        <v>85.75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179</v>
      </c>
      <c r="AU230" s="249" t="s">
        <v>82</v>
      </c>
      <c r="AV230" s="13" t="s">
        <v>152</v>
      </c>
      <c r="AW230" s="13" t="s">
        <v>35</v>
      </c>
      <c r="AX230" s="13" t="s">
        <v>80</v>
      </c>
      <c r="AY230" s="249" t="s">
        <v>146</v>
      </c>
    </row>
    <row r="231" spans="2:65" s="1" customFormat="1" ht="25.5" customHeight="1">
      <c r="B231" s="40"/>
      <c r="C231" s="226" t="s">
        <v>636</v>
      </c>
      <c r="D231" s="226" t="s">
        <v>235</v>
      </c>
      <c r="E231" s="227" t="s">
        <v>637</v>
      </c>
      <c r="F231" s="228" t="s">
        <v>638</v>
      </c>
      <c r="G231" s="229" t="s">
        <v>238</v>
      </c>
      <c r="H231" s="230">
        <v>13</v>
      </c>
      <c r="I231" s="231"/>
      <c r="J231" s="232">
        <f>ROUND(I231*H231,2)</f>
        <v>0</v>
      </c>
      <c r="K231" s="228" t="s">
        <v>279</v>
      </c>
      <c r="L231" s="60"/>
      <c r="M231" s="233" t="s">
        <v>21</v>
      </c>
      <c r="N231" s="234" t="s">
        <v>43</v>
      </c>
      <c r="O231" s="41"/>
      <c r="P231" s="201">
        <f>O231*H231</f>
        <v>0</v>
      </c>
      <c r="Q231" s="201">
        <v>1.3999999999999999E-4</v>
      </c>
      <c r="R231" s="201">
        <f>Q231*H231</f>
        <v>1.8199999999999998E-3</v>
      </c>
      <c r="S231" s="201">
        <v>0</v>
      </c>
      <c r="T231" s="202">
        <f>S231*H231</f>
        <v>0</v>
      </c>
      <c r="AR231" s="23" t="s">
        <v>152</v>
      </c>
      <c r="AT231" s="23" t="s">
        <v>235</v>
      </c>
      <c r="AU231" s="23" t="s">
        <v>82</v>
      </c>
      <c r="AY231" s="23" t="s">
        <v>146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80</v>
      </c>
      <c r="BK231" s="203">
        <f>ROUND(I231*H231,2)</f>
        <v>0</v>
      </c>
      <c r="BL231" s="23" t="s">
        <v>152</v>
      </c>
      <c r="BM231" s="23" t="s">
        <v>639</v>
      </c>
    </row>
    <row r="232" spans="2:65" s="11" customFormat="1" ht="13.5">
      <c r="B232" s="204"/>
      <c r="C232" s="205"/>
      <c r="D232" s="206" t="s">
        <v>179</v>
      </c>
      <c r="E232" s="207" t="s">
        <v>21</v>
      </c>
      <c r="F232" s="208" t="s">
        <v>543</v>
      </c>
      <c r="G232" s="205"/>
      <c r="H232" s="207" t="s">
        <v>21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179</v>
      </c>
      <c r="AU232" s="214" t="s">
        <v>82</v>
      </c>
      <c r="AV232" s="11" t="s">
        <v>80</v>
      </c>
      <c r="AW232" s="11" t="s">
        <v>35</v>
      </c>
      <c r="AX232" s="11" t="s">
        <v>72</v>
      </c>
      <c r="AY232" s="214" t="s">
        <v>146</v>
      </c>
    </row>
    <row r="233" spans="2:65" s="12" customFormat="1" ht="13.5">
      <c r="B233" s="215"/>
      <c r="C233" s="216"/>
      <c r="D233" s="206" t="s">
        <v>179</v>
      </c>
      <c r="E233" s="217" t="s">
        <v>21</v>
      </c>
      <c r="F233" s="218" t="s">
        <v>640</v>
      </c>
      <c r="G233" s="216"/>
      <c r="H233" s="219">
        <v>13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179</v>
      </c>
      <c r="AU233" s="225" t="s">
        <v>82</v>
      </c>
      <c r="AV233" s="12" t="s">
        <v>82</v>
      </c>
      <c r="AW233" s="12" t="s">
        <v>35</v>
      </c>
      <c r="AX233" s="12" t="s">
        <v>80</v>
      </c>
      <c r="AY233" s="225" t="s">
        <v>146</v>
      </c>
    </row>
    <row r="234" spans="2:65" s="1" customFormat="1" ht="16.5" customHeight="1">
      <c r="B234" s="40"/>
      <c r="C234" s="226" t="s">
        <v>641</v>
      </c>
      <c r="D234" s="226" t="s">
        <v>235</v>
      </c>
      <c r="E234" s="227" t="s">
        <v>642</v>
      </c>
      <c r="F234" s="228" t="s">
        <v>643</v>
      </c>
      <c r="G234" s="229" t="s">
        <v>177</v>
      </c>
      <c r="H234" s="230">
        <v>22</v>
      </c>
      <c r="I234" s="231"/>
      <c r="J234" s="232">
        <f>ROUND(I234*H234,2)</f>
        <v>0</v>
      </c>
      <c r="K234" s="228" t="s">
        <v>279</v>
      </c>
      <c r="L234" s="60"/>
      <c r="M234" s="233" t="s">
        <v>21</v>
      </c>
      <c r="N234" s="234" t="s">
        <v>43</v>
      </c>
      <c r="O234" s="41"/>
      <c r="P234" s="201">
        <f>O234*H234</f>
        <v>0</v>
      </c>
      <c r="Q234" s="201">
        <v>1.5399999999999999E-3</v>
      </c>
      <c r="R234" s="201">
        <f>Q234*H234</f>
        <v>3.388E-2</v>
      </c>
      <c r="S234" s="201">
        <v>0</v>
      </c>
      <c r="T234" s="202">
        <f>S234*H234</f>
        <v>0</v>
      </c>
      <c r="AR234" s="23" t="s">
        <v>152</v>
      </c>
      <c r="AT234" s="23" t="s">
        <v>235</v>
      </c>
      <c r="AU234" s="23" t="s">
        <v>82</v>
      </c>
      <c r="AY234" s="23" t="s">
        <v>146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80</v>
      </c>
      <c r="BK234" s="203">
        <f>ROUND(I234*H234,2)</f>
        <v>0</v>
      </c>
      <c r="BL234" s="23" t="s">
        <v>152</v>
      </c>
      <c r="BM234" s="23" t="s">
        <v>644</v>
      </c>
    </row>
    <row r="235" spans="2:65" s="11" customFormat="1" ht="13.5">
      <c r="B235" s="204"/>
      <c r="C235" s="205"/>
      <c r="D235" s="206" t="s">
        <v>179</v>
      </c>
      <c r="E235" s="207" t="s">
        <v>21</v>
      </c>
      <c r="F235" s="208" t="s">
        <v>543</v>
      </c>
      <c r="G235" s="205"/>
      <c r="H235" s="207" t="s">
        <v>21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179</v>
      </c>
      <c r="AU235" s="214" t="s">
        <v>82</v>
      </c>
      <c r="AV235" s="11" t="s">
        <v>80</v>
      </c>
      <c r="AW235" s="11" t="s">
        <v>35</v>
      </c>
      <c r="AX235" s="11" t="s">
        <v>72</v>
      </c>
      <c r="AY235" s="214" t="s">
        <v>146</v>
      </c>
    </row>
    <row r="236" spans="2:65" s="12" customFormat="1" ht="13.5">
      <c r="B236" s="215"/>
      <c r="C236" s="216"/>
      <c r="D236" s="206" t="s">
        <v>179</v>
      </c>
      <c r="E236" s="217" t="s">
        <v>21</v>
      </c>
      <c r="F236" s="218" t="s">
        <v>225</v>
      </c>
      <c r="G236" s="216"/>
      <c r="H236" s="219">
        <v>22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179</v>
      </c>
      <c r="AU236" s="225" t="s">
        <v>82</v>
      </c>
      <c r="AV236" s="12" t="s">
        <v>82</v>
      </c>
      <c r="AW236" s="12" t="s">
        <v>35</v>
      </c>
      <c r="AX236" s="12" t="s">
        <v>80</v>
      </c>
      <c r="AY236" s="225" t="s">
        <v>146</v>
      </c>
    </row>
    <row r="237" spans="2:65" s="1" customFormat="1" ht="25.5" customHeight="1">
      <c r="B237" s="40"/>
      <c r="C237" s="226" t="s">
        <v>645</v>
      </c>
      <c r="D237" s="226" t="s">
        <v>235</v>
      </c>
      <c r="E237" s="227" t="s">
        <v>646</v>
      </c>
      <c r="F237" s="228" t="s">
        <v>647</v>
      </c>
      <c r="G237" s="229" t="s">
        <v>238</v>
      </c>
      <c r="H237" s="230">
        <v>756</v>
      </c>
      <c r="I237" s="231"/>
      <c r="J237" s="232">
        <f>ROUND(I237*H237,2)</f>
        <v>0</v>
      </c>
      <c r="K237" s="228" t="s">
        <v>279</v>
      </c>
      <c r="L237" s="60"/>
      <c r="M237" s="233" t="s">
        <v>21</v>
      </c>
      <c r="N237" s="234" t="s">
        <v>43</v>
      </c>
      <c r="O237" s="4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3" t="s">
        <v>152</v>
      </c>
      <c r="AT237" s="23" t="s">
        <v>235</v>
      </c>
      <c r="AU237" s="23" t="s">
        <v>82</v>
      </c>
      <c r="AY237" s="23" t="s">
        <v>146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80</v>
      </c>
      <c r="BK237" s="203">
        <f>ROUND(I237*H237,2)</f>
        <v>0</v>
      </c>
      <c r="BL237" s="23" t="s">
        <v>152</v>
      </c>
      <c r="BM237" s="23" t="s">
        <v>648</v>
      </c>
    </row>
    <row r="238" spans="2:65" s="11" customFormat="1" ht="13.5">
      <c r="B238" s="204"/>
      <c r="C238" s="205"/>
      <c r="D238" s="206" t="s">
        <v>179</v>
      </c>
      <c r="E238" s="207" t="s">
        <v>21</v>
      </c>
      <c r="F238" s="208" t="s">
        <v>649</v>
      </c>
      <c r="G238" s="205"/>
      <c r="H238" s="207" t="s">
        <v>21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179</v>
      </c>
      <c r="AU238" s="214" t="s">
        <v>82</v>
      </c>
      <c r="AV238" s="11" t="s">
        <v>80</v>
      </c>
      <c r="AW238" s="11" t="s">
        <v>35</v>
      </c>
      <c r="AX238" s="11" t="s">
        <v>72</v>
      </c>
      <c r="AY238" s="214" t="s">
        <v>146</v>
      </c>
    </row>
    <row r="239" spans="2:65" s="12" customFormat="1" ht="13.5">
      <c r="B239" s="215"/>
      <c r="C239" s="216"/>
      <c r="D239" s="206" t="s">
        <v>179</v>
      </c>
      <c r="E239" s="217" t="s">
        <v>21</v>
      </c>
      <c r="F239" s="218" t="s">
        <v>650</v>
      </c>
      <c r="G239" s="216"/>
      <c r="H239" s="219">
        <v>756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179</v>
      </c>
      <c r="AU239" s="225" t="s">
        <v>82</v>
      </c>
      <c r="AV239" s="12" t="s">
        <v>82</v>
      </c>
      <c r="AW239" s="12" t="s">
        <v>35</v>
      </c>
      <c r="AX239" s="12" t="s">
        <v>80</v>
      </c>
      <c r="AY239" s="225" t="s">
        <v>146</v>
      </c>
    </row>
    <row r="240" spans="2:65" s="1" customFormat="1" ht="25.5" customHeight="1">
      <c r="B240" s="40"/>
      <c r="C240" s="226" t="s">
        <v>651</v>
      </c>
      <c r="D240" s="226" t="s">
        <v>235</v>
      </c>
      <c r="E240" s="227" t="s">
        <v>652</v>
      </c>
      <c r="F240" s="228" t="s">
        <v>653</v>
      </c>
      <c r="G240" s="229" t="s">
        <v>248</v>
      </c>
      <c r="H240" s="230">
        <v>107.75</v>
      </c>
      <c r="I240" s="231"/>
      <c r="J240" s="232">
        <f>ROUND(I240*H240,2)</f>
        <v>0</v>
      </c>
      <c r="K240" s="228" t="s">
        <v>279</v>
      </c>
      <c r="L240" s="60"/>
      <c r="M240" s="233" t="s">
        <v>21</v>
      </c>
      <c r="N240" s="234" t="s">
        <v>43</v>
      </c>
      <c r="O240" s="41"/>
      <c r="P240" s="201">
        <f>O240*H240</f>
        <v>0</v>
      </c>
      <c r="Q240" s="201">
        <v>1.0000000000000001E-5</v>
      </c>
      <c r="R240" s="201">
        <f>Q240*H240</f>
        <v>1.0775000000000001E-3</v>
      </c>
      <c r="S240" s="201">
        <v>0</v>
      </c>
      <c r="T240" s="202">
        <f>S240*H240</f>
        <v>0</v>
      </c>
      <c r="AR240" s="23" t="s">
        <v>152</v>
      </c>
      <c r="AT240" s="23" t="s">
        <v>235</v>
      </c>
      <c r="AU240" s="23" t="s">
        <v>82</v>
      </c>
      <c r="AY240" s="23" t="s">
        <v>146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3" t="s">
        <v>80</v>
      </c>
      <c r="BK240" s="203">
        <f>ROUND(I240*H240,2)</f>
        <v>0</v>
      </c>
      <c r="BL240" s="23" t="s">
        <v>152</v>
      </c>
      <c r="BM240" s="23" t="s">
        <v>654</v>
      </c>
    </row>
    <row r="241" spans="2:65" s="12" customFormat="1" ht="13.5">
      <c r="B241" s="215"/>
      <c r="C241" s="216"/>
      <c r="D241" s="206" t="s">
        <v>179</v>
      </c>
      <c r="E241" s="217" t="s">
        <v>21</v>
      </c>
      <c r="F241" s="218" t="s">
        <v>655</v>
      </c>
      <c r="G241" s="216"/>
      <c r="H241" s="219">
        <v>107.75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179</v>
      </c>
      <c r="AU241" s="225" t="s">
        <v>82</v>
      </c>
      <c r="AV241" s="12" t="s">
        <v>82</v>
      </c>
      <c r="AW241" s="12" t="s">
        <v>35</v>
      </c>
      <c r="AX241" s="12" t="s">
        <v>80</v>
      </c>
      <c r="AY241" s="225" t="s">
        <v>146</v>
      </c>
    </row>
    <row r="242" spans="2:65" s="1" customFormat="1" ht="38.25" customHeight="1">
      <c r="B242" s="40"/>
      <c r="C242" s="226" t="s">
        <v>656</v>
      </c>
      <c r="D242" s="226" t="s">
        <v>235</v>
      </c>
      <c r="E242" s="227" t="s">
        <v>657</v>
      </c>
      <c r="F242" s="228" t="s">
        <v>658</v>
      </c>
      <c r="G242" s="229" t="s">
        <v>238</v>
      </c>
      <c r="H242" s="230">
        <v>28.02</v>
      </c>
      <c r="I242" s="231"/>
      <c r="J242" s="232">
        <f>ROUND(I242*H242,2)</f>
        <v>0</v>
      </c>
      <c r="K242" s="228" t="s">
        <v>239</v>
      </c>
      <c r="L242" s="60"/>
      <c r="M242" s="233" t="s">
        <v>21</v>
      </c>
      <c r="N242" s="234" t="s">
        <v>43</v>
      </c>
      <c r="O242" s="41"/>
      <c r="P242" s="201">
        <f>O242*H242</f>
        <v>0</v>
      </c>
      <c r="Q242" s="201">
        <v>7.1900000000000006E-2</v>
      </c>
      <c r="R242" s="201">
        <f>Q242*H242</f>
        <v>2.0146380000000002</v>
      </c>
      <c r="S242" s="201">
        <v>0</v>
      </c>
      <c r="T242" s="202">
        <f>S242*H242</f>
        <v>0</v>
      </c>
      <c r="AR242" s="23" t="s">
        <v>152</v>
      </c>
      <c r="AT242" s="23" t="s">
        <v>235</v>
      </c>
      <c r="AU242" s="23" t="s">
        <v>82</v>
      </c>
      <c r="AY242" s="23" t="s">
        <v>146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80</v>
      </c>
      <c r="BK242" s="203">
        <f>ROUND(I242*H242,2)</f>
        <v>0</v>
      </c>
      <c r="BL242" s="23" t="s">
        <v>152</v>
      </c>
      <c r="BM242" s="23" t="s">
        <v>659</v>
      </c>
    </row>
    <row r="243" spans="2:65" s="11" customFormat="1" ht="13.5">
      <c r="B243" s="204"/>
      <c r="C243" s="205"/>
      <c r="D243" s="206" t="s">
        <v>179</v>
      </c>
      <c r="E243" s="207" t="s">
        <v>21</v>
      </c>
      <c r="F243" s="208" t="s">
        <v>471</v>
      </c>
      <c r="G243" s="205"/>
      <c r="H243" s="207" t="s">
        <v>21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179</v>
      </c>
      <c r="AU243" s="214" t="s">
        <v>82</v>
      </c>
      <c r="AV243" s="11" t="s">
        <v>80</v>
      </c>
      <c r="AW243" s="11" t="s">
        <v>35</v>
      </c>
      <c r="AX243" s="11" t="s">
        <v>72</v>
      </c>
      <c r="AY243" s="214" t="s">
        <v>146</v>
      </c>
    </row>
    <row r="244" spans="2:65" s="11" customFormat="1" ht="13.5">
      <c r="B244" s="204"/>
      <c r="C244" s="205"/>
      <c r="D244" s="206" t="s">
        <v>179</v>
      </c>
      <c r="E244" s="207" t="s">
        <v>21</v>
      </c>
      <c r="F244" s="208" t="s">
        <v>660</v>
      </c>
      <c r="G244" s="205"/>
      <c r="H244" s="207" t="s">
        <v>21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179</v>
      </c>
      <c r="AU244" s="214" t="s">
        <v>82</v>
      </c>
      <c r="AV244" s="11" t="s">
        <v>80</v>
      </c>
      <c r="AW244" s="11" t="s">
        <v>35</v>
      </c>
      <c r="AX244" s="11" t="s">
        <v>72</v>
      </c>
      <c r="AY244" s="214" t="s">
        <v>146</v>
      </c>
    </row>
    <row r="245" spans="2:65" s="12" customFormat="1" ht="13.5">
      <c r="B245" s="215"/>
      <c r="C245" s="216"/>
      <c r="D245" s="206" t="s">
        <v>179</v>
      </c>
      <c r="E245" s="217" t="s">
        <v>21</v>
      </c>
      <c r="F245" s="218" t="s">
        <v>661</v>
      </c>
      <c r="G245" s="216"/>
      <c r="H245" s="219">
        <v>28.02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179</v>
      </c>
      <c r="AU245" s="225" t="s">
        <v>82</v>
      </c>
      <c r="AV245" s="12" t="s">
        <v>82</v>
      </c>
      <c r="AW245" s="12" t="s">
        <v>35</v>
      </c>
      <c r="AX245" s="12" t="s">
        <v>80</v>
      </c>
      <c r="AY245" s="225" t="s">
        <v>146</v>
      </c>
    </row>
    <row r="246" spans="2:65" s="1" customFormat="1" ht="16.5" customHeight="1">
      <c r="B246" s="40"/>
      <c r="C246" s="191" t="s">
        <v>662</v>
      </c>
      <c r="D246" s="191" t="s">
        <v>148</v>
      </c>
      <c r="E246" s="192" t="s">
        <v>663</v>
      </c>
      <c r="F246" s="193" t="s">
        <v>664</v>
      </c>
      <c r="G246" s="194" t="s">
        <v>358</v>
      </c>
      <c r="H246" s="195">
        <v>0.56000000000000005</v>
      </c>
      <c r="I246" s="196"/>
      <c r="J246" s="197">
        <f>ROUND(I246*H246,2)</f>
        <v>0</v>
      </c>
      <c r="K246" s="193" t="s">
        <v>239</v>
      </c>
      <c r="L246" s="198"/>
      <c r="M246" s="199" t="s">
        <v>21</v>
      </c>
      <c r="N246" s="200" t="s">
        <v>43</v>
      </c>
      <c r="O246" s="41"/>
      <c r="P246" s="201">
        <f>O246*H246</f>
        <v>0</v>
      </c>
      <c r="Q246" s="201">
        <v>1</v>
      </c>
      <c r="R246" s="201">
        <f>Q246*H246</f>
        <v>0.56000000000000005</v>
      </c>
      <c r="S246" s="201">
        <v>0</v>
      </c>
      <c r="T246" s="202">
        <f>S246*H246</f>
        <v>0</v>
      </c>
      <c r="AR246" s="23" t="s">
        <v>151</v>
      </c>
      <c r="AT246" s="23" t="s">
        <v>148</v>
      </c>
      <c r="AU246" s="23" t="s">
        <v>82</v>
      </c>
      <c r="AY246" s="23" t="s">
        <v>146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80</v>
      </c>
      <c r="BK246" s="203">
        <f>ROUND(I246*H246,2)</f>
        <v>0</v>
      </c>
      <c r="BL246" s="23" t="s">
        <v>152</v>
      </c>
      <c r="BM246" s="23" t="s">
        <v>665</v>
      </c>
    </row>
    <row r="247" spans="2:65" s="11" customFormat="1" ht="13.5">
      <c r="B247" s="204"/>
      <c r="C247" s="205"/>
      <c r="D247" s="206" t="s">
        <v>179</v>
      </c>
      <c r="E247" s="207" t="s">
        <v>21</v>
      </c>
      <c r="F247" s="208" t="s">
        <v>660</v>
      </c>
      <c r="G247" s="205"/>
      <c r="H247" s="207" t="s">
        <v>21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179</v>
      </c>
      <c r="AU247" s="214" t="s">
        <v>82</v>
      </c>
      <c r="AV247" s="11" t="s">
        <v>80</v>
      </c>
      <c r="AW247" s="11" t="s">
        <v>35</v>
      </c>
      <c r="AX247" s="11" t="s">
        <v>72</v>
      </c>
      <c r="AY247" s="214" t="s">
        <v>146</v>
      </c>
    </row>
    <row r="248" spans="2:65" s="12" customFormat="1" ht="13.5">
      <c r="B248" s="215"/>
      <c r="C248" s="216"/>
      <c r="D248" s="206" t="s">
        <v>179</v>
      </c>
      <c r="E248" s="217" t="s">
        <v>21</v>
      </c>
      <c r="F248" s="218" t="s">
        <v>666</v>
      </c>
      <c r="G248" s="216"/>
      <c r="H248" s="219">
        <v>0.56000000000000005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179</v>
      </c>
      <c r="AU248" s="225" t="s">
        <v>82</v>
      </c>
      <c r="AV248" s="12" t="s">
        <v>82</v>
      </c>
      <c r="AW248" s="12" t="s">
        <v>35</v>
      </c>
      <c r="AX248" s="12" t="s">
        <v>80</v>
      </c>
      <c r="AY248" s="225" t="s">
        <v>146</v>
      </c>
    </row>
    <row r="249" spans="2:65" s="1" customFormat="1" ht="38.25" customHeight="1">
      <c r="B249" s="40"/>
      <c r="C249" s="226" t="s">
        <v>667</v>
      </c>
      <c r="D249" s="226" t="s">
        <v>235</v>
      </c>
      <c r="E249" s="227" t="s">
        <v>668</v>
      </c>
      <c r="F249" s="228" t="s">
        <v>669</v>
      </c>
      <c r="G249" s="229" t="s">
        <v>238</v>
      </c>
      <c r="H249" s="230">
        <v>1636.7</v>
      </c>
      <c r="I249" s="231"/>
      <c r="J249" s="232">
        <f>ROUND(I249*H249,2)</f>
        <v>0</v>
      </c>
      <c r="K249" s="228" t="s">
        <v>239</v>
      </c>
      <c r="L249" s="60"/>
      <c r="M249" s="233" t="s">
        <v>21</v>
      </c>
      <c r="N249" s="234" t="s">
        <v>43</v>
      </c>
      <c r="O249" s="41"/>
      <c r="P249" s="201">
        <f>O249*H249</f>
        <v>0</v>
      </c>
      <c r="Q249" s="201">
        <v>0.15540000000000001</v>
      </c>
      <c r="R249" s="201">
        <f>Q249*H249</f>
        <v>254.34318000000002</v>
      </c>
      <c r="S249" s="201">
        <v>0</v>
      </c>
      <c r="T249" s="202">
        <f>S249*H249</f>
        <v>0</v>
      </c>
      <c r="AR249" s="23" t="s">
        <v>152</v>
      </c>
      <c r="AT249" s="23" t="s">
        <v>235</v>
      </c>
      <c r="AU249" s="23" t="s">
        <v>82</v>
      </c>
      <c r="AY249" s="23" t="s">
        <v>146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80</v>
      </c>
      <c r="BK249" s="203">
        <f>ROUND(I249*H249,2)</f>
        <v>0</v>
      </c>
      <c r="BL249" s="23" t="s">
        <v>152</v>
      </c>
      <c r="BM249" s="23" t="s">
        <v>670</v>
      </c>
    </row>
    <row r="250" spans="2:65" s="11" customFormat="1" ht="13.5">
      <c r="B250" s="204"/>
      <c r="C250" s="205"/>
      <c r="D250" s="206" t="s">
        <v>179</v>
      </c>
      <c r="E250" s="207" t="s">
        <v>21</v>
      </c>
      <c r="F250" s="208" t="s">
        <v>471</v>
      </c>
      <c r="G250" s="205"/>
      <c r="H250" s="207" t="s">
        <v>21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179</v>
      </c>
      <c r="AU250" s="214" t="s">
        <v>82</v>
      </c>
      <c r="AV250" s="11" t="s">
        <v>80</v>
      </c>
      <c r="AW250" s="11" t="s">
        <v>35</v>
      </c>
      <c r="AX250" s="11" t="s">
        <v>72</v>
      </c>
      <c r="AY250" s="214" t="s">
        <v>146</v>
      </c>
    </row>
    <row r="251" spans="2:65" s="12" customFormat="1" ht="27">
      <c r="B251" s="215"/>
      <c r="C251" s="216"/>
      <c r="D251" s="206" t="s">
        <v>179</v>
      </c>
      <c r="E251" s="217" t="s">
        <v>21</v>
      </c>
      <c r="F251" s="218" t="s">
        <v>671</v>
      </c>
      <c r="G251" s="216"/>
      <c r="H251" s="219">
        <v>185.1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179</v>
      </c>
      <c r="AU251" s="225" t="s">
        <v>82</v>
      </c>
      <c r="AV251" s="12" t="s">
        <v>82</v>
      </c>
      <c r="AW251" s="12" t="s">
        <v>35</v>
      </c>
      <c r="AX251" s="12" t="s">
        <v>72</v>
      </c>
      <c r="AY251" s="225" t="s">
        <v>146</v>
      </c>
    </row>
    <row r="252" spans="2:65" s="12" customFormat="1" ht="27">
      <c r="B252" s="215"/>
      <c r="C252" s="216"/>
      <c r="D252" s="206" t="s">
        <v>179</v>
      </c>
      <c r="E252" s="217" t="s">
        <v>21</v>
      </c>
      <c r="F252" s="218" t="s">
        <v>672</v>
      </c>
      <c r="G252" s="216"/>
      <c r="H252" s="219">
        <v>145.1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179</v>
      </c>
      <c r="AU252" s="225" t="s">
        <v>82</v>
      </c>
      <c r="AV252" s="12" t="s">
        <v>82</v>
      </c>
      <c r="AW252" s="12" t="s">
        <v>35</v>
      </c>
      <c r="AX252" s="12" t="s">
        <v>72</v>
      </c>
      <c r="AY252" s="225" t="s">
        <v>146</v>
      </c>
    </row>
    <row r="253" spans="2:65" s="12" customFormat="1" ht="27">
      <c r="B253" s="215"/>
      <c r="C253" s="216"/>
      <c r="D253" s="206" t="s">
        <v>179</v>
      </c>
      <c r="E253" s="217" t="s">
        <v>21</v>
      </c>
      <c r="F253" s="218" t="s">
        <v>673</v>
      </c>
      <c r="G253" s="216"/>
      <c r="H253" s="219">
        <v>130.6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179</v>
      </c>
      <c r="AU253" s="225" t="s">
        <v>82</v>
      </c>
      <c r="AV253" s="12" t="s">
        <v>82</v>
      </c>
      <c r="AW253" s="12" t="s">
        <v>35</v>
      </c>
      <c r="AX253" s="12" t="s">
        <v>72</v>
      </c>
      <c r="AY253" s="225" t="s">
        <v>146</v>
      </c>
    </row>
    <row r="254" spans="2:65" s="12" customFormat="1" ht="27">
      <c r="B254" s="215"/>
      <c r="C254" s="216"/>
      <c r="D254" s="206" t="s">
        <v>179</v>
      </c>
      <c r="E254" s="217" t="s">
        <v>21</v>
      </c>
      <c r="F254" s="218" t="s">
        <v>674</v>
      </c>
      <c r="G254" s="216"/>
      <c r="H254" s="219">
        <v>90.8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179</v>
      </c>
      <c r="AU254" s="225" t="s">
        <v>82</v>
      </c>
      <c r="AV254" s="12" t="s">
        <v>82</v>
      </c>
      <c r="AW254" s="12" t="s">
        <v>35</v>
      </c>
      <c r="AX254" s="12" t="s">
        <v>72</v>
      </c>
      <c r="AY254" s="225" t="s">
        <v>146</v>
      </c>
    </row>
    <row r="255" spans="2:65" s="12" customFormat="1" ht="27">
      <c r="B255" s="215"/>
      <c r="C255" s="216"/>
      <c r="D255" s="206" t="s">
        <v>179</v>
      </c>
      <c r="E255" s="217" t="s">
        <v>21</v>
      </c>
      <c r="F255" s="218" t="s">
        <v>675</v>
      </c>
      <c r="G255" s="216"/>
      <c r="H255" s="219">
        <v>93.8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179</v>
      </c>
      <c r="AU255" s="225" t="s">
        <v>82</v>
      </c>
      <c r="AV255" s="12" t="s">
        <v>82</v>
      </c>
      <c r="AW255" s="12" t="s">
        <v>35</v>
      </c>
      <c r="AX255" s="12" t="s">
        <v>72</v>
      </c>
      <c r="AY255" s="225" t="s">
        <v>146</v>
      </c>
    </row>
    <row r="256" spans="2:65" s="12" customFormat="1" ht="27">
      <c r="B256" s="215"/>
      <c r="C256" s="216"/>
      <c r="D256" s="206" t="s">
        <v>179</v>
      </c>
      <c r="E256" s="217" t="s">
        <v>21</v>
      </c>
      <c r="F256" s="218" t="s">
        <v>676</v>
      </c>
      <c r="G256" s="216"/>
      <c r="H256" s="219">
        <v>187.3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179</v>
      </c>
      <c r="AU256" s="225" t="s">
        <v>82</v>
      </c>
      <c r="AV256" s="12" t="s">
        <v>82</v>
      </c>
      <c r="AW256" s="12" t="s">
        <v>35</v>
      </c>
      <c r="AX256" s="12" t="s">
        <v>72</v>
      </c>
      <c r="AY256" s="225" t="s">
        <v>146</v>
      </c>
    </row>
    <row r="257" spans="2:65" s="12" customFormat="1" ht="27">
      <c r="B257" s="215"/>
      <c r="C257" s="216"/>
      <c r="D257" s="206" t="s">
        <v>179</v>
      </c>
      <c r="E257" s="217" t="s">
        <v>21</v>
      </c>
      <c r="F257" s="218" t="s">
        <v>677</v>
      </c>
      <c r="G257" s="216"/>
      <c r="H257" s="219">
        <v>90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179</v>
      </c>
      <c r="AU257" s="225" t="s">
        <v>82</v>
      </c>
      <c r="AV257" s="12" t="s">
        <v>82</v>
      </c>
      <c r="AW257" s="12" t="s">
        <v>35</v>
      </c>
      <c r="AX257" s="12" t="s">
        <v>72</v>
      </c>
      <c r="AY257" s="225" t="s">
        <v>146</v>
      </c>
    </row>
    <row r="258" spans="2:65" s="12" customFormat="1" ht="27">
      <c r="B258" s="215"/>
      <c r="C258" s="216"/>
      <c r="D258" s="206" t="s">
        <v>179</v>
      </c>
      <c r="E258" s="217" t="s">
        <v>21</v>
      </c>
      <c r="F258" s="218" t="s">
        <v>678</v>
      </c>
      <c r="G258" s="216"/>
      <c r="H258" s="219">
        <v>135.4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179</v>
      </c>
      <c r="AU258" s="225" t="s">
        <v>82</v>
      </c>
      <c r="AV258" s="12" t="s">
        <v>82</v>
      </c>
      <c r="AW258" s="12" t="s">
        <v>35</v>
      </c>
      <c r="AX258" s="12" t="s">
        <v>72</v>
      </c>
      <c r="AY258" s="225" t="s">
        <v>146</v>
      </c>
    </row>
    <row r="259" spans="2:65" s="12" customFormat="1" ht="27">
      <c r="B259" s="215"/>
      <c r="C259" s="216"/>
      <c r="D259" s="206" t="s">
        <v>179</v>
      </c>
      <c r="E259" s="217" t="s">
        <v>21</v>
      </c>
      <c r="F259" s="218" t="s">
        <v>679</v>
      </c>
      <c r="G259" s="216"/>
      <c r="H259" s="219">
        <v>120.2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179</v>
      </c>
      <c r="AU259" s="225" t="s">
        <v>82</v>
      </c>
      <c r="AV259" s="12" t="s">
        <v>82</v>
      </c>
      <c r="AW259" s="12" t="s">
        <v>35</v>
      </c>
      <c r="AX259" s="12" t="s">
        <v>72</v>
      </c>
      <c r="AY259" s="225" t="s">
        <v>146</v>
      </c>
    </row>
    <row r="260" spans="2:65" s="12" customFormat="1" ht="27">
      <c r="B260" s="215"/>
      <c r="C260" s="216"/>
      <c r="D260" s="206" t="s">
        <v>179</v>
      </c>
      <c r="E260" s="217" t="s">
        <v>21</v>
      </c>
      <c r="F260" s="218" t="s">
        <v>680</v>
      </c>
      <c r="G260" s="216"/>
      <c r="H260" s="219">
        <v>234.8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179</v>
      </c>
      <c r="AU260" s="225" t="s">
        <v>82</v>
      </c>
      <c r="AV260" s="12" t="s">
        <v>82</v>
      </c>
      <c r="AW260" s="12" t="s">
        <v>35</v>
      </c>
      <c r="AX260" s="12" t="s">
        <v>72</v>
      </c>
      <c r="AY260" s="225" t="s">
        <v>146</v>
      </c>
    </row>
    <row r="261" spans="2:65" s="12" customFormat="1" ht="27">
      <c r="B261" s="215"/>
      <c r="C261" s="216"/>
      <c r="D261" s="206" t="s">
        <v>179</v>
      </c>
      <c r="E261" s="217" t="s">
        <v>21</v>
      </c>
      <c r="F261" s="218" t="s">
        <v>681</v>
      </c>
      <c r="G261" s="216"/>
      <c r="H261" s="219">
        <v>127.5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179</v>
      </c>
      <c r="AU261" s="225" t="s">
        <v>82</v>
      </c>
      <c r="AV261" s="12" t="s">
        <v>82</v>
      </c>
      <c r="AW261" s="12" t="s">
        <v>35</v>
      </c>
      <c r="AX261" s="12" t="s">
        <v>72</v>
      </c>
      <c r="AY261" s="225" t="s">
        <v>146</v>
      </c>
    </row>
    <row r="262" spans="2:65" s="12" customFormat="1" ht="27">
      <c r="B262" s="215"/>
      <c r="C262" s="216"/>
      <c r="D262" s="206" t="s">
        <v>179</v>
      </c>
      <c r="E262" s="217" t="s">
        <v>21</v>
      </c>
      <c r="F262" s="218" t="s">
        <v>682</v>
      </c>
      <c r="G262" s="216"/>
      <c r="H262" s="219">
        <v>96.1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179</v>
      </c>
      <c r="AU262" s="225" t="s">
        <v>82</v>
      </c>
      <c r="AV262" s="12" t="s">
        <v>82</v>
      </c>
      <c r="AW262" s="12" t="s">
        <v>35</v>
      </c>
      <c r="AX262" s="12" t="s">
        <v>72</v>
      </c>
      <c r="AY262" s="225" t="s">
        <v>146</v>
      </c>
    </row>
    <row r="263" spans="2:65" s="13" customFormat="1" ht="13.5">
      <c r="B263" s="239"/>
      <c r="C263" s="240"/>
      <c r="D263" s="206" t="s">
        <v>179</v>
      </c>
      <c r="E263" s="241" t="s">
        <v>451</v>
      </c>
      <c r="F263" s="242" t="s">
        <v>273</v>
      </c>
      <c r="G263" s="240"/>
      <c r="H263" s="243">
        <v>1636.7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179</v>
      </c>
      <c r="AU263" s="249" t="s">
        <v>82</v>
      </c>
      <c r="AV263" s="13" t="s">
        <v>152</v>
      </c>
      <c r="AW263" s="13" t="s">
        <v>35</v>
      </c>
      <c r="AX263" s="13" t="s">
        <v>80</v>
      </c>
      <c r="AY263" s="249" t="s">
        <v>146</v>
      </c>
    </row>
    <row r="264" spans="2:65" s="1" customFormat="1" ht="25.5" customHeight="1">
      <c r="B264" s="40"/>
      <c r="C264" s="226" t="s">
        <v>683</v>
      </c>
      <c r="D264" s="226" t="s">
        <v>235</v>
      </c>
      <c r="E264" s="227" t="s">
        <v>684</v>
      </c>
      <c r="F264" s="228" t="s">
        <v>685</v>
      </c>
      <c r="G264" s="229" t="s">
        <v>253</v>
      </c>
      <c r="H264" s="230">
        <v>49.521000000000001</v>
      </c>
      <c r="I264" s="231"/>
      <c r="J264" s="232">
        <f>ROUND(I264*H264,2)</f>
        <v>0</v>
      </c>
      <c r="K264" s="228" t="s">
        <v>239</v>
      </c>
      <c r="L264" s="60"/>
      <c r="M264" s="233" t="s">
        <v>21</v>
      </c>
      <c r="N264" s="234" t="s">
        <v>43</v>
      </c>
      <c r="O264" s="41"/>
      <c r="P264" s="201">
        <f>O264*H264</f>
        <v>0</v>
      </c>
      <c r="Q264" s="201">
        <v>2.2563399999999998</v>
      </c>
      <c r="R264" s="201">
        <f>Q264*H264</f>
        <v>111.73621313999999</v>
      </c>
      <c r="S264" s="201">
        <v>0</v>
      </c>
      <c r="T264" s="202">
        <f>S264*H264</f>
        <v>0</v>
      </c>
      <c r="AR264" s="23" t="s">
        <v>152</v>
      </c>
      <c r="AT264" s="23" t="s">
        <v>235</v>
      </c>
      <c r="AU264" s="23" t="s">
        <v>82</v>
      </c>
      <c r="AY264" s="23" t="s">
        <v>146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3" t="s">
        <v>80</v>
      </c>
      <c r="BK264" s="203">
        <f>ROUND(I264*H264,2)</f>
        <v>0</v>
      </c>
      <c r="BL264" s="23" t="s">
        <v>152</v>
      </c>
      <c r="BM264" s="23" t="s">
        <v>686</v>
      </c>
    </row>
    <row r="265" spans="2:65" s="12" customFormat="1" ht="13.5">
      <c r="B265" s="215"/>
      <c r="C265" s="216"/>
      <c r="D265" s="206" t="s">
        <v>179</v>
      </c>
      <c r="E265" s="217" t="s">
        <v>21</v>
      </c>
      <c r="F265" s="218" t="s">
        <v>687</v>
      </c>
      <c r="G265" s="216"/>
      <c r="H265" s="219">
        <v>0.42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179</v>
      </c>
      <c r="AU265" s="225" t="s">
        <v>82</v>
      </c>
      <c r="AV265" s="12" t="s">
        <v>82</v>
      </c>
      <c r="AW265" s="12" t="s">
        <v>35</v>
      </c>
      <c r="AX265" s="12" t="s">
        <v>72</v>
      </c>
      <c r="AY265" s="225" t="s">
        <v>146</v>
      </c>
    </row>
    <row r="266" spans="2:65" s="12" customFormat="1" ht="13.5">
      <c r="B266" s="215"/>
      <c r="C266" s="216"/>
      <c r="D266" s="206" t="s">
        <v>179</v>
      </c>
      <c r="E266" s="217" t="s">
        <v>21</v>
      </c>
      <c r="F266" s="218" t="s">
        <v>688</v>
      </c>
      <c r="G266" s="216"/>
      <c r="H266" s="219">
        <v>49.100999999999999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179</v>
      </c>
      <c r="AU266" s="225" t="s">
        <v>82</v>
      </c>
      <c r="AV266" s="12" t="s">
        <v>82</v>
      </c>
      <c r="AW266" s="12" t="s">
        <v>35</v>
      </c>
      <c r="AX266" s="12" t="s">
        <v>72</v>
      </c>
      <c r="AY266" s="225" t="s">
        <v>146</v>
      </c>
    </row>
    <row r="267" spans="2:65" s="13" customFormat="1" ht="13.5">
      <c r="B267" s="239"/>
      <c r="C267" s="240"/>
      <c r="D267" s="206" t="s">
        <v>179</v>
      </c>
      <c r="E267" s="241" t="s">
        <v>21</v>
      </c>
      <c r="F267" s="242" t="s">
        <v>273</v>
      </c>
      <c r="G267" s="240"/>
      <c r="H267" s="243">
        <v>49.521000000000001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AT267" s="249" t="s">
        <v>179</v>
      </c>
      <c r="AU267" s="249" t="s">
        <v>82</v>
      </c>
      <c r="AV267" s="13" t="s">
        <v>152</v>
      </c>
      <c r="AW267" s="13" t="s">
        <v>35</v>
      </c>
      <c r="AX267" s="13" t="s">
        <v>80</v>
      </c>
      <c r="AY267" s="249" t="s">
        <v>146</v>
      </c>
    </row>
    <row r="268" spans="2:65" s="1" customFormat="1" ht="25.5" customHeight="1">
      <c r="B268" s="40"/>
      <c r="C268" s="226" t="s">
        <v>689</v>
      </c>
      <c r="D268" s="226" t="s">
        <v>235</v>
      </c>
      <c r="E268" s="227" t="s">
        <v>690</v>
      </c>
      <c r="F268" s="228" t="s">
        <v>691</v>
      </c>
      <c r="G268" s="229" t="s">
        <v>238</v>
      </c>
      <c r="H268" s="230">
        <v>14.01</v>
      </c>
      <c r="I268" s="231"/>
      <c r="J268" s="232">
        <f>ROUND(I268*H268,2)</f>
        <v>0</v>
      </c>
      <c r="K268" s="228" t="s">
        <v>21</v>
      </c>
      <c r="L268" s="60"/>
      <c r="M268" s="233" t="s">
        <v>21</v>
      </c>
      <c r="N268" s="234" t="s">
        <v>43</v>
      </c>
      <c r="O268" s="41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3" t="s">
        <v>152</v>
      </c>
      <c r="AT268" s="23" t="s">
        <v>235</v>
      </c>
      <c r="AU268" s="23" t="s">
        <v>82</v>
      </c>
      <c r="AY268" s="23" t="s">
        <v>146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80</v>
      </c>
      <c r="BK268" s="203">
        <f>ROUND(I268*H268,2)</f>
        <v>0</v>
      </c>
      <c r="BL268" s="23" t="s">
        <v>152</v>
      </c>
      <c r="BM268" s="23" t="s">
        <v>692</v>
      </c>
    </row>
    <row r="269" spans="2:65" s="11" customFormat="1" ht="13.5">
      <c r="B269" s="204"/>
      <c r="C269" s="205"/>
      <c r="D269" s="206" t="s">
        <v>179</v>
      </c>
      <c r="E269" s="207" t="s">
        <v>21</v>
      </c>
      <c r="F269" s="208" t="s">
        <v>471</v>
      </c>
      <c r="G269" s="205"/>
      <c r="H269" s="207" t="s">
        <v>21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179</v>
      </c>
      <c r="AU269" s="214" t="s">
        <v>82</v>
      </c>
      <c r="AV269" s="11" t="s">
        <v>80</v>
      </c>
      <c r="AW269" s="11" t="s">
        <v>35</v>
      </c>
      <c r="AX269" s="11" t="s">
        <v>72</v>
      </c>
      <c r="AY269" s="214" t="s">
        <v>146</v>
      </c>
    </row>
    <row r="270" spans="2:65" s="11" customFormat="1" ht="13.5">
      <c r="B270" s="204"/>
      <c r="C270" s="205"/>
      <c r="D270" s="206" t="s">
        <v>179</v>
      </c>
      <c r="E270" s="207" t="s">
        <v>21</v>
      </c>
      <c r="F270" s="208" t="s">
        <v>693</v>
      </c>
      <c r="G270" s="205"/>
      <c r="H270" s="207" t="s">
        <v>21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179</v>
      </c>
      <c r="AU270" s="214" t="s">
        <v>82</v>
      </c>
      <c r="AV270" s="11" t="s">
        <v>80</v>
      </c>
      <c r="AW270" s="11" t="s">
        <v>35</v>
      </c>
      <c r="AX270" s="11" t="s">
        <v>72</v>
      </c>
      <c r="AY270" s="214" t="s">
        <v>146</v>
      </c>
    </row>
    <row r="271" spans="2:65" s="12" customFormat="1" ht="13.5">
      <c r="B271" s="215"/>
      <c r="C271" s="216"/>
      <c r="D271" s="206" t="s">
        <v>179</v>
      </c>
      <c r="E271" s="217" t="s">
        <v>21</v>
      </c>
      <c r="F271" s="218" t="s">
        <v>694</v>
      </c>
      <c r="G271" s="216"/>
      <c r="H271" s="219">
        <v>14.01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179</v>
      </c>
      <c r="AU271" s="225" t="s">
        <v>82</v>
      </c>
      <c r="AV271" s="12" t="s">
        <v>82</v>
      </c>
      <c r="AW271" s="12" t="s">
        <v>35</v>
      </c>
      <c r="AX271" s="12" t="s">
        <v>80</v>
      </c>
      <c r="AY271" s="225" t="s">
        <v>146</v>
      </c>
    </row>
    <row r="272" spans="2:65" s="1" customFormat="1" ht="25.5" customHeight="1">
      <c r="B272" s="40"/>
      <c r="C272" s="226" t="s">
        <v>695</v>
      </c>
      <c r="D272" s="226" t="s">
        <v>235</v>
      </c>
      <c r="E272" s="227" t="s">
        <v>696</v>
      </c>
      <c r="F272" s="228" t="s">
        <v>697</v>
      </c>
      <c r="G272" s="229" t="s">
        <v>238</v>
      </c>
      <c r="H272" s="230">
        <v>14.01</v>
      </c>
      <c r="I272" s="231"/>
      <c r="J272" s="232">
        <f>ROUND(I272*H272,2)</f>
        <v>0</v>
      </c>
      <c r="K272" s="228" t="s">
        <v>239</v>
      </c>
      <c r="L272" s="60"/>
      <c r="M272" s="233" t="s">
        <v>21</v>
      </c>
      <c r="N272" s="234" t="s">
        <v>43</v>
      </c>
      <c r="O272" s="41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3" t="s">
        <v>152</v>
      </c>
      <c r="AT272" s="23" t="s">
        <v>235</v>
      </c>
      <c r="AU272" s="23" t="s">
        <v>82</v>
      </c>
      <c r="AY272" s="23" t="s">
        <v>146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80</v>
      </c>
      <c r="BK272" s="203">
        <f>ROUND(I272*H272,2)</f>
        <v>0</v>
      </c>
      <c r="BL272" s="23" t="s">
        <v>152</v>
      </c>
      <c r="BM272" s="23" t="s">
        <v>698</v>
      </c>
    </row>
    <row r="273" spans="2:65" s="11" customFormat="1" ht="13.5">
      <c r="B273" s="204"/>
      <c r="C273" s="205"/>
      <c r="D273" s="206" t="s">
        <v>179</v>
      </c>
      <c r="E273" s="207" t="s">
        <v>21</v>
      </c>
      <c r="F273" s="208" t="s">
        <v>693</v>
      </c>
      <c r="G273" s="205"/>
      <c r="H273" s="207" t="s">
        <v>21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179</v>
      </c>
      <c r="AU273" s="214" t="s">
        <v>82</v>
      </c>
      <c r="AV273" s="11" t="s">
        <v>80</v>
      </c>
      <c r="AW273" s="11" t="s">
        <v>35</v>
      </c>
      <c r="AX273" s="11" t="s">
        <v>72</v>
      </c>
      <c r="AY273" s="214" t="s">
        <v>146</v>
      </c>
    </row>
    <row r="274" spans="2:65" s="12" customFormat="1" ht="13.5">
      <c r="B274" s="215"/>
      <c r="C274" s="216"/>
      <c r="D274" s="206" t="s">
        <v>179</v>
      </c>
      <c r="E274" s="217" t="s">
        <v>21</v>
      </c>
      <c r="F274" s="218" t="s">
        <v>694</v>
      </c>
      <c r="G274" s="216"/>
      <c r="H274" s="219">
        <v>14.01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179</v>
      </c>
      <c r="AU274" s="225" t="s">
        <v>82</v>
      </c>
      <c r="AV274" s="12" t="s">
        <v>82</v>
      </c>
      <c r="AW274" s="12" t="s">
        <v>35</v>
      </c>
      <c r="AX274" s="12" t="s">
        <v>80</v>
      </c>
      <c r="AY274" s="225" t="s">
        <v>146</v>
      </c>
    </row>
    <row r="275" spans="2:65" s="1" customFormat="1" ht="25.5" customHeight="1">
      <c r="B275" s="40"/>
      <c r="C275" s="226" t="s">
        <v>699</v>
      </c>
      <c r="D275" s="226" t="s">
        <v>235</v>
      </c>
      <c r="E275" s="227" t="s">
        <v>700</v>
      </c>
      <c r="F275" s="228" t="s">
        <v>701</v>
      </c>
      <c r="G275" s="229" t="s">
        <v>238</v>
      </c>
      <c r="H275" s="230">
        <v>27</v>
      </c>
      <c r="I275" s="231"/>
      <c r="J275" s="232">
        <f>ROUND(I275*H275,2)</f>
        <v>0</v>
      </c>
      <c r="K275" s="228" t="s">
        <v>279</v>
      </c>
      <c r="L275" s="60"/>
      <c r="M275" s="233" t="s">
        <v>21</v>
      </c>
      <c r="N275" s="234" t="s">
        <v>43</v>
      </c>
      <c r="O275" s="41"/>
      <c r="P275" s="201">
        <f>O275*H275</f>
        <v>0</v>
      </c>
      <c r="Q275" s="201">
        <v>0.29221000000000003</v>
      </c>
      <c r="R275" s="201">
        <f>Q275*H275</f>
        <v>7.8896700000000006</v>
      </c>
      <c r="S275" s="201">
        <v>0</v>
      </c>
      <c r="T275" s="202">
        <f>S275*H275</f>
        <v>0</v>
      </c>
      <c r="AR275" s="23" t="s">
        <v>152</v>
      </c>
      <c r="AT275" s="23" t="s">
        <v>235</v>
      </c>
      <c r="AU275" s="23" t="s">
        <v>82</v>
      </c>
      <c r="AY275" s="23" t="s">
        <v>146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80</v>
      </c>
      <c r="BK275" s="203">
        <f>ROUND(I275*H275,2)</f>
        <v>0</v>
      </c>
      <c r="BL275" s="23" t="s">
        <v>152</v>
      </c>
      <c r="BM275" s="23" t="s">
        <v>702</v>
      </c>
    </row>
    <row r="276" spans="2:65" s="11" customFormat="1" ht="13.5">
      <c r="B276" s="204"/>
      <c r="C276" s="205"/>
      <c r="D276" s="206" t="s">
        <v>179</v>
      </c>
      <c r="E276" s="207" t="s">
        <v>21</v>
      </c>
      <c r="F276" s="208" t="s">
        <v>462</v>
      </c>
      <c r="G276" s="205"/>
      <c r="H276" s="207" t="s">
        <v>21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179</v>
      </c>
      <c r="AU276" s="214" t="s">
        <v>82</v>
      </c>
      <c r="AV276" s="11" t="s">
        <v>80</v>
      </c>
      <c r="AW276" s="11" t="s">
        <v>35</v>
      </c>
      <c r="AX276" s="11" t="s">
        <v>72</v>
      </c>
      <c r="AY276" s="214" t="s">
        <v>146</v>
      </c>
    </row>
    <row r="277" spans="2:65" s="12" customFormat="1" ht="13.5">
      <c r="B277" s="215"/>
      <c r="C277" s="216"/>
      <c r="D277" s="206" t="s">
        <v>179</v>
      </c>
      <c r="E277" s="217" t="s">
        <v>21</v>
      </c>
      <c r="F277" s="218" t="s">
        <v>703</v>
      </c>
      <c r="G277" s="216"/>
      <c r="H277" s="219">
        <v>27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179</v>
      </c>
      <c r="AU277" s="225" t="s">
        <v>82</v>
      </c>
      <c r="AV277" s="12" t="s">
        <v>82</v>
      </c>
      <c r="AW277" s="12" t="s">
        <v>35</v>
      </c>
      <c r="AX277" s="12" t="s">
        <v>80</v>
      </c>
      <c r="AY277" s="225" t="s">
        <v>146</v>
      </c>
    </row>
    <row r="278" spans="2:65" s="1" customFormat="1" ht="25.5" customHeight="1">
      <c r="B278" s="40"/>
      <c r="C278" s="191" t="s">
        <v>704</v>
      </c>
      <c r="D278" s="191" t="s">
        <v>148</v>
      </c>
      <c r="E278" s="192" t="s">
        <v>705</v>
      </c>
      <c r="F278" s="193" t="s">
        <v>706</v>
      </c>
      <c r="G278" s="194" t="s">
        <v>238</v>
      </c>
      <c r="H278" s="195">
        <v>27</v>
      </c>
      <c r="I278" s="196"/>
      <c r="J278" s="197">
        <f>ROUND(I278*H278,2)</f>
        <v>0</v>
      </c>
      <c r="K278" s="193" t="s">
        <v>279</v>
      </c>
      <c r="L278" s="198"/>
      <c r="M278" s="199" t="s">
        <v>21</v>
      </c>
      <c r="N278" s="200" t="s">
        <v>43</v>
      </c>
      <c r="O278" s="41"/>
      <c r="P278" s="201">
        <f>O278*H278</f>
        <v>0</v>
      </c>
      <c r="Q278" s="201">
        <v>1.5599999999999999E-2</v>
      </c>
      <c r="R278" s="201">
        <f>Q278*H278</f>
        <v>0.42119999999999996</v>
      </c>
      <c r="S278" s="201">
        <v>0</v>
      </c>
      <c r="T278" s="202">
        <f>S278*H278</f>
        <v>0</v>
      </c>
      <c r="AR278" s="23" t="s">
        <v>151</v>
      </c>
      <c r="AT278" s="23" t="s">
        <v>148</v>
      </c>
      <c r="AU278" s="23" t="s">
        <v>82</v>
      </c>
      <c r="AY278" s="23" t="s">
        <v>146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80</v>
      </c>
      <c r="BK278" s="203">
        <f>ROUND(I278*H278,2)</f>
        <v>0</v>
      </c>
      <c r="BL278" s="23" t="s">
        <v>152</v>
      </c>
      <c r="BM278" s="23" t="s">
        <v>707</v>
      </c>
    </row>
    <row r="279" spans="2:65" s="1" customFormat="1" ht="16.5" customHeight="1">
      <c r="B279" s="40"/>
      <c r="C279" s="191" t="s">
        <v>708</v>
      </c>
      <c r="D279" s="191" t="s">
        <v>148</v>
      </c>
      <c r="E279" s="192" t="s">
        <v>709</v>
      </c>
      <c r="F279" s="193" t="s">
        <v>710</v>
      </c>
      <c r="G279" s="194" t="s">
        <v>238</v>
      </c>
      <c r="H279" s="195">
        <v>27</v>
      </c>
      <c r="I279" s="196"/>
      <c r="J279" s="197">
        <f>ROUND(I279*H279,2)</f>
        <v>0</v>
      </c>
      <c r="K279" s="193" t="s">
        <v>21</v>
      </c>
      <c r="L279" s="198"/>
      <c r="M279" s="199" t="s">
        <v>21</v>
      </c>
      <c r="N279" s="200" t="s">
        <v>43</v>
      </c>
      <c r="O279" s="41"/>
      <c r="P279" s="201">
        <f>O279*H279</f>
        <v>0</v>
      </c>
      <c r="Q279" s="201">
        <v>7.7000000000000002E-3</v>
      </c>
      <c r="R279" s="201">
        <f>Q279*H279</f>
        <v>0.2079</v>
      </c>
      <c r="S279" s="201">
        <v>0</v>
      </c>
      <c r="T279" s="202">
        <f>S279*H279</f>
        <v>0</v>
      </c>
      <c r="AR279" s="23" t="s">
        <v>151</v>
      </c>
      <c r="AT279" s="23" t="s">
        <v>148</v>
      </c>
      <c r="AU279" s="23" t="s">
        <v>82</v>
      </c>
      <c r="AY279" s="23" t="s">
        <v>146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3" t="s">
        <v>80</v>
      </c>
      <c r="BK279" s="203">
        <f>ROUND(I279*H279,2)</f>
        <v>0</v>
      </c>
      <c r="BL279" s="23" t="s">
        <v>152</v>
      </c>
      <c r="BM279" s="23" t="s">
        <v>711</v>
      </c>
    </row>
    <row r="280" spans="2:65" s="1" customFormat="1" ht="16.5" customHeight="1">
      <c r="B280" s="40"/>
      <c r="C280" s="191" t="s">
        <v>712</v>
      </c>
      <c r="D280" s="191" t="s">
        <v>148</v>
      </c>
      <c r="E280" s="192" t="s">
        <v>713</v>
      </c>
      <c r="F280" s="193" t="s">
        <v>714</v>
      </c>
      <c r="G280" s="194" t="s">
        <v>150</v>
      </c>
      <c r="H280" s="195">
        <v>2</v>
      </c>
      <c r="I280" s="196"/>
      <c r="J280" s="197">
        <f>ROUND(I280*H280,2)</f>
        <v>0</v>
      </c>
      <c r="K280" s="193" t="s">
        <v>21</v>
      </c>
      <c r="L280" s="198"/>
      <c r="M280" s="199" t="s">
        <v>21</v>
      </c>
      <c r="N280" s="200" t="s">
        <v>43</v>
      </c>
      <c r="O280" s="41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151</v>
      </c>
      <c r="AT280" s="23" t="s">
        <v>148</v>
      </c>
      <c r="AU280" s="23" t="s">
        <v>82</v>
      </c>
      <c r="AY280" s="23" t="s">
        <v>146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80</v>
      </c>
      <c r="BK280" s="203">
        <f>ROUND(I280*H280,2)</f>
        <v>0</v>
      </c>
      <c r="BL280" s="23" t="s">
        <v>152</v>
      </c>
      <c r="BM280" s="23" t="s">
        <v>715</v>
      </c>
    </row>
    <row r="281" spans="2:65" s="1" customFormat="1" ht="25.5" customHeight="1">
      <c r="B281" s="40"/>
      <c r="C281" s="226" t="s">
        <v>716</v>
      </c>
      <c r="D281" s="226" t="s">
        <v>235</v>
      </c>
      <c r="E281" s="227" t="s">
        <v>717</v>
      </c>
      <c r="F281" s="228" t="s">
        <v>718</v>
      </c>
      <c r="G281" s="229" t="s">
        <v>248</v>
      </c>
      <c r="H281" s="230">
        <v>3866.3</v>
      </c>
      <c r="I281" s="231"/>
      <c r="J281" s="232">
        <f>ROUND(I281*H281,2)</f>
        <v>0</v>
      </c>
      <c r="K281" s="228" t="s">
        <v>239</v>
      </c>
      <c r="L281" s="60"/>
      <c r="M281" s="233" t="s">
        <v>21</v>
      </c>
      <c r="N281" s="234" t="s">
        <v>43</v>
      </c>
      <c r="O281" s="41"/>
      <c r="P281" s="201">
        <f>O281*H281</f>
        <v>0</v>
      </c>
      <c r="Q281" s="201">
        <v>0</v>
      </c>
      <c r="R281" s="201">
        <f>Q281*H281</f>
        <v>0</v>
      </c>
      <c r="S281" s="201">
        <v>0.02</v>
      </c>
      <c r="T281" s="202">
        <f>S281*H281</f>
        <v>77.326000000000008</v>
      </c>
      <c r="AR281" s="23" t="s">
        <v>152</v>
      </c>
      <c r="AT281" s="23" t="s">
        <v>235</v>
      </c>
      <c r="AU281" s="23" t="s">
        <v>82</v>
      </c>
      <c r="AY281" s="23" t="s">
        <v>146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80</v>
      </c>
      <c r="BK281" s="203">
        <f>ROUND(I281*H281,2)</f>
        <v>0</v>
      </c>
      <c r="BL281" s="23" t="s">
        <v>152</v>
      </c>
      <c r="BM281" s="23" t="s">
        <v>719</v>
      </c>
    </row>
    <row r="282" spans="2:65" s="12" customFormat="1" ht="13.5">
      <c r="B282" s="215"/>
      <c r="C282" s="216"/>
      <c r="D282" s="206" t="s">
        <v>179</v>
      </c>
      <c r="E282" s="217" t="s">
        <v>21</v>
      </c>
      <c r="F282" s="218" t="s">
        <v>720</v>
      </c>
      <c r="G282" s="216"/>
      <c r="H282" s="219">
        <v>3866.3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179</v>
      </c>
      <c r="AU282" s="225" t="s">
        <v>82</v>
      </c>
      <c r="AV282" s="12" t="s">
        <v>82</v>
      </c>
      <c r="AW282" s="12" t="s">
        <v>35</v>
      </c>
      <c r="AX282" s="12" t="s">
        <v>80</v>
      </c>
      <c r="AY282" s="225" t="s">
        <v>146</v>
      </c>
    </row>
    <row r="283" spans="2:65" s="1" customFormat="1" ht="16.5" customHeight="1">
      <c r="B283" s="40"/>
      <c r="C283" s="191" t="s">
        <v>721</v>
      </c>
      <c r="D283" s="191" t="s">
        <v>148</v>
      </c>
      <c r="E283" s="192" t="s">
        <v>722</v>
      </c>
      <c r="F283" s="193" t="s">
        <v>723</v>
      </c>
      <c r="G283" s="194" t="s">
        <v>177</v>
      </c>
      <c r="H283" s="195">
        <v>1636.7</v>
      </c>
      <c r="I283" s="196"/>
      <c r="J283" s="197">
        <f>ROUND(I283*H283,2)</f>
        <v>0</v>
      </c>
      <c r="K283" s="193" t="s">
        <v>239</v>
      </c>
      <c r="L283" s="198"/>
      <c r="M283" s="199" t="s">
        <v>21</v>
      </c>
      <c r="N283" s="200" t="s">
        <v>43</v>
      </c>
      <c r="O283" s="41"/>
      <c r="P283" s="201">
        <f>O283*H283</f>
        <v>0</v>
      </c>
      <c r="Q283" s="201">
        <v>5.1499999999999997E-2</v>
      </c>
      <c r="R283" s="201">
        <f>Q283*H283</f>
        <v>84.290049999999994</v>
      </c>
      <c r="S283" s="201">
        <v>0</v>
      </c>
      <c r="T283" s="202">
        <f>S283*H283</f>
        <v>0</v>
      </c>
      <c r="AR283" s="23" t="s">
        <v>151</v>
      </c>
      <c r="AT283" s="23" t="s">
        <v>148</v>
      </c>
      <c r="AU283" s="23" t="s">
        <v>82</v>
      </c>
      <c r="AY283" s="23" t="s">
        <v>146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80</v>
      </c>
      <c r="BK283" s="203">
        <f>ROUND(I283*H283,2)</f>
        <v>0</v>
      </c>
      <c r="BL283" s="23" t="s">
        <v>152</v>
      </c>
      <c r="BM283" s="23" t="s">
        <v>724</v>
      </c>
    </row>
    <row r="284" spans="2:65" s="12" customFormat="1" ht="13.5">
      <c r="B284" s="215"/>
      <c r="C284" s="216"/>
      <c r="D284" s="206" t="s">
        <v>179</v>
      </c>
      <c r="E284" s="217" t="s">
        <v>21</v>
      </c>
      <c r="F284" s="218" t="s">
        <v>451</v>
      </c>
      <c r="G284" s="216"/>
      <c r="H284" s="219">
        <v>1636.7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179</v>
      </c>
      <c r="AU284" s="225" t="s">
        <v>82</v>
      </c>
      <c r="AV284" s="12" t="s">
        <v>82</v>
      </c>
      <c r="AW284" s="12" t="s">
        <v>35</v>
      </c>
      <c r="AX284" s="12" t="s">
        <v>80</v>
      </c>
      <c r="AY284" s="225" t="s">
        <v>146</v>
      </c>
    </row>
    <row r="285" spans="2:65" s="1" customFormat="1" ht="16.5" customHeight="1">
      <c r="B285" s="40"/>
      <c r="C285" s="226" t="s">
        <v>430</v>
      </c>
      <c r="D285" s="226" t="s">
        <v>235</v>
      </c>
      <c r="E285" s="227" t="s">
        <v>725</v>
      </c>
      <c r="F285" s="228" t="s">
        <v>726</v>
      </c>
      <c r="G285" s="229" t="s">
        <v>150</v>
      </c>
      <c r="H285" s="230">
        <v>1</v>
      </c>
      <c r="I285" s="231"/>
      <c r="J285" s="232">
        <f>ROUND(I285*H285,2)</f>
        <v>0</v>
      </c>
      <c r="K285" s="228" t="s">
        <v>21</v>
      </c>
      <c r="L285" s="60"/>
      <c r="M285" s="233" t="s">
        <v>21</v>
      </c>
      <c r="N285" s="234" t="s">
        <v>43</v>
      </c>
      <c r="O285" s="41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3" t="s">
        <v>152</v>
      </c>
      <c r="AT285" s="23" t="s">
        <v>235</v>
      </c>
      <c r="AU285" s="23" t="s">
        <v>82</v>
      </c>
      <c r="AY285" s="23" t="s">
        <v>146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80</v>
      </c>
      <c r="BK285" s="203">
        <f>ROUND(I285*H285,2)</f>
        <v>0</v>
      </c>
      <c r="BL285" s="23" t="s">
        <v>152</v>
      </c>
      <c r="BM285" s="23" t="s">
        <v>727</v>
      </c>
    </row>
    <row r="286" spans="2:65" s="11" customFormat="1" ht="13.5">
      <c r="B286" s="204"/>
      <c r="C286" s="205"/>
      <c r="D286" s="206" t="s">
        <v>179</v>
      </c>
      <c r="E286" s="207" t="s">
        <v>21</v>
      </c>
      <c r="F286" s="208" t="s">
        <v>180</v>
      </c>
      <c r="G286" s="205"/>
      <c r="H286" s="207" t="s">
        <v>21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179</v>
      </c>
      <c r="AU286" s="214" t="s">
        <v>82</v>
      </c>
      <c r="AV286" s="11" t="s">
        <v>80</v>
      </c>
      <c r="AW286" s="11" t="s">
        <v>35</v>
      </c>
      <c r="AX286" s="11" t="s">
        <v>72</v>
      </c>
      <c r="AY286" s="214" t="s">
        <v>146</v>
      </c>
    </row>
    <row r="287" spans="2:65" s="12" customFormat="1" ht="13.5">
      <c r="B287" s="215"/>
      <c r="C287" s="216"/>
      <c r="D287" s="206" t="s">
        <v>179</v>
      </c>
      <c r="E287" s="217" t="s">
        <v>21</v>
      </c>
      <c r="F287" s="218" t="s">
        <v>80</v>
      </c>
      <c r="G287" s="216"/>
      <c r="H287" s="219">
        <v>1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179</v>
      </c>
      <c r="AU287" s="225" t="s">
        <v>82</v>
      </c>
      <c r="AV287" s="12" t="s">
        <v>82</v>
      </c>
      <c r="AW287" s="12" t="s">
        <v>35</v>
      </c>
      <c r="AX287" s="12" t="s">
        <v>80</v>
      </c>
      <c r="AY287" s="225" t="s">
        <v>146</v>
      </c>
    </row>
    <row r="288" spans="2:65" s="1" customFormat="1" ht="16.5" customHeight="1">
      <c r="B288" s="40"/>
      <c r="C288" s="191" t="s">
        <v>728</v>
      </c>
      <c r="D288" s="191" t="s">
        <v>148</v>
      </c>
      <c r="E288" s="192" t="s">
        <v>729</v>
      </c>
      <c r="F288" s="193" t="s">
        <v>730</v>
      </c>
      <c r="G288" s="194" t="s">
        <v>150</v>
      </c>
      <c r="H288" s="195">
        <v>1</v>
      </c>
      <c r="I288" s="196"/>
      <c r="J288" s="197">
        <f>ROUND(I288*H288,2)</f>
        <v>0</v>
      </c>
      <c r="K288" s="193" t="s">
        <v>21</v>
      </c>
      <c r="L288" s="198"/>
      <c r="M288" s="199" t="s">
        <v>21</v>
      </c>
      <c r="N288" s="200" t="s">
        <v>43</v>
      </c>
      <c r="O288" s="41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3" t="s">
        <v>151</v>
      </c>
      <c r="AT288" s="23" t="s">
        <v>148</v>
      </c>
      <c r="AU288" s="23" t="s">
        <v>82</v>
      </c>
      <c r="AY288" s="23" t="s">
        <v>146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80</v>
      </c>
      <c r="BK288" s="203">
        <f>ROUND(I288*H288,2)</f>
        <v>0</v>
      </c>
      <c r="BL288" s="23" t="s">
        <v>152</v>
      </c>
      <c r="BM288" s="23" t="s">
        <v>731</v>
      </c>
    </row>
    <row r="289" spans="2:65" s="11" customFormat="1" ht="13.5">
      <c r="B289" s="204"/>
      <c r="C289" s="205"/>
      <c r="D289" s="206" t="s">
        <v>179</v>
      </c>
      <c r="E289" s="207" t="s">
        <v>21</v>
      </c>
      <c r="F289" s="208" t="s">
        <v>180</v>
      </c>
      <c r="G289" s="205"/>
      <c r="H289" s="207" t="s">
        <v>21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179</v>
      </c>
      <c r="AU289" s="214" t="s">
        <v>82</v>
      </c>
      <c r="AV289" s="11" t="s">
        <v>80</v>
      </c>
      <c r="AW289" s="11" t="s">
        <v>35</v>
      </c>
      <c r="AX289" s="11" t="s">
        <v>72</v>
      </c>
      <c r="AY289" s="214" t="s">
        <v>146</v>
      </c>
    </row>
    <row r="290" spans="2:65" s="12" customFormat="1" ht="13.5">
      <c r="B290" s="215"/>
      <c r="C290" s="216"/>
      <c r="D290" s="206" t="s">
        <v>179</v>
      </c>
      <c r="E290" s="217" t="s">
        <v>21</v>
      </c>
      <c r="F290" s="218" t="s">
        <v>80</v>
      </c>
      <c r="G290" s="216"/>
      <c r="H290" s="219">
        <v>1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179</v>
      </c>
      <c r="AU290" s="225" t="s">
        <v>82</v>
      </c>
      <c r="AV290" s="12" t="s">
        <v>82</v>
      </c>
      <c r="AW290" s="12" t="s">
        <v>35</v>
      </c>
      <c r="AX290" s="12" t="s">
        <v>80</v>
      </c>
      <c r="AY290" s="225" t="s">
        <v>146</v>
      </c>
    </row>
    <row r="291" spans="2:65" s="1" customFormat="1" ht="16.5" customHeight="1">
      <c r="B291" s="40"/>
      <c r="C291" s="191" t="s">
        <v>732</v>
      </c>
      <c r="D291" s="191" t="s">
        <v>148</v>
      </c>
      <c r="E291" s="192" t="s">
        <v>733</v>
      </c>
      <c r="F291" s="193" t="s">
        <v>734</v>
      </c>
      <c r="G291" s="194" t="s">
        <v>150</v>
      </c>
      <c r="H291" s="195">
        <v>1</v>
      </c>
      <c r="I291" s="196"/>
      <c r="J291" s="197">
        <f>ROUND(I291*H291,2)</f>
        <v>0</v>
      </c>
      <c r="K291" s="193" t="s">
        <v>21</v>
      </c>
      <c r="L291" s="198"/>
      <c r="M291" s="199" t="s">
        <v>21</v>
      </c>
      <c r="N291" s="200" t="s">
        <v>43</v>
      </c>
      <c r="O291" s="41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3" t="s">
        <v>151</v>
      </c>
      <c r="AT291" s="23" t="s">
        <v>148</v>
      </c>
      <c r="AU291" s="23" t="s">
        <v>82</v>
      </c>
      <c r="AY291" s="23" t="s">
        <v>146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80</v>
      </c>
      <c r="BK291" s="203">
        <f>ROUND(I291*H291,2)</f>
        <v>0</v>
      </c>
      <c r="BL291" s="23" t="s">
        <v>152</v>
      </c>
      <c r="BM291" s="23" t="s">
        <v>735</v>
      </c>
    </row>
    <row r="292" spans="2:65" s="11" customFormat="1" ht="13.5">
      <c r="B292" s="204"/>
      <c r="C292" s="205"/>
      <c r="D292" s="206" t="s">
        <v>179</v>
      </c>
      <c r="E292" s="207" t="s">
        <v>21</v>
      </c>
      <c r="F292" s="208" t="s">
        <v>180</v>
      </c>
      <c r="G292" s="205"/>
      <c r="H292" s="207" t="s">
        <v>21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179</v>
      </c>
      <c r="AU292" s="214" t="s">
        <v>82</v>
      </c>
      <c r="AV292" s="11" t="s">
        <v>80</v>
      </c>
      <c r="AW292" s="11" t="s">
        <v>35</v>
      </c>
      <c r="AX292" s="11" t="s">
        <v>72</v>
      </c>
      <c r="AY292" s="214" t="s">
        <v>146</v>
      </c>
    </row>
    <row r="293" spans="2:65" s="12" customFormat="1" ht="13.5">
      <c r="B293" s="215"/>
      <c r="C293" s="216"/>
      <c r="D293" s="206" t="s">
        <v>179</v>
      </c>
      <c r="E293" s="217" t="s">
        <v>21</v>
      </c>
      <c r="F293" s="218" t="s">
        <v>80</v>
      </c>
      <c r="G293" s="216"/>
      <c r="H293" s="219">
        <v>1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179</v>
      </c>
      <c r="AU293" s="225" t="s">
        <v>82</v>
      </c>
      <c r="AV293" s="12" t="s">
        <v>82</v>
      </c>
      <c r="AW293" s="12" t="s">
        <v>35</v>
      </c>
      <c r="AX293" s="12" t="s">
        <v>80</v>
      </c>
      <c r="AY293" s="225" t="s">
        <v>146</v>
      </c>
    </row>
    <row r="294" spans="2:65" s="1" customFormat="1" ht="16.5" customHeight="1">
      <c r="B294" s="40"/>
      <c r="C294" s="191" t="s">
        <v>736</v>
      </c>
      <c r="D294" s="191" t="s">
        <v>148</v>
      </c>
      <c r="E294" s="192" t="s">
        <v>737</v>
      </c>
      <c r="F294" s="193" t="s">
        <v>738</v>
      </c>
      <c r="G294" s="194" t="s">
        <v>150</v>
      </c>
      <c r="H294" s="195">
        <v>1</v>
      </c>
      <c r="I294" s="196"/>
      <c r="J294" s="197">
        <f>ROUND(I294*H294,2)</f>
        <v>0</v>
      </c>
      <c r="K294" s="193" t="s">
        <v>21</v>
      </c>
      <c r="L294" s="198"/>
      <c r="M294" s="199" t="s">
        <v>21</v>
      </c>
      <c r="N294" s="200" t="s">
        <v>43</v>
      </c>
      <c r="O294" s="41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151</v>
      </c>
      <c r="AT294" s="23" t="s">
        <v>148</v>
      </c>
      <c r="AU294" s="23" t="s">
        <v>82</v>
      </c>
      <c r="AY294" s="23" t="s">
        <v>146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80</v>
      </c>
      <c r="BK294" s="203">
        <f>ROUND(I294*H294,2)</f>
        <v>0</v>
      </c>
      <c r="BL294" s="23" t="s">
        <v>152</v>
      </c>
      <c r="BM294" s="23" t="s">
        <v>739</v>
      </c>
    </row>
    <row r="295" spans="2:65" s="11" customFormat="1" ht="13.5">
      <c r="B295" s="204"/>
      <c r="C295" s="205"/>
      <c r="D295" s="206" t="s">
        <v>179</v>
      </c>
      <c r="E295" s="207" t="s">
        <v>21</v>
      </c>
      <c r="F295" s="208" t="s">
        <v>180</v>
      </c>
      <c r="G295" s="205"/>
      <c r="H295" s="207" t="s">
        <v>21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179</v>
      </c>
      <c r="AU295" s="214" t="s">
        <v>82</v>
      </c>
      <c r="AV295" s="11" t="s">
        <v>80</v>
      </c>
      <c r="AW295" s="11" t="s">
        <v>35</v>
      </c>
      <c r="AX295" s="11" t="s">
        <v>72</v>
      </c>
      <c r="AY295" s="214" t="s">
        <v>146</v>
      </c>
    </row>
    <row r="296" spans="2:65" s="12" customFormat="1" ht="13.5">
      <c r="B296" s="215"/>
      <c r="C296" s="216"/>
      <c r="D296" s="206" t="s">
        <v>179</v>
      </c>
      <c r="E296" s="217" t="s">
        <v>21</v>
      </c>
      <c r="F296" s="218" t="s">
        <v>80</v>
      </c>
      <c r="G296" s="216"/>
      <c r="H296" s="219">
        <v>1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179</v>
      </c>
      <c r="AU296" s="225" t="s">
        <v>82</v>
      </c>
      <c r="AV296" s="12" t="s">
        <v>82</v>
      </c>
      <c r="AW296" s="12" t="s">
        <v>35</v>
      </c>
      <c r="AX296" s="12" t="s">
        <v>80</v>
      </c>
      <c r="AY296" s="225" t="s">
        <v>146</v>
      </c>
    </row>
    <row r="297" spans="2:65" s="10" customFormat="1" ht="29.85" customHeight="1">
      <c r="B297" s="175"/>
      <c r="C297" s="176"/>
      <c r="D297" s="177" t="s">
        <v>71</v>
      </c>
      <c r="E297" s="189" t="s">
        <v>378</v>
      </c>
      <c r="F297" s="189" t="s">
        <v>379</v>
      </c>
      <c r="G297" s="176"/>
      <c r="H297" s="176"/>
      <c r="I297" s="179"/>
      <c r="J297" s="190">
        <f>BK297</f>
        <v>0</v>
      </c>
      <c r="K297" s="176"/>
      <c r="L297" s="181"/>
      <c r="M297" s="182"/>
      <c r="N297" s="183"/>
      <c r="O297" s="183"/>
      <c r="P297" s="184">
        <f>SUM(P298:P302)</f>
        <v>0</v>
      </c>
      <c r="Q297" s="183"/>
      <c r="R297" s="184">
        <f>SUM(R298:R302)</f>
        <v>0</v>
      </c>
      <c r="S297" s="183"/>
      <c r="T297" s="185">
        <f>SUM(T298:T302)</f>
        <v>0</v>
      </c>
      <c r="AR297" s="186" t="s">
        <v>80</v>
      </c>
      <c r="AT297" s="187" t="s">
        <v>71</v>
      </c>
      <c r="AU297" s="187" t="s">
        <v>80</v>
      </c>
      <c r="AY297" s="186" t="s">
        <v>146</v>
      </c>
      <c r="BK297" s="188">
        <f>SUM(BK298:BK302)</f>
        <v>0</v>
      </c>
    </row>
    <row r="298" spans="2:65" s="1" customFormat="1" ht="25.5" customHeight="1">
      <c r="B298" s="40"/>
      <c r="C298" s="226" t="s">
        <v>740</v>
      </c>
      <c r="D298" s="226" t="s">
        <v>235</v>
      </c>
      <c r="E298" s="227" t="s">
        <v>381</v>
      </c>
      <c r="F298" s="228" t="s">
        <v>382</v>
      </c>
      <c r="G298" s="229" t="s">
        <v>358</v>
      </c>
      <c r="H298" s="230">
        <v>77.325999999999993</v>
      </c>
      <c r="I298" s="231"/>
      <c r="J298" s="232">
        <f>ROUND(I298*H298,2)</f>
        <v>0</v>
      </c>
      <c r="K298" s="228" t="s">
        <v>239</v>
      </c>
      <c r="L298" s="60"/>
      <c r="M298" s="233" t="s">
        <v>21</v>
      </c>
      <c r="N298" s="234" t="s">
        <v>43</v>
      </c>
      <c r="O298" s="41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152</v>
      </c>
      <c r="AT298" s="23" t="s">
        <v>235</v>
      </c>
      <c r="AU298" s="23" t="s">
        <v>82</v>
      </c>
      <c r="AY298" s="23" t="s">
        <v>146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80</v>
      </c>
      <c r="BK298" s="203">
        <f>ROUND(I298*H298,2)</f>
        <v>0</v>
      </c>
      <c r="BL298" s="23" t="s">
        <v>152</v>
      </c>
      <c r="BM298" s="23" t="s">
        <v>741</v>
      </c>
    </row>
    <row r="299" spans="2:65" s="1" customFormat="1" ht="25.5" customHeight="1">
      <c r="B299" s="40"/>
      <c r="C299" s="226" t="s">
        <v>742</v>
      </c>
      <c r="D299" s="226" t="s">
        <v>235</v>
      </c>
      <c r="E299" s="227" t="s">
        <v>385</v>
      </c>
      <c r="F299" s="228" t="s">
        <v>386</v>
      </c>
      <c r="G299" s="229" t="s">
        <v>358</v>
      </c>
      <c r="H299" s="230">
        <v>77.325999999999993</v>
      </c>
      <c r="I299" s="231"/>
      <c r="J299" s="232">
        <f>ROUND(I299*H299,2)</f>
        <v>0</v>
      </c>
      <c r="K299" s="228" t="s">
        <v>239</v>
      </c>
      <c r="L299" s="60"/>
      <c r="M299" s="233" t="s">
        <v>21</v>
      </c>
      <c r="N299" s="234" t="s">
        <v>43</v>
      </c>
      <c r="O299" s="41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3" t="s">
        <v>152</v>
      </c>
      <c r="AT299" s="23" t="s">
        <v>235</v>
      </c>
      <c r="AU299" s="23" t="s">
        <v>82</v>
      </c>
      <c r="AY299" s="23" t="s">
        <v>146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3" t="s">
        <v>80</v>
      </c>
      <c r="BK299" s="203">
        <f>ROUND(I299*H299,2)</f>
        <v>0</v>
      </c>
      <c r="BL299" s="23" t="s">
        <v>152</v>
      </c>
      <c r="BM299" s="23" t="s">
        <v>743</v>
      </c>
    </row>
    <row r="300" spans="2:65" s="1" customFormat="1" ht="25.5" customHeight="1">
      <c r="B300" s="40"/>
      <c r="C300" s="226" t="s">
        <v>744</v>
      </c>
      <c r="D300" s="226" t="s">
        <v>235</v>
      </c>
      <c r="E300" s="227" t="s">
        <v>389</v>
      </c>
      <c r="F300" s="228" t="s">
        <v>390</v>
      </c>
      <c r="G300" s="229" t="s">
        <v>358</v>
      </c>
      <c r="H300" s="230">
        <v>1855.8240000000001</v>
      </c>
      <c r="I300" s="231"/>
      <c r="J300" s="232">
        <f>ROUND(I300*H300,2)</f>
        <v>0</v>
      </c>
      <c r="K300" s="228" t="s">
        <v>239</v>
      </c>
      <c r="L300" s="60"/>
      <c r="M300" s="233" t="s">
        <v>21</v>
      </c>
      <c r="N300" s="234" t="s">
        <v>43</v>
      </c>
      <c r="O300" s="41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3" t="s">
        <v>152</v>
      </c>
      <c r="AT300" s="23" t="s">
        <v>235</v>
      </c>
      <c r="AU300" s="23" t="s">
        <v>82</v>
      </c>
      <c r="AY300" s="23" t="s">
        <v>146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80</v>
      </c>
      <c r="BK300" s="203">
        <f>ROUND(I300*H300,2)</f>
        <v>0</v>
      </c>
      <c r="BL300" s="23" t="s">
        <v>152</v>
      </c>
      <c r="BM300" s="23" t="s">
        <v>745</v>
      </c>
    </row>
    <row r="301" spans="2:65" s="12" customFormat="1" ht="13.5">
      <c r="B301" s="215"/>
      <c r="C301" s="216"/>
      <c r="D301" s="206" t="s">
        <v>179</v>
      </c>
      <c r="E301" s="216"/>
      <c r="F301" s="218" t="s">
        <v>746</v>
      </c>
      <c r="G301" s="216"/>
      <c r="H301" s="219">
        <v>1855.8240000000001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179</v>
      </c>
      <c r="AU301" s="225" t="s">
        <v>82</v>
      </c>
      <c r="AV301" s="12" t="s">
        <v>82</v>
      </c>
      <c r="AW301" s="12" t="s">
        <v>6</v>
      </c>
      <c r="AX301" s="12" t="s">
        <v>80</v>
      </c>
      <c r="AY301" s="225" t="s">
        <v>146</v>
      </c>
    </row>
    <row r="302" spans="2:65" s="1" customFormat="1" ht="25.5" customHeight="1">
      <c r="B302" s="40"/>
      <c r="C302" s="226" t="s">
        <v>747</v>
      </c>
      <c r="D302" s="226" t="s">
        <v>235</v>
      </c>
      <c r="E302" s="227" t="s">
        <v>394</v>
      </c>
      <c r="F302" s="228" t="s">
        <v>395</v>
      </c>
      <c r="G302" s="229" t="s">
        <v>358</v>
      </c>
      <c r="H302" s="230">
        <v>77.325999999999993</v>
      </c>
      <c r="I302" s="231"/>
      <c r="J302" s="232">
        <f>ROUND(I302*H302,2)</f>
        <v>0</v>
      </c>
      <c r="K302" s="228" t="s">
        <v>21</v>
      </c>
      <c r="L302" s="60"/>
      <c r="M302" s="233" t="s">
        <v>21</v>
      </c>
      <c r="N302" s="234" t="s">
        <v>43</v>
      </c>
      <c r="O302" s="41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3" t="s">
        <v>152</v>
      </c>
      <c r="AT302" s="23" t="s">
        <v>235</v>
      </c>
      <c r="AU302" s="23" t="s">
        <v>82</v>
      </c>
      <c r="AY302" s="23" t="s">
        <v>146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3" t="s">
        <v>80</v>
      </c>
      <c r="BK302" s="203">
        <f>ROUND(I302*H302,2)</f>
        <v>0</v>
      </c>
      <c r="BL302" s="23" t="s">
        <v>152</v>
      </c>
      <c r="BM302" s="23" t="s">
        <v>748</v>
      </c>
    </row>
    <row r="303" spans="2:65" s="10" customFormat="1" ht="29.85" customHeight="1">
      <c r="B303" s="175"/>
      <c r="C303" s="176"/>
      <c r="D303" s="177" t="s">
        <v>71</v>
      </c>
      <c r="E303" s="189" t="s">
        <v>397</v>
      </c>
      <c r="F303" s="189" t="s">
        <v>398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P304</f>
        <v>0</v>
      </c>
      <c r="Q303" s="183"/>
      <c r="R303" s="184">
        <f>R304</f>
        <v>0</v>
      </c>
      <c r="S303" s="183"/>
      <c r="T303" s="185">
        <f>T304</f>
        <v>0</v>
      </c>
      <c r="AR303" s="186" t="s">
        <v>80</v>
      </c>
      <c r="AT303" s="187" t="s">
        <v>71</v>
      </c>
      <c r="AU303" s="187" t="s">
        <v>80</v>
      </c>
      <c r="AY303" s="186" t="s">
        <v>146</v>
      </c>
      <c r="BK303" s="188">
        <f>BK304</f>
        <v>0</v>
      </c>
    </row>
    <row r="304" spans="2:65" s="1" customFormat="1" ht="25.5" customHeight="1">
      <c r="B304" s="40"/>
      <c r="C304" s="226" t="s">
        <v>749</v>
      </c>
      <c r="D304" s="226" t="s">
        <v>235</v>
      </c>
      <c r="E304" s="227" t="s">
        <v>400</v>
      </c>
      <c r="F304" s="228" t="s">
        <v>401</v>
      </c>
      <c r="G304" s="229" t="s">
        <v>358</v>
      </c>
      <c r="H304" s="230">
        <v>603.60299999999995</v>
      </c>
      <c r="I304" s="231"/>
      <c r="J304" s="232">
        <f>ROUND(I304*H304,2)</f>
        <v>0</v>
      </c>
      <c r="K304" s="228" t="s">
        <v>279</v>
      </c>
      <c r="L304" s="60"/>
      <c r="M304" s="233" t="s">
        <v>21</v>
      </c>
      <c r="N304" s="250" t="s">
        <v>43</v>
      </c>
      <c r="O304" s="251"/>
      <c r="P304" s="252">
        <f>O304*H304</f>
        <v>0</v>
      </c>
      <c r="Q304" s="252">
        <v>0</v>
      </c>
      <c r="R304" s="252">
        <f>Q304*H304</f>
        <v>0</v>
      </c>
      <c r="S304" s="252">
        <v>0</v>
      </c>
      <c r="T304" s="253">
        <f>S304*H304</f>
        <v>0</v>
      </c>
      <c r="AR304" s="23" t="s">
        <v>152</v>
      </c>
      <c r="AT304" s="23" t="s">
        <v>235</v>
      </c>
      <c r="AU304" s="23" t="s">
        <v>82</v>
      </c>
      <c r="AY304" s="23" t="s">
        <v>146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80</v>
      </c>
      <c r="BK304" s="203">
        <f>ROUND(I304*H304,2)</f>
        <v>0</v>
      </c>
      <c r="BL304" s="23" t="s">
        <v>152</v>
      </c>
      <c r="BM304" s="23" t="s">
        <v>750</v>
      </c>
    </row>
    <row r="305" spans="2:12" s="1" customFormat="1" ht="6.95" customHeight="1">
      <c r="B305" s="55"/>
      <c r="C305" s="56"/>
      <c r="D305" s="56"/>
      <c r="E305" s="56"/>
      <c r="F305" s="56"/>
      <c r="G305" s="56"/>
      <c r="H305" s="56"/>
      <c r="I305" s="138"/>
      <c r="J305" s="56"/>
      <c r="K305" s="56"/>
      <c r="L305" s="60"/>
    </row>
  </sheetData>
  <sheetProtection algorithmName="SHA-512" hashValue="DCwPkWirGANpzYISCxTtS4dvyMzVVUDFYoDPrkgHKu1CHnl+VhIhxe1ADgx/mQ2qOvZUZuOh2PPwr07JxCQkZg==" saltValue="zqW3UWGyHDvbGoQIUNZQeUkV58yJX+3nULvLdVlMjEJ3UVT1OUKVWIsrrxFjDLJC5fdUXXq0dAEGtnDTBq7hdA==" spinCount="100000" sheet="1" objects="1" scenarios="1" formatColumns="0" formatRows="0" autoFilter="0"/>
  <autoFilter ref="C80:K304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91</v>
      </c>
      <c r="AZ2" s="238" t="s">
        <v>751</v>
      </c>
      <c r="BA2" s="238" t="s">
        <v>752</v>
      </c>
      <c r="BB2" s="238" t="s">
        <v>253</v>
      </c>
      <c r="BC2" s="238" t="s">
        <v>753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754</v>
      </c>
      <c r="BA3" s="238" t="s">
        <v>755</v>
      </c>
      <c r="BB3" s="238" t="s">
        <v>248</v>
      </c>
      <c r="BC3" s="238" t="s">
        <v>756</v>
      </c>
      <c r="BD3" s="238" t="s">
        <v>156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757</v>
      </c>
      <c r="BA4" s="238" t="s">
        <v>758</v>
      </c>
      <c r="BB4" s="238" t="s">
        <v>253</v>
      </c>
      <c r="BC4" s="238" t="s">
        <v>759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760</v>
      </c>
      <c r="BA5" s="238" t="s">
        <v>761</v>
      </c>
      <c r="BB5" s="238" t="s">
        <v>248</v>
      </c>
      <c r="BC5" s="238" t="s">
        <v>762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763</v>
      </c>
      <c r="BA6" s="238" t="s">
        <v>763</v>
      </c>
      <c r="BB6" s="238" t="s">
        <v>253</v>
      </c>
      <c r="BC6" s="238" t="s">
        <v>764</v>
      </c>
      <c r="BD6" s="238" t="s">
        <v>82</v>
      </c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765</v>
      </c>
      <c r="BA7" s="238" t="s">
        <v>765</v>
      </c>
      <c r="BB7" s="238" t="s">
        <v>238</v>
      </c>
      <c r="BC7" s="238" t="s">
        <v>766</v>
      </c>
      <c r="BD7" s="238" t="s">
        <v>82</v>
      </c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767</v>
      </c>
      <c r="BA8" s="238" t="s">
        <v>767</v>
      </c>
      <c r="BB8" s="238" t="s">
        <v>248</v>
      </c>
      <c r="BC8" s="238" t="s">
        <v>768</v>
      </c>
      <c r="BD8" s="238" t="s">
        <v>82</v>
      </c>
    </row>
    <row r="9" spans="1:70" s="1" customFormat="1" ht="36.950000000000003" customHeight="1">
      <c r="B9" s="40"/>
      <c r="C9" s="41"/>
      <c r="D9" s="41"/>
      <c r="E9" s="372" t="s">
        <v>769</v>
      </c>
      <c r="F9" s="373"/>
      <c r="G9" s="373"/>
      <c r="H9" s="373"/>
      <c r="I9" s="117"/>
      <c r="J9" s="41"/>
      <c r="K9" s="44"/>
      <c r="AZ9" s="238" t="s">
        <v>770</v>
      </c>
      <c r="BA9" s="238" t="s">
        <v>770</v>
      </c>
      <c r="BB9" s="238" t="s">
        <v>253</v>
      </c>
      <c r="BC9" s="238" t="s">
        <v>771</v>
      </c>
      <c r="BD9" s="238" t="s">
        <v>82</v>
      </c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ROUND(SUM(BE83:BE191), 2)</f>
        <v>0</v>
      </c>
      <c r="G30" s="41"/>
      <c r="H30" s="41"/>
      <c r="I30" s="130">
        <v>0.21</v>
      </c>
      <c r="J30" s="129">
        <f>ROUND(ROUND((SUM(BE83:BE191)),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ROUND(SUM(BF83:BF191), 2)</f>
        <v>0</v>
      </c>
      <c r="G31" s="41"/>
      <c r="H31" s="41"/>
      <c r="I31" s="130">
        <v>0.15</v>
      </c>
      <c r="J31" s="129">
        <f>ROUND(ROUND((SUM(BF83:BF191)),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ROUND(SUM(BG83:BG191),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ROUND(SUM(BH83:BH191),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ROUND(SUM(BI83:BI191),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003 - SO 301 – Odvodnění 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47" s="8" customFormat="1" ht="19.899999999999999" customHeight="1">
      <c r="B59" s="155"/>
      <c r="C59" s="156"/>
      <c r="D59" s="157" t="s">
        <v>772</v>
      </c>
      <c r="E59" s="158"/>
      <c r="F59" s="158"/>
      <c r="G59" s="158"/>
      <c r="H59" s="158"/>
      <c r="I59" s="159"/>
      <c r="J59" s="160">
        <f>J150</f>
        <v>0</v>
      </c>
      <c r="K59" s="161"/>
    </row>
    <row r="60" spans="2:47" s="8" customFormat="1" ht="19.899999999999999" customHeight="1">
      <c r="B60" s="155"/>
      <c r="C60" s="156"/>
      <c r="D60" s="157" t="s">
        <v>773</v>
      </c>
      <c r="E60" s="158"/>
      <c r="F60" s="158"/>
      <c r="G60" s="158"/>
      <c r="H60" s="158"/>
      <c r="I60" s="159"/>
      <c r="J60" s="160">
        <f>J162</f>
        <v>0</v>
      </c>
      <c r="K60" s="161"/>
    </row>
    <row r="61" spans="2:47" s="8" customFormat="1" ht="19.899999999999999" customHeight="1">
      <c r="B61" s="155"/>
      <c r="C61" s="156"/>
      <c r="D61" s="157" t="s">
        <v>774</v>
      </c>
      <c r="E61" s="158"/>
      <c r="F61" s="158"/>
      <c r="G61" s="158"/>
      <c r="H61" s="158"/>
      <c r="I61" s="159"/>
      <c r="J61" s="160">
        <f>J166</f>
        <v>0</v>
      </c>
      <c r="K61" s="161"/>
    </row>
    <row r="62" spans="2:47" s="8" customFormat="1" ht="19.899999999999999" customHeight="1">
      <c r="B62" s="155"/>
      <c r="C62" s="156"/>
      <c r="D62" s="157" t="s">
        <v>453</v>
      </c>
      <c r="E62" s="158"/>
      <c r="F62" s="158"/>
      <c r="G62" s="158"/>
      <c r="H62" s="158"/>
      <c r="I62" s="159"/>
      <c r="J62" s="160">
        <f>J186</f>
        <v>0</v>
      </c>
      <c r="K62" s="161"/>
    </row>
    <row r="63" spans="2:47" s="8" customFormat="1" ht="19.899999999999999" customHeight="1">
      <c r="B63" s="155"/>
      <c r="C63" s="156"/>
      <c r="D63" s="157" t="s">
        <v>261</v>
      </c>
      <c r="E63" s="158"/>
      <c r="F63" s="158"/>
      <c r="G63" s="158"/>
      <c r="H63" s="158"/>
      <c r="I63" s="159"/>
      <c r="J63" s="160">
        <f>J190</f>
        <v>0</v>
      </c>
      <c r="K63" s="161"/>
    </row>
    <row r="64" spans="2:47" s="1" customFormat="1" ht="21.75" customHeight="1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0000000000003" customHeight="1">
      <c r="B70" s="40"/>
      <c r="C70" s="61" t="s">
        <v>129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6.5" customHeight="1">
      <c r="B73" s="40"/>
      <c r="C73" s="62"/>
      <c r="D73" s="62"/>
      <c r="E73" s="375" t="str">
        <f>E7</f>
        <v>Dětské dopravní hřiště v areálu základní školy Bílovecká ve Svinově</v>
      </c>
      <c r="F73" s="376"/>
      <c r="G73" s="376"/>
      <c r="H73" s="376"/>
      <c r="I73" s="162"/>
      <c r="J73" s="62"/>
      <c r="K73" s="62"/>
      <c r="L73" s="60"/>
    </row>
    <row r="74" spans="2:12" s="1" customFormat="1" ht="14.45" customHeight="1">
      <c r="B74" s="40"/>
      <c r="C74" s="64" t="s">
        <v>120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7.25" customHeight="1">
      <c r="B75" s="40"/>
      <c r="C75" s="62"/>
      <c r="D75" s="62"/>
      <c r="E75" s="350" t="str">
        <f>E9</f>
        <v xml:space="preserve">003 - SO 301 – Odvodnění </v>
      </c>
      <c r="F75" s="377"/>
      <c r="G75" s="377"/>
      <c r="H75" s="377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>
      <c r="B77" s="40"/>
      <c r="C77" s="64" t="s">
        <v>23</v>
      </c>
      <c r="D77" s="62"/>
      <c r="E77" s="62"/>
      <c r="F77" s="163" t="str">
        <f>F12</f>
        <v>Ostrava Svinov, ul. Navrátilova</v>
      </c>
      <c r="G77" s="62"/>
      <c r="H77" s="62"/>
      <c r="I77" s="164" t="s">
        <v>25</v>
      </c>
      <c r="J77" s="72" t="str">
        <f>IF(J12="","",J12)</f>
        <v>13. 3. 2018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>
      <c r="B79" s="40"/>
      <c r="C79" s="64" t="s">
        <v>27</v>
      </c>
      <c r="D79" s="62"/>
      <c r="E79" s="62"/>
      <c r="F79" s="163" t="str">
        <f>E15</f>
        <v>Statutární město Ostrava</v>
      </c>
      <c r="G79" s="62"/>
      <c r="H79" s="62"/>
      <c r="I79" s="164" t="s">
        <v>33</v>
      </c>
      <c r="J79" s="163" t="str">
        <f>E21</f>
        <v>Roman Fildán</v>
      </c>
      <c r="K79" s="62"/>
      <c r="L79" s="60"/>
    </row>
    <row r="80" spans="2:12" s="1" customFormat="1" ht="14.45" customHeight="1">
      <c r="B80" s="40"/>
      <c r="C80" s="64" t="s">
        <v>31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65" s="1" customFormat="1" ht="10.3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9" customFormat="1" ht="29.25" customHeight="1">
      <c r="B82" s="165"/>
      <c r="C82" s="166" t="s">
        <v>130</v>
      </c>
      <c r="D82" s="167" t="s">
        <v>57</v>
      </c>
      <c r="E82" s="167" t="s">
        <v>53</v>
      </c>
      <c r="F82" s="167" t="s">
        <v>131</v>
      </c>
      <c r="G82" s="167" t="s">
        <v>132</v>
      </c>
      <c r="H82" s="167" t="s">
        <v>133</v>
      </c>
      <c r="I82" s="168" t="s">
        <v>134</v>
      </c>
      <c r="J82" s="167" t="s">
        <v>124</v>
      </c>
      <c r="K82" s="169" t="s">
        <v>135</v>
      </c>
      <c r="L82" s="170"/>
      <c r="M82" s="80" t="s">
        <v>136</v>
      </c>
      <c r="N82" s="81" t="s">
        <v>42</v>
      </c>
      <c r="O82" s="81" t="s">
        <v>137</v>
      </c>
      <c r="P82" s="81" t="s">
        <v>138</v>
      </c>
      <c r="Q82" s="81" t="s">
        <v>139</v>
      </c>
      <c r="R82" s="81" t="s">
        <v>140</v>
      </c>
      <c r="S82" s="81" t="s">
        <v>141</v>
      </c>
      <c r="T82" s="82" t="s">
        <v>142</v>
      </c>
    </row>
    <row r="83" spans="2:65" s="1" customFormat="1" ht="29.25" customHeight="1">
      <c r="B83" s="40"/>
      <c r="C83" s="86" t="s">
        <v>125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</f>
        <v>0</v>
      </c>
      <c r="Q83" s="84"/>
      <c r="R83" s="172">
        <f>R84</f>
        <v>487.07357188000003</v>
      </c>
      <c r="S83" s="84"/>
      <c r="T83" s="173">
        <f>T84</f>
        <v>0</v>
      </c>
      <c r="AT83" s="23" t="s">
        <v>71</v>
      </c>
      <c r="AU83" s="23" t="s">
        <v>126</v>
      </c>
      <c r="BK83" s="174">
        <f>BK84</f>
        <v>0</v>
      </c>
    </row>
    <row r="84" spans="2:65" s="10" customFormat="1" ht="37.35" customHeight="1">
      <c r="B84" s="175"/>
      <c r="C84" s="176"/>
      <c r="D84" s="177" t="s">
        <v>71</v>
      </c>
      <c r="E84" s="178" t="s">
        <v>143</v>
      </c>
      <c r="F84" s="178" t="s">
        <v>144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P85+P150+P162+P166+P186+P190</f>
        <v>0</v>
      </c>
      <c r="Q84" s="183"/>
      <c r="R84" s="184">
        <f>R85+R150+R162+R166+R186+R190</f>
        <v>487.07357188000003</v>
      </c>
      <c r="S84" s="183"/>
      <c r="T84" s="185">
        <f>T85+T150+T162+T166+T186+T190</f>
        <v>0</v>
      </c>
      <c r="AR84" s="186" t="s">
        <v>80</v>
      </c>
      <c r="AT84" s="187" t="s">
        <v>71</v>
      </c>
      <c r="AU84" s="187" t="s">
        <v>72</v>
      </c>
      <c r="AY84" s="186" t="s">
        <v>146</v>
      </c>
      <c r="BK84" s="188">
        <f>BK85+BK150+BK162+BK166+BK186+BK190</f>
        <v>0</v>
      </c>
    </row>
    <row r="85" spans="2:65" s="10" customFormat="1" ht="19.899999999999999" customHeight="1">
      <c r="B85" s="175"/>
      <c r="C85" s="176"/>
      <c r="D85" s="177" t="s">
        <v>71</v>
      </c>
      <c r="E85" s="189" t="s">
        <v>80</v>
      </c>
      <c r="F85" s="189" t="s">
        <v>266</v>
      </c>
      <c r="G85" s="176"/>
      <c r="H85" s="176"/>
      <c r="I85" s="179"/>
      <c r="J85" s="190">
        <f>BK85</f>
        <v>0</v>
      </c>
      <c r="K85" s="176"/>
      <c r="L85" s="181"/>
      <c r="M85" s="182"/>
      <c r="N85" s="183"/>
      <c r="O85" s="183"/>
      <c r="P85" s="184">
        <f>SUM(P86:P149)</f>
        <v>0</v>
      </c>
      <c r="Q85" s="183"/>
      <c r="R85" s="184">
        <f>SUM(R86:R149)</f>
        <v>482.96120000000002</v>
      </c>
      <c r="S85" s="183"/>
      <c r="T85" s="185">
        <f>SUM(T86:T149)</f>
        <v>0</v>
      </c>
      <c r="AR85" s="186" t="s">
        <v>80</v>
      </c>
      <c r="AT85" s="187" t="s">
        <v>71</v>
      </c>
      <c r="AU85" s="187" t="s">
        <v>80</v>
      </c>
      <c r="AY85" s="186" t="s">
        <v>146</v>
      </c>
      <c r="BK85" s="188">
        <f>SUM(BK86:BK149)</f>
        <v>0</v>
      </c>
    </row>
    <row r="86" spans="2:65" s="1" customFormat="1" ht="25.5" customHeight="1">
      <c r="B86" s="40"/>
      <c r="C86" s="226" t="s">
        <v>80</v>
      </c>
      <c r="D86" s="226" t="s">
        <v>235</v>
      </c>
      <c r="E86" s="227" t="s">
        <v>775</v>
      </c>
      <c r="F86" s="228" t="s">
        <v>776</v>
      </c>
      <c r="G86" s="229" t="s">
        <v>253</v>
      </c>
      <c r="H86" s="230">
        <v>132</v>
      </c>
      <c r="I86" s="231"/>
      <c r="J86" s="232">
        <f>ROUND(I86*H86,2)</f>
        <v>0</v>
      </c>
      <c r="K86" s="228" t="s">
        <v>239</v>
      </c>
      <c r="L86" s="60"/>
      <c r="M86" s="233" t="s">
        <v>21</v>
      </c>
      <c r="N86" s="234" t="s">
        <v>43</v>
      </c>
      <c r="O86" s="41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3" t="s">
        <v>152</v>
      </c>
      <c r="AT86" s="23" t="s">
        <v>235</v>
      </c>
      <c r="AU86" s="23" t="s">
        <v>82</v>
      </c>
      <c r="AY86" s="23" t="s">
        <v>146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80</v>
      </c>
      <c r="BK86" s="203">
        <f>ROUND(I86*H86,2)</f>
        <v>0</v>
      </c>
      <c r="BL86" s="23" t="s">
        <v>152</v>
      </c>
      <c r="BM86" s="23" t="s">
        <v>777</v>
      </c>
    </row>
    <row r="87" spans="2:65" s="11" customFormat="1" ht="13.5">
      <c r="B87" s="204"/>
      <c r="C87" s="205"/>
      <c r="D87" s="206" t="s">
        <v>179</v>
      </c>
      <c r="E87" s="207" t="s">
        <v>21</v>
      </c>
      <c r="F87" s="208" t="s">
        <v>778</v>
      </c>
      <c r="G87" s="205"/>
      <c r="H87" s="207" t="s">
        <v>21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179</v>
      </c>
      <c r="AU87" s="214" t="s">
        <v>82</v>
      </c>
      <c r="AV87" s="11" t="s">
        <v>80</v>
      </c>
      <c r="AW87" s="11" t="s">
        <v>35</v>
      </c>
      <c r="AX87" s="11" t="s">
        <v>72</v>
      </c>
      <c r="AY87" s="214" t="s">
        <v>146</v>
      </c>
    </row>
    <row r="88" spans="2:65" s="12" customFormat="1" ht="13.5">
      <c r="B88" s="215"/>
      <c r="C88" s="216"/>
      <c r="D88" s="206" t="s">
        <v>179</v>
      </c>
      <c r="E88" s="217" t="s">
        <v>751</v>
      </c>
      <c r="F88" s="218" t="s">
        <v>779</v>
      </c>
      <c r="G88" s="216"/>
      <c r="H88" s="219">
        <v>132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80</v>
      </c>
      <c r="AY88" s="225" t="s">
        <v>146</v>
      </c>
    </row>
    <row r="89" spans="2:65" s="1" customFormat="1" ht="25.5" customHeight="1">
      <c r="B89" s="40"/>
      <c r="C89" s="226" t="s">
        <v>82</v>
      </c>
      <c r="D89" s="226" t="s">
        <v>235</v>
      </c>
      <c r="E89" s="227" t="s">
        <v>780</v>
      </c>
      <c r="F89" s="228" t="s">
        <v>781</v>
      </c>
      <c r="G89" s="229" t="s">
        <v>253</v>
      </c>
      <c r="H89" s="230">
        <v>132</v>
      </c>
      <c r="I89" s="231"/>
      <c r="J89" s="232">
        <f>ROUND(I89*H89,2)</f>
        <v>0</v>
      </c>
      <c r="K89" s="228" t="s">
        <v>239</v>
      </c>
      <c r="L89" s="60"/>
      <c r="M89" s="233" t="s">
        <v>21</v>
      </c>
      <c r="N89" s="234" t="s">
        <v>43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152</v>
      </c>
      <c r="AT89" s="23" t="s">
        <v>235</v>
      </c>
      <c r="AU89" s="23" t="s">
        <v>82</v>
      </c>
      <c r="AY89" s="23" t="s">
        <v>146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80</v>
      </c>
      <c r="BK89" s="203">
        <f>ROUND(I89*H89,2)</f>
        <v>0</v>
      </c>
      <c r="BL89" s="23" t="s">
        <v>152</v>
      </c>
      <c r="BM89" s="23" t="s">
        <v>782</v>
      </c>
    </row>
    <row r="90" spans="2:65" s="12" customFormat="1" ht="13.5">
      <c r="B90" s="215"/>
      <c r="C90" s="216"/>
      <c r="D90" s="206" t="s">
        <v>179</v>
      </c>
      <c r="E90" s="217" t="s">
        <v>21</v>
      </c>
      <c r="F90" s="218" t="s">
        <v>751</v>
      </c>
      <c r="G90" s="216"/>
      <c r="H90" s="219">
        <v>132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72</v>
      </c>
      <c r="AY90" s="225" t="s">
        <v>146</v>
      </c>
    </row>
    <row r="91" spans="2:65" s="13" customFormat="1" ht="13.5">
      <c r="B91" s="239"/>
      <c r="C91" s="240"/>
      <c r="D91" s="206" t="s">
        <v>179</v>
      </c>
      <c r="E91" s="241" t="s">
        <v>21</v>
      </c>
      <c r="F91" s="242" t="s">
        <v>273</v>
      </c>
      <c r="G91" s="240"/>
      <c r="H91" s="243">
        <v>132</v>
      </c>
      <c r="I91" s="244"/>
      <c r="J91" s="240"/>
      <c r="K91" s="240"/>
      <c r="L91" s="245"/>
      <c r="M91" s="246"/>
      <c r="N91" s="247"/>
      <c r="O91" s="247"/>
      <c r="P91" s="247"/>
      <c r="Q91" s="247"/>
      <c r="R91" s="247"/>
      <c r="S91" s="247"/>
      <c r="T91" s="248"/>
      <c r="AT91" s="249" t="s">
        <v>179</v>
      </c>
      <c r="AU91" s="249" t="s">
        <v>82</v>
      </c>
      <c r="AV91" s="13" t="s">
        <v>152</v>
      </c>
      <c r="AW91" s="13" t="s">
        <v>35</v>
      </c>
      <c r="AX91" s="13" t="s">
        <v>80</v>
      </c>
      <c r="AY91" s="249" t="s">
        <v>146</v>
      </c>
    </row>
    <row r="92" spans="2:65" s="1" customFormat="1" ht="25.5" customHeight="1">
      <c r="B92" s="40"/>
      <c r="C92" s="226" t="s">
        <v>156</v>
      </c>
      <c r="D92" s="226" t="s">
        <v>235</v>
      </c>
      <c r="E92" s="227" t="s">
        <v>783</v>
      </c>
      <c r="F92" s="228" t="s">
        <v>784</v>
      </c>
      <c r="G92" s="229" t="s">
        <v>253</v>
      </c>
      <c r="H92" s="230">
        <v>153.91300000000001</v>
      </c>
      <c r="I92" s="231"/>
      <c r="J92" s="232">
        <f>ROUND(I92*H92,2)</f>
        <v>0</v>
      </c>
      <c r="K92" s="228" t="s">
        <v>239</v>
      </c>
      <c r="L92" s="60"/>
      <c r="M92" s="233" t="s">
        <v>21</v>
      </c>
      <c r="N92" s="234" t="s">
        <v>43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152</v>
      </c>
      <c r="AT92" s="23" t="s">
        <v>235</v>
      </c>
      <c r="AU92" s="23" t="s">
        <v>82</v>
      </c>
      <c r="AY92" s="23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80</v>
      </c>
      <c r="BK92" s="203">
        <f>ROUND(I92*H92,2)</f>
        <v>0</v>
      </c>
      <c r="BL92" s="23" t="s">
        <v>152</v>
      </c>
      <c r="BM92" s="23" t="s">
        <v>785</v>
      </c>
    </row>
    <row r="93" spans="2:65" s="11" customFormat="1" ht="13.5">
      <c r="B93" s="204"/>
      <c r="C93" s="205"/>
      <c r="D93" s="206" t="s">
        <v>179</v>
      </c>
      <c r="E93" s="207" t="s">
        <v>21</v>
      </c>
      <c r="F93" s="208" t="s">
        <v>786</v>
      </c>
      <c r="G93" s="205"/>
      <c r="H93" s="207" t="s">
        <v>21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179</v>
      </c>
      <c r="AU93" s="214" t="s">
        <v>82</v>
      </c>
      <c r="AV93" s="11" t="s">
        <v>80</v>
      </c>
      <c r="AW93" s="11" t="s">
        <v>35</v>
      </c>
      <c r="AX93" s="11" t="s">
        <v>72</v>
      </c>
      <c r="AY93" s="214" t="s">
        <v>146</v>
      </c>
    </row>
    <row r="94" spans="2:65" s="12" customFormat="1" ht="13.5">
      <c r="B94" s="215"/>
      <c r="C94" s="216"/>
      <c r="D94" s="206" t="s">
        <v>179</v>
      </c>
      <c r="E94" s="217" t="s">
        <v>21</v>
      </c>
      <c r="F94" s="218" t="s">
        <v>787</v>
      </c>
      <c r="G94" s="216"/>
      <c r="H94" s="219">
        <v>41.323999999999998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179</v>
      </c>
      <c r="AU94" s="225" t="s">
        <v>82</v>
      </c>
      <c r="AV94" s="12" t="s">
        <v>82</v>
      </c>
      <c r="AW94" s="12" t="s">
        <v>35</v>
      </c>
      <c r="AX94" s="12" t="s">
        <v>72</v>
      </c>
      <c r="AY94" s="225" t="s">
        <v>146</v>
      </c>
    </row>
    <row r="95" spans="2:65" s="12" customFormat="1" ht="13.5">
      <c r="B95" s="215"/>
      <c r="C95" s="216"/>
      <c r="D95" s="206" t="s">
        <v>179</v>
      </c>
      <c r="E95" s="217" t="s">
        <v>21</v>
      </c>
      <c r="F95" s="218" t="s">
        <v>788</v>
      </c>
      <c r="G95" s="216"/>
      <c r="H95" s="219">
        <v>42.877000000000002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179</v>
      </c>
      <c r="AU95" s="225" t="s">
        <v>82</v>
      </c>
      <c r="AV95" s="12" t="s">
        <v>82</v>
      </c>
      <c r="AW95" s="12" t="s">
        <v>35</v>
      </c>
      <c r="AX95" s="12" t="s">
        <v>72</v>
      </c>
      <c r="AY95" s="225" t="s">
        <v>146</v>
      </c>
    </row>
    <row r="96" spans="2:65" s="12" customFormat="1" ht="13.5">
      <c r="B96" s="215"/>
      <c r="C96" s="216"/>
      <c r="D96" s="206" t="s">
        <v>179</v>
      </c>
      <c r="E96" s="217" t="s">
        <v>21</v>
      </c>
      <c r="F96" s="218" t="s">
        <v>789</v>
      </c>
      <c r="G96" s="216"/>
      <c r="H96" s="219">
        <v>69.712000000000003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179</v>
      </c>
      <c r="AU96" s="225" t="s">
        <v>82</v>
      </c>
      <c r="AV96" s="12" t="s">
        <v>82</v>
      </c>
      <c r="AW96" s="12" t="s">
        <v>35</v>
      </c>
      <c r="AX96" s="12" t="s">
        <v>72</v>
      </c>
      <c r="AY96" s="225" t="s">
        <v>146</v>
      </c>
    </row>
    <row r="97" spans="2:65" s="13" customFormat="1" ht="13.5">
      <c r="B97" s="239"/>
      <c r="C97" s="240"/>
      <c r="D97" s="206" t="s">
        <v>179</v>
      </c>
      <c r="E97" s="241" t="s">
        <v>770</v>
      </c>
      <c r="F97" s="242" t="s">
        <v>273</v>
      </c>
      <c r="G97" s="240"/>
      <c r="H97" s="243">
        <v>153.91300000000001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179</v>
      </c>
      <c r="AU97" s="249" t="s">
        <v>82</v>
      </c>
      <c r="AV97" s="13" t="s">
        <v>152</v>
      </c>
      <c r="AW97" s="13" t="s">
        <v>35</v>
      </c>
      <c r="AX97" s="13" t="s">
        <v>80</v>
      </c>
      <c r="AY97" s="249" t="s">
        <v>146</v>
      </c>
    </row>
    <row r="98" spans="2:65" s="1" customFormat="1" ht="38.25" customHeight="1">
      <c r="B98" s="40"/>
      <c r="C98" s="226" t="s">
        <v>152</v>
      </c>
      <c r="D98" s="226" t="s">
        <v>235</v>
      </c>
      <c r="E98" s="227" t="s">
        <v>790</v>
      </c>
      <c r="F98" s="228" t="s">
        <v>791</v>
      </c>
      <c r="G98" s="229" t="s">
        <v>253</v>
      </c>
      <c r="H98" s="230">
        <v>153.91300000000001</v>
      </c>
      <c r="I98" s="231"/>
      <c r="J98" s="232">
        <f>ROUND(I98*H98,2)</f>
        <v>0</v>
      </c>
      <c r="K98" s="228" t="s">
        <v>239</v>
      </c>
      <c r="L98" s="60"/>
      <c r="M98" s="233" t="s">
        <v>21</v>
      </c>
      <c r="N98" s="234" t="s">
        <v>43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152</v>
      </c>
      <c r="AT98" s="23" t="s">
        <v>235</v>
      </c>
      <c r="AU98" s="23" t="s">
        <v>82</v>
      </c>
      <c r="AY98" s="23" t="s">
        <v>146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80</v>
      </c>
      <c r="BK98" s="203">
        <f>ROUND(I98*H98,2)</f>
        <v>0</v>
      </c>
      <c r="BL98" s="23" t="s">
        <v>152</v>
      </c>
      <c r="BM98" s="23" t="s">
        <v>792</v>
      </c>
    </row>
    <row r="99" spans="2:65" s="12" customFormat="1" ht="13.5">
      <c r="B99" s="215"/>
      <c r="C99" s="216"/>
      <c r="D99" s="206" t="s">
        <v>179</v>
      </c>
      <c r="E99" s="217" t="s">
        <v>21</v>
      </c>
      <c r="F99" s="218" t="s">
        <v>770</v>
      </c>
      <c r="G99" s="216"/>
      <c r="H99" s="219">
        <v>153.91300000000001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179</v>
      </c>
      <c r="AU99" s="225" t="s">
        <v>82</v>
      </c>
      <c r="AV99" s="12" t="s">
        <v>82</v>
      </c>
      <c r="AW99" s="12" t="s">
        <v>35</v>
      </c>
      <c r="AX99" s="12" t="s">
        <v>80</v>
      </c>
      <c r="AY99" s="225" t="s">
        <v>146</v>
      </c>
    </row>
    <row r="100" spans="2:65" s="1" customFormat="1" ht="25.5" customHeight="1">
      <c r="B100" s="40"/>
      <c r="C100" s="226" t="s">
        <v>145</v>
      </c>
      <c r="D100" s="226" t="s">
        <v>235</v>
      </c>
      <c r="E100" s="227" t="s">
        <v>793</v>
      </c>
      <c r="F100" s="228" t="s">
        <v>794</v>
      </c>
      <c r="G100" s="229" t="s">
        <v>253</v>
      </c>
      <c r="H100" s="230">
        <v>281.57499999999999</v>
      </c>
      <c r="I100" s="231"/>
      <c r="J100" s="232">
        <f>ROUND(I100*H100,2)</f>
        <v>0</v>
      </c>
      <c r="K100" s="228" t="s">
        <v>239</v>
      </c>
      <c r="L100" s="60"/>
      <c r="M100" s="233" t="s">
        <v>21</v>
      </c>
      <c r="N100" s="234" t="s">
        <v>43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152</v>
      </c>
      <c r="AT100" s="23" t="s">
        <v>235</v>
      </c>
      <c r="AU100" s="23" t="s">
        <v>82</v>
      </c>
      <c r="AY100" s="23" t="s">
        <v>146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80</v>
      </c>
      <c r="BK100" s="203">
        <f>ROUND(I100*H100,2)</f>
        <v>0</v>
      </c>
      <c r="BL100" s="23" t="s">
        <v>152</v>
      </c>
      <c r="BM100" s="23" t="s">
        <v>795</v>
      </c>
    </row>
    <row r="101" spans="2:65" s="11" customFormat="1" ht="13.5">
      <c r="B101" s="204"/>
      <c r="C101" s="205"/>
      <c r="D101" s="206" t="s">
        <v>179</v>
      </c>
      <c r="E101" s="207" t="s">
        <v>21</v>
      </c>
      <c r="F101" s="208" t="s">
        <v>796</v>
      </c>
      <c r="G101" s="205"/>
      <c r="H101" s="207" t="s">
        <v>21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179</v>
      </c>
      <c r="AU101" s="214" t="s">
        <v>82</v>
      </c>
      <c r="AV101" s="11" t="s">
        <v>80</v>
      </c>
      <c r="AW101" s="11" t="s">
        <v>35</v>
      </c>
      <c r="AX101" s="11" t="s">
        <v>72</v>
      </c>
      <c r="AY101" s="214" t="s">
        <v>146</v>
      </c>
    </row>
    <row r="102" spans="2:65" s="12" customFormat="1" ht="13.5">
      <c r="B102" s="215"/>
      <c r="C102" s="216"/>
      <c r="D102" s="206" t="s">
        <v>179</v>
      </c>
      <c r="E102" s="217" t="s">
        <v>757</v>
      </c>
      <c r="F102" s="218" t="s">
        <v>797</v>
      </c>
      <c r="G102" s="216"/>
      <c r="H102" s="219">
        <v>281.57499999999999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179</v>
      </c>
      <c r="AU102" s="225" t="s">
        <v>82</v>
      </c>
      <c r="AV102" s="12" t="s">
        <v>82</v>
      </c>
      <c r="AW102" s="12" t="s">
        <v>35</v>
      </c>
      <c r="AX102" s="12" t="s">
        <v>80</v>
      </c>
      <c r="AY102" s="225" t="s">
        <v>146</v>
      </c>
    </row>
    <row r="103" spans="2:65" s="1" customFormat="1" ht="38.25" customHeight="1">
      <c r="B103" s="40"/>
      <c r="C103" s="226" t="s">
        <v>164</v>
      </c>
      <c r="D103" s="226" t="s">
        <v>235</v>
      </c>
      <c r="E103" s="227" t="s">
        <v>798</v>
      </c>
      <c r="F103" s="228" t="s">
        <v>799</v>
      </c>
      <c r="G103" s="229" t="s">
        <v>253</v>
      </c>
      <c r="H103" s="230">
        <v>281.57499999999999</v>
      </c>
      <c r="I103" s="231"/>
      <c r="J103" s="232">
        <f>ROUND(I103*H103,2)</f>
        <v>0</v>
      </c>
      <c r="K103" s="228" t="s">
        <v>239</v>
      </c>
      <c r="L103" s="60"/>
      <c r="M103" s="233" t="s">
        <v>21</v>
      </c>
      <c r="N103" s="234" t="s">
        <v>43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152</v>
      </c>
      <c r="AT103" s="23" t="s">
        <v>235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152</v>
      </c>
      <c r="BM103" s="23" t="s">
        <v>800</v>
      </c>
    </row>
    <row r="104" spans="2:65" s="12" customFormat="1" ht="13.5">
      <c r="B104" s="215"/>
      <c r="C104" s="216"/>
      <c r="D104" s="206" t="s">
        <v>179</v>
      </c>
      <c r="E104" s="217" t="s">
        <v>21</v>
      </c>
      <c r="F104" s="218" t="s">
        <v>757</v>
      </c>
      <c r="G104" s="216"/>
      <c r="H104" s="219">
        <v>281.57499999999999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179</v>
      </c>
      <c r="AU104" s="225" t="s">
        <v>82</v>
      </c>
      <c r="AV104" s="12" t="s">
        <v>82</v>
      </c>
      <c r="AW104" s="12" t="s">
        <v>35</v>
      </c>
      <c r="AX104" s="12" t="s">
        <v>80</v>
      </c>
      <c r="AY104" s="225" t="s">
        <v>146</v>
      </c>
    </row>
    <row r="105" spans="2:65" s="1" customFormat="1" ht="25.5" customHeight="1">
      <c r="B105" s="40"/>
      <c r="C105" s="226" t="s">
        <v>167</v>
      </c>
      <c r="D105" s="226" t="s">
        <v>235</v>
      </c>
      <c r="E105" s="227" t="s">
        <v>801</v>
      </c>
      <c r="F105" s="228" t="s">
        <v>802</v>
      </c>
      <c r="G105" s="229" t="s">
        <v>248</v>
      </c>
      <c r="H105" s="230">
        <v>272</v>
      </c>
      <c r="I105" s="231"/>
      <c r="J105" s="232">
        <f>ROUND(I105*H105,2)</f>
        <v>0</v>
      </c>
      <c r="K105" s="228" t="s">
        <v>239</v>
      </c>
      <c r="L105" s="60"/>
      <c r="M105" s="233" t="s">
        <v>21</v>
      </c>
      <c r="N105" s="234" t="s">
        <v>43</v>
      </c>
      <c r="O105" s="41"/>
      <c r="P105" s="201">
        <f>O105*H105</f>
        <v>0</v>
      </c>
      <c r="Q105" s="201">
        <v>8.4999999999999995E-4</v>
      </c>
      <c r="R105" s="201">
        <f>Q105*H105</f>
        <v>0.23119999999999999</v>
      </c>
      <c r="S105" s="201">
        <v>0</v>
      </c>
      <c r="T105" s="202">
        <f>S105*H105</f>
        <v>0</v>
      </c>
      <c r="AR105" s="23" t="s">
        <v>152</v>
      </c>
      <c r="AT105" s="23" t="s">
        <v>235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803</v>
      </c>
    </row>
    <row r="106" spans="2:65" s="11" customFormat="1" ht="13.5">
      <c r="B106" s="204"/>
      <c r="C106" s="205"/>
      <c r="D106" s="206" t="s">
        <v>179</v>
      </c>
      <c r="E106" s="207" t="s">
        <v>21</v>
      </c>
      <c r="F106" s="208" t="s">
        <v>804</v>
      </c>
      <c r="G106" s="205"/>
      <c r="H106" s="207" t="s">
        <v>21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179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146</v>
      </c>
    </row>
    <row r="107" spans="2:65" s="12" customFormat="1" ht="13.5">
      <c r="B107" s="215"/>
      <c r="C107" s="216"/>
      <c r="D107" s="206" t="s">
        <v>179</v>
      </c>
      <c r="E107" s="217" t="s">
        <v>21</v>
      </c>
      <c r="F107" s="218" t="s">
        <v>805</v>
      </c>
      <c r="G107" s="216"/>
      <c r="H107" s="219">
        <v>260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72</v>
      </c>
      <c r="AY107" s="225" t="s">
        <v>146</v>
      </c>
    </row>
    <row r="108" spans="2:65" s="11" customFormat="1" ht="13.5">
      <c r="B108" s="204"/>
      <c r="C108" s="205"/>
      <c r="D108" s="206" t="s">
        <v>179</v>
      </c>
      <c r="E108" s="207" t="s">
        <v>21</v>
      </c>
      <c r="F108" s="208" t="s">
        <v>806</v>
      </c>
      <c r="G108" s="205"/>
      <c r="H108" s="207" t="s">
        <v>21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179</v>
      </c>
      <c r="AU108" s="214" t="s">
        <v>82</v>
      </c>
      <c r="AV108" s="11" t="s">
        <v>80</v>
      </c>
      <c r="AW108" s="11" t="s">
        <v>35</v>
      </c>
      <c r="AX108" s="11" t="s">
        <v>72</v>
      </c>
      <c r="AY108" s="214" t="s">
        <v>146</v>
      </c>
    </row>
    <row r="109" spans="2:65" s="11" customFormat="1" ht="13.5">
      <c r="B109" s="204"/>
      <c r="C109" s="205"/>
      <c r="D109" s="206" t="s">
        <v>179</v>
      </c>
      <c r="E109" s="207" t="s">
        <v>21</v>
      </c>
      <c r="F109" s="208" t="s">
        <v>807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>
      <c r="B110" s="215"/>
      <c r="C110" s="216"/>
      <c r="D110" s="206" t="s">
        <v>179</v>
      </c>
      <c r="E110" s="217" t="s">
        <v>21</v>
      </c>
      <c r="F110" s="218" t="s">
        <v>808</v>
      </c>
      <c r="G110" s="216"/>
      <c r="H110" s="219">
        <v>12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72</v>
      </c>
      <c r="AY110" s="225" t="s">
        <v>146</v>
      </c>
    </row>
    <row r="111" spans="2:65" s="13" customFormat="1" ht="13.5">
      <c r="B111" s="239"/>
      <c r="C111" s="240"/>
      <c r="D111" s="206" t="s">
        <v>179</v>
      </c>
      <c r="E111" s="241" t="s">
        <v>760</v>
      </c>
      <c r="F111" s="242" t="s">
        <v>273</v>
      </c>
      <c r="G111" s="240"/>
      <c r="H111" s="243">
        <v>272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179</v>
      </c>
      <c r="AU111" s="249" t="s">
        <v>82</v>
      </c>
      <c r="AV111" s="13" t="s">
        <v>152</v>
      </c>
      <c r="AW111" s="13" t="s">
        <v>35</v>
      </c>
      <c r="AX111" s="13" t="s">
        <v>80</v>
      </c>
      <c r="AY111" s="249" t="s">
        <v>146</v>
      </c>
    </row>
    <row r="112" spans="2:65" s="1" customFormat="1" ht="38.25" customHeight="1">
      <c r="B112" s="40"/>
      <c r="C112" s="226" t="s">
        <v>151</v>
      </c>
      <c r="D112" s="226" t="s">
        <v>235</v>
      </c>
      <c r="E112" s="227" t="s">
        <v>809</v>
      </c>
      <c r="F112" s="228" t="s">
        <v>810</v>
      </c>
      <c r="G112" s="229" t="s">
        <v>248</v>
      </c>
      <c r="H112" s="230">
        <v>272</v>
      </c>
      <c r="I112" s="231"/>
      <c r="J112" s="232">
        <f>ROUND(I112*H112,2)</f>
        <v>0</v>
      </c>
      <c r="K112" s="228" t="s">
        <v>239</v>
      </c>
      <c r="L112" s="60"/>
      <c r="M112" s="233" t="s">
        <v>21</v>
      </c>
      <c r="N112" s="234" t="s">
        <v>43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152</v>
      </c>
      <c r="AT112" s="23" t="s">
        <v>235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152</v>
      </c>
      <c r="BM112" s="23" t="s">
        <v>811</v>
      </c>
    </row>
    <row r="113" spans="2:65" s="12" customFormat="1" ht="13.5">
      <c r="B113" s="215"/>
      <c r="C113" s="216"/>
      <c r="D113" s="206" t="s">
        <v>179</v>
      </c>
      <c r="E113" s="217" t="s">
        <v>21</v>
      </c>
      <c r="F113" s="218" t="s">
        <v>760</v>
      </c>
      <c r="G113" s="216"/>
      <c r="H113" s="219">
        <v>272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179</v>
      </c>
      <c r="AU113" s="225" t="s">
        <v>82</v>
      </c>
      <c r="AV113" s="12" t="s">
        <v>82</v>
      </c>
      <c r="AW113" s="12" t="s">
        <v>35</v>
      </c>
      <c r="AX113" s="12" t="s">
        <v>72</v>
      </c>
      <c r="AY113" s="225" t="s">
        <v>146</v>
      </c>
    </row>
    <row r="114" spans="2:65" s="13" customFormat="1" ht="13.5">
      <c r="B114" s="239"/>
      <c r="C114" s="240"/>
      <c r="D114" s="206" t="s">
        <v>179</v>
      </c>
      <c r="E114" s="241" t="s">
        <v>21</v>
      </c>
      <c r="F114" s="242" t="s">
        <v>273</v>
      </c>
      <c r="G114" s="240"/>
      <c r="H114" s="243">
        <v>272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179</v>
      </c>
      <c r="AU114" s="249" t="s">
        <v>82</v>
      </c>
      <c r="AV114" s="13" t="s">
        <v>152</v>
      </c>
      <c r="AW114" s="13" t="s">
        <v>35</v>
      </c>
      <c r="AX114" s="13" t="s">
        <v>80</v>
      </c>
      <c r="AY114" s="249" t="s">
        <v>146</v>
      </c>
    </row>
    <row r="115" spans="2:65" s="1" customFormat="1" ht="38.25" customHeight="1">
      <c r="B115" s="40"/>
      <c r="C115" s="226" t="s">
        <v>172</v>
      </c>
      <c r="D115" s="226" t="s">
        <v>235</v>
      </c>
      <c r="E115" s="227" t="s">
        <v>812</v>
      </c>
      <c r="F115" s="228" t="s">
        <v>813</v>
      </c>
      <c r="G115" s="229" t="s">
        <v>253</v>
      </c>
      <c r="H115" s="230">
        <v>567.48800000000006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152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152</v>
      </c>
      <c r="BM115" s="23" t="s">
        <v>814</v>
      </c>
    </row>
    <row r="116" spans="2:65" s="12" customFormat="1" ht="13.5">
      <c r="B116" s="215"/>
      <c r="C116" s="216"/>
      <c r="D116" s="206" t="s">
        <v>179</v>
      </c>
      <c r="E116" s="217" t="s">
        <v>21</v>
      </c>
      <c r="F116" s="218" t="s">
        <v>815</v>
      </c>
      <c r="G116" s="216"/>
      <c r="H116" s="219">
        <v>435.488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72</v>
      </c>
      <c r="AY116" s="225" t="s">
        <v>146</v>
      </c>
    </row>
    <row r="117" spans="2:65" s="12" customFormat="1" ht="13.5">
      <c r="B117" s="215"/>
      <c r="C117" s="216"/>
      <c r="D117" s="206" t="s">
        <v>179</v>
      </c>
      <c r="E117" s="217" t="s">
        <v>21</v>
      </c>
      <c r="F117" s="218" t="s">
        <v>751</v>
      </c>
      <c r="G117" s="216"/>
      <c r="H117" s="219">
        <v>132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179</v>
      </c>
      <c r="AU117" s="225" t="s">
        <v>82</v>
      </c>
      <c r="AV117" s="12" t="s">
        <v>82</v>
      </c>
      <c r="AW117" s="12" t="s">
        <v>35</v>
      </c>
      <c r="AX117" s="12" t="s">
        <v>72</v>
      </c>
      <c r="AY117" s="225" t="s">
        <v>146</v>
      </c>
    </row>
    <row r="118" spans="2:65" s="13" customFormat="1" ht="13.5">
      <c r="B118" s="239"/>
      <c r="C118" s="240"/>
      <c r="D118" s="206" t="s">
        <v>179</v>
      </c>
      <c r="E118" s="241" t="s">
        <v>21</v>
      </c>
      <c r="F118" s="242" t="s">
        <v>273</v>
      </c>
      <c r="G118" s="240"/>
      <c r="H118" s="243">
        <v>567.48800000000006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179</v>
      </c>
      <c r="AU118" s="249" t="s">
        <v>82</v>
      </c>
      <c r="AV118" s="13" t="s">
        <v>152</v>
      </c>
      <c r="AW118" s="13" t="s">
        <v>35</v>
      </c>
      <c r="AX118" s="13" t="s">
        <v>80</v>
      </c>
      <c r="AY118" s="249" t="s">
        <v>146</v>
      </c>
    </row>
    <row r="119" spans="2:65" s="1" customFormat="1" ht="38.25" customHeight="1">
      <c r="B119" s="40"/>
      <c r="C119" s="226" t="s">
        <v>175</v>
      </c>
      <c r="D119" s="226" t="s">
        <v>235</v>
      </c>
      <c r="E119" s="227" t="s">
        <v>342</v>
      </c>
      <c r="F119" s="228" t="s">
        <v>343</v>
      </c>
      <c r="G119" s="229" t="s">
        <v>253</v>
      </c>
      <c r="H119" s="230">
        <v>567.48800000000006</v>
      </c>
      <c r="I119" s="231"/>
      <c r="J119" s="232">
        <f>ROUND(I119*H119,2)</f>
        <v>0</v>
      </c>
      <c r="K119" s="228" t="s">
        <v>239</v>
      </c>
      <c r="L119" s="60"/>
      <c r="M119" s="233" t="s">
        <v>21</v>
      </c>
      <c r="N119" s="234" t="s">
        <v>43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152</v>
      </c>
      <c r="AT119" s="23" t="s">
        <v>235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152</v>
      </c>
      <c r="BM119" s="23" t="s">
        <v>816</v>
      </c>
    </row>
    <row r="120" spans="2:65" s="12" customFormat="1" ht="13.5">
      <c r="B120" s="215"/>
      <c r="C120" s="216"/>
      <c r="D120" s="206" t="s">
        <v>179</v>
      </c>
      <c r="E120" s="217" t="s">
        <v>21</v>
      </c>
      <c r="F120" s="218" t="s">
        <v>817</v>
      </c>
      <c r="G120" s="216"/>
      <c r="H120" s="219">
        <v>567.48800000000006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179</v>
      </c>
      <c r="AU120" s="225" t="s">
        <v>82</v>
      </c>
      <c r="AV120" s="12" t="s">
        <v>82</v>
      </c>
      <c r="AW120" s="12" t="s">
        <v>35</v>
      </c>
      <c r="AX120" s="12" t="s">
        <v>80</v>
      </c>
      <c r="AY120" s="225" t="s">
        <v>146</v>
      </c>
    </row>
    <row r="121" spans="2:65" s="1" customFormat="1" ht="51" customHeight="1">
      <c r="B121" s="40"/>
      <c r="C121" s="226" t="s">
        <v>181</v>
      </c>
      <c r="D121" s="226" t="s">
        <v>235</v>
      </c>
      <c r="E121" s="227" t="s">
        <v>345</v>
      </c>
      <c r="F121" s="228" t="s">
        <v>346</v>
      </c>
      <c r="G121" s="229" t="s">
        <v>253</v>
      </c>
      <c r="H121" s="230">
        <v>8512.32</v>
      </c>
      <c r="I121" s="231"/>
      <c r="J121" s="232">
        <f>ROUND(I121*H121,2)</f>
        <v>0</v>
      </c>
      <c r="K121" s="228" t="s">
        <v>279</v>
      </c>
      <c r="L121" s="60"/>
      <c r="M121" s="233" t="s">
        <v>21</v>
      </c>
      <c r="N121" s="234" t="s">
        <v>43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152</v>
      </c>
      <c r="AT121" s="23" t="s">
        <v>235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152</v>
      </c>
      <c r="BM121" s="23" t="s">
        <v>818</v>
      </c>
    </row>
    <row r="122" spans="2:65" s="12" customFormat="1" ht="13.5">
      <c r="B122" s="215"/>
      <c r="C122" s="216"/>
      <c r="D122" s="206" t="s">
        <v>179</v>
      </c>
      <c r="E122" s="217" t="s">
        <v>21</v>
      </c>
      <c r="F122" s="218" t="s">
        <v>819</v>
      </c>
      <c r="G122" s="216"/>
      <c r="H122" s="219">
        <v>8512.32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179</v>
      </c>
      <c r="AU122" s="225" t="s">
        <v>82</v>
      </c>
      <c r="AV122" s="12" t="s">
        <v>82</v>
      </c>
      <c r="AW122" s="12" t="s">
        <v>35</v>
      </c>
      <c r="AX122" s="12" t="s">
        <v>80</v>
      </c>
      <c r="AY122" s="225" t="s">
        <v>146</v>
      </c>
    </row>
    <row r="123" spans="2:65" s="1" customFormat="1" ht="25.5" customHeight="1">
      <c r="B123" s="40"/>
      <c r="C123" s="226" t="s">
        <v>184</v>
      </c>
      <c r="D123" s="226" t="s">
        <v>235</v>
      </c>
      <c r="E123" s="227" t="s">
        <v>350</v>
      </c>
      <c r="F123" s="228" t="s">
        <v>351</v>
      </c>
      <c r="G123" s="229" t="s">
        <v>253</v>
      </c>
      <c r="H123" s="230">
        <v>567.48800000000006</v>
      </c>
      <c r="I123" s="231"/>
      <c r="J123" s="232">
        <f>ROUND(I123*H123,2)</f>
        <v>0</v>
      </c>
      <c r="K123" s="228" t="s">
        <v>239</v>
      </c>
      <c r="L123" s="60"/>
      <c r="M123" s="233" t="s">
        <v>21</v>
      </c>
      <c r="N123" s="234" t="s">
        <v>43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152</v>
      </c>
      <c r="AT123" s="23" t="s">
        <v>235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152</v>
      </c>
      <c r="BM123" s="23" t="s">
        <v>820</v>
      </c>
    </row>
    <row r="124" spans="2:65" s="12" customFormat="1" ht="13.5">
      <c r="B124" s="215"/>
      <c r="C124" s="216"/>
      <c r="D124" s="206" t="s">
        <v>179</v>
      </c>
      <c r="E124" s="217" t="s">
        <v>21</v>
      </c>
      <c r="F124" s="218" t="s">
        <v>817</v>
      </c>
      <c r="G124" s="216"/>
      <c r="H124" s="219">
        <v>567.48800000000006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16.5" customHeight="1">
      <c r="B125" s="40"/>
      <c r="C125" s="226" t="s">
        <v>188</v>
      </c>
      <c r="D125" s="226" t="s">
        <v>235</v>
      </c>
      <c r="E125" s="227" t="s">
        <v>353</v>
      </c>
      <c r="F125" s="228" t="s">
        <v>354</v>
      </c>
      <c r="G125" s="229" t="s">
        <v>253</v>
      </c>
      <c r="H125" s="230">
        <v>567.48800000000006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152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152</v>
      </c>
      <c r="BM125" s="23" t="s">
        <v>821</v>
      </c>
    </row>
    <row r="126" spans="2:65" s="12" customFormat="1" ht="13.5">
      <c r="B126" s="215"/>
      <c r="C126" s="216"/>
      <c r="D126" s="206" t="s">
        <v>179</v>
      </c>
      <c r="E126" s="217" t="s">
        <v>21</v>
      </c>
      <c r="F126" s="218" t="s">
        <v>817</v>
      </c>
      <c r="G126" s="216"/>
      <c r="H126" s="219">
        <v>567.48800000000006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179</v>
      </c>
      <c r="AU126" s="225" t="s">
        <v>82</v>
      </c>
      <c r="AV126" s="12" t="s">
        <v>82</v>
      </c>
      <c r="AW126" s="12" t="s">
        <v>35</v>
      </c>
      <c r="AX126" s="12" t="s">
        <v>80</v>
      </c>
      <c r="AY126" s="225" t="s">
        <v>146</v>
      </c>
    </row>
    <row r="127" spans="2:65" s="1" customFormat="1" ht="16.5" customHeight="1">
      <c r="B127" s="40"/>
      <c r="C127" s="226" t="s">
        <v>192</v>
      </c>
      <c r="D127" s="226" t="s">
        <v>235</v>
      </c>
      <c r="E127" s="227" t="s">
        <v>356</v>
      </c>
      <c r="F127" s="228" t="s">
        <v>357</v>
      </c>
      <c r="G127" s="229" t="s">
        <v>358</v>
      </c>
      <c r="H127" s="230">
        <v>964.73</v>
      </c>
      <c r="I127" s="231"/>
      <c r="J127" s="232">
        <f>ROUND(I127*H127,2)</f>
        <v>0</v>
      </c>
      <c r="K127" s="228" t="s">
        <v>239</v>
      </c>
      <c r="L127" s="60"/>
      <c r="M127" s="233" t="s">
        <v>21</v>
      </c>
      <c r="N127" s="234" t="s">
        <v>43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152</v>
      </c>
      <c r="AT127" s="23" t="s">
        <v>235</v>
      </c>
      <c r="AU127" s="23" t="s">
        <v>82</v>
      </c>
      <c r="AY127" s="23" t="s">
        <v>146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80</v>
      </c>
      <c r="BK127" s="203">
        <f>ROUND(I127*H127,2)</f>
        <v>0</v>
      </c>
      <c r="BL127" s="23" t="s">
        <v>152</v>
      </c>
      <c r="BM127" s="23" t="s">
        <v>822</v>
      </c>
    </row>
    <row r="128" spans="2:65" s="12" customFormat="1" ht="13.5">
      <c r="B128" s="215"/>
      <c r="C128" s="216"/>
      <c r="D128" s="206" t="s">
        <v>179</v>
      </c>
      <c r="E128" s="217" t="s">
        <v>21</v>
      </c>
      <c r="F128" s="218" t="s">
        <v>823</v>
      </c>
      <c r="G128" s="216"/>
      <c r="H128" s="219">
        <v>964.73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179</v>
      </c>
      <c r="AU128" s="225" t="s">
        <v>82</v>
      </c>
      <c r="AV128" s="12" t="s">
        <v>82</v>
      </c>
      <c r="AW128" s="12" t="s">
        <v>35</v>
      </c>
      <c r="AX128" s="12" t="s">
        <v>80</v>
      </c>
      <c r="AY128" s="225" t="s">
        <v>146</v>
      </c>
    </row>
    <row r="129" spans="2:65" s="1" customFormat="1" ht="16.5" customHeight="1">
      <c r="B129" s="40"/>
      <c r="C129" s="191" t="s">
        <v>10</v>
      </c>
      <c r="D129" s="191" t="s">
        <v>148</v>
      </c>
      <c r="E129" s="192" t="s">
        <v>824</v>
      </c>
      <c r="F129" s="193" t="s">
        <v>825</v>
      </c>
      <c r="G129" s="194" t="s">
        <v>358</v>
      </c>
      <c r="H129" s="195">
        <v>285.13</v>
      </c>
      <c r="I129" s="196"/>
      <c r="J129" s="197">
        <f>ROUND(I129*H129,2)</f>
        <v>0</v>
      </c>
      <c r="K129" s="193" t="s">
        <v>239</v>
      </c>
      <c r="L129" s="198"/>
      <c r="M129" s="199" t="s">
        <v>21</v>
      </c>
      <c r="N129" s="200" t="s">
        <v>43</v>
      </c>
      <c r="O129" s="41"/>
      <c r="P129" s="201">
        <f>O129*H129</f>
        <v>0</v>
      </c>
      <c r="Q129" s="201">
        <v>1</v>
      </c>
      <c r="R129" s="201">
        <f>Q129*H129</f>
        <v>285.13</v>
      </c>
      <c r="S129" s="201">
        <v>0</v>
      </c>
      <c r="T129" s="202">
        <f>S129*H129</f>
        <v>0</v>
      </c>
      <c r="AR129" s="23" t="s">
        <v>151</v>
      </c>
      <c r="AT129" s="23" t="s">
        <v>148</v>
      </c>
      <c r="AU129" s="23" t="s">
        <v>82</v>
      </c>
      <c r="AY129" s="23" t="s">
        <v>146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80</v>
      </c>
      <c r="BK129" s="203">
        <f>ROUND(I129*H129,2)</f>
        <v>0</v>
      </c>
      <c r="BL129" s="23" t="s">
        <v>152</v>
      </c>
      <c r="BM129" s="23" t="s">
        <v>826</v>
      </c>
    </row>
    <row r="130" spans="2:65" s="11" customFormat="1" ht="13.5">
      <c r="B130" s="204"/>
      <c r="C130" s="205"/>
      <c r="D130" s="206" t="s">
        <v>179</v>
      </c>
      <c r="E130" s="207" t="s">
        <v>21</v>
      </c>
      <c r="F130" s="208" t="s">
        <v>827</v>
      </c>
      <c r="G130" s="205"/>
      <c r="H130" s="207" t="s">
        <v>21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179</v>
      </c>
      <c r="AU130" s="214" t="s">
        <v>82</v>
      </c>
      <c r="AV130" s="11" t="s">
        <v>80</v>
      </c>
      <c r="AW130" s="11" t="s">
        <v>35</v>
      </c>
      <c r="AX130" s="11" t="s">
        <v>72</v>
      </c>
      <c r="AY130" s="214" t="s">
        <v>146</v>
      </c>
    </row>
    <row r="131" spans="2:65" s="12" customFormat="1" ht="13.5">
      <c r="B131" s="215"/>
      <c r="C131" s="216"/>
      <c r="D131" s="206" t="s">
        <v>179</v>
      </c>
      <c r="E131" s="217" t="s">
        <v>21</v>
      </c>
      <c r="F131" s="218" t="s">
        <v>828</v>
      </c>
      <c r="G131" s="216"/>
      <c r="H131" s="219">
        <v>220.65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179</v>
      </c>
      <c r="AU131" s="225" t="s">
        <v>82</v>
      </c>
      <c r="AV131" s="12" t="s">
        <v>82</v>
      </c>
      <c r="AW131" s="12" t="s">
        <v>35</v>
      </c>
      <c r="AX131" s="12" t="s">
        <v>72</v>
      </c>
      <c r="AY131" s="225" t="s">
        <v>146</v>
      </c>
    </row>
    <row r="132" spans="2:65" s="12" customFormat="1" ht="13.5">
      <c r="B132" s="215"/>
      <c r="C132" s="216"/>
      <c r="D132" s="206" t="s">
        <v>179</v>
      </c>
      <c r="E132" s="217" t="s">
        <v>21</v>
      </c>
      <c r="F132" s="218" t="s">
        <v>829</v>
      </c>
      <c r="G132" s="216"/>
      <c r="H132" s="219">
        <v>12.48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72</v>
      </c>
      <c r="AY132" s="225" t="s">
        <v>146</v>
      </c>
    </row>
    <row r="133" spans="2:65" s="12" customFormat="1" ht="13.5">
      <c r="B133" s="215"/>
      <c r="C133" s="216"/>
      <c r="D133" s="206" t="s">
        <v>179</v>
      </c>
      <c r="E133" s="217" t="s">
        <v>21</v>
      </c>
      <c r="F133" s="218" t="s">
        <v>830</v>
      </c>
      <c r="G133" s="216"/>
      <c r="H133" s="219">
        <v>52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179</v>
      </c>
      <c r="AU133" s="225" t="s">
        <v>82</v>
      </c>
      <c r="AV133" s="12" t="s">
        <v>82</v>
      </c>
      <c r="AW133" s="12" t="s">
        <v>35</v>
      </c>
      <c r="AX133" s="12" t="s">
        <v>72</v>
      </c>
      <c r="AY133" s="225" t="s">
        <v>146</v>
      </c>
    </row>
    <row r="134" spans="2:65" s="13" customFormat="1" ht="13.5">
      <c r="B134" s="239"/>
      <c r="C134" s="240"/>
      <c r="D134" s="206" t="s">
        <v>179</v>
      </c>
      <c r="E134" s="241" t="s">
        <v>831</v>
      </c>
      <c r="F134" s="242" t="s">
        <v>273</v>
      </c>
      <c r="G134" s="240"/>
      <c r="H134" s="243">
        <v>285.13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179</v>
      </c>
      <c r="AU134" s="249" t="s">
        <v>82</v>
      </c>
      <c r="AV134" s="13" t="s">
        <v>152</v>
      </c>
      <c r="AW134" s="13" t="s">
        <v>35</v>
      </c>
      <c r="AX134" s="13" t="s">
        <v>80</v>
      </c>
      <c r="AY134" s="249" t="s">
        <v>146</v>
      </c>
    </row>
    <row r="135" spans="2:65" s="1" customFormat="1" ht="16.5" customHeight="1">
      <c r="B135" s="40"/>
      <c r="C135" s="191" t="s">
        <v>199</v>
      </c>
      <c r="D135" s="191" t="s">
        <v>148</v>
      </c>
      <c r="E135" s="192" t="s">
        <v>832</v>
      </c>
      <c r="F135" s="193" t="s">
        <v>833</v>
      </c>
      <c r="G135" s="194" t="s">
        <v>358</v>
      </c>
      <c r="H135" s="195">
        <v>69.16</v>
      </c>
      <c r="I135" s="196"/>
      <c r="J135" s="197">
        <f>ROUND(I135*H135,2)</f>
        <v>0</v>
      </c>
      <c r="K135" s="193" t="s">
        <v>239</v>
      </c>
      <c r="L135" s="198"/>
      <c r="M135" s="199" t="s">
        <v>21</v>
      </c>
      <c r="N135" s="200" t="s">
        <v>43</v>
      </c>
      <c r="O135" s="41"/>
      <c r="P135" s="201">
        <f>O135*H135</f>
        <v>0</v>
      </c>
      <c r="Q135" s="201">
        <v>1</v>
      </c>
      <c r="R135" s="201">
        <f>Q135*H135</f>
        <v>69.16</v>
      </c>
      <c r="S135" s="201">
        <v>0</v>
      </c>
      <c r="T135" s="202">
        <f>S135*H135</f>
        <v>0</v>
      </c>
      <c r="AR135" s="23" t="s">
        <v>151</v>
      </c>
      <c r="AT135" s="23" t="s">
        <v>148</v>
      </c>
      <c r="AU135" s="23" t="s">
        <v>82</v>
      </c>
      <c r="AY135" s="23" t="s">
        <v>146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80</v>
      </c>
      <c r="BK135" s="203">
        <f>ROUND(I135*H135,2)</f>
        <v>0</v>
      </c>
      <c r="BL135" s="23" t="s">
        <v>152</v>
      </c>
      <c r="BM135" s="23" t="s">
        <v>834</v>
      </c>
    </row>
    <row r="136" spans="2:65" s="11" customFormat="1" ht="13.5">
      <c r="B136" s="204"/>
      <c r="C136" s="205"/>
      <c r="D136" s="206" t="s">
        <v>179</v>
      </c>
      <c r="E136" s="207" t="s">
        <v>21</v>
      </c>
      <c r="F136" s="208" t="s">
        <v>835</v>
      </c>
      <c r="G136" s="205"/>
      <c r="H136" s="207" t="s">
        <v>21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179</v>
      </c>
      <c r="AU136" s="214" t="s">
        <v>82</v>
      </c>
      <c r="AV136" s="11" t="s">
        <v>80</v>
      </c>
      <c r="AW136" s="11" t="s">
        <v>35</v>
      </c>
      <c r="AX136" s="11" t="s">
        <v>72</v>
      </c>
      <c r="AY136" s="214" t="s">
        <v>146</v>
      </c>
    </row>
    <row r="137" spans="2:65" s="12" customFormat="1" ht="13.5">
      <c r="B137" s="215"/>
      <c r="C137" s="216"/>
      <c r="D137" s="206" t="s">
        <v>179</v>
      </c>
      <c r="E137" s="217" t="s">
        <v>21</v>
      </c>
      <c r="F137" s="218" t="s">
        <v>836</v>
      </c>
      <c r="G137" s="216"/>
      <c r="H137" s="219">
        <v>69.16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179</v>
      </c>
      <c r="AU137" s="225" t="s">
        <v>82</v>
      </c>
      <c r="AV137" s="12" t="s">
        <v>82</v>
      </c>
      <c r="AW137" s="12" t="s">
        <v>35</v>
      </c>
      <c r="AX137" s="12" t="s">
        <v>72</v>
      </c>
      <c r="AY137" s="225" t="s">
        <v>146</v>
      </c>
    </row>
    <row r="138" spans="2:65" s="13" customFormat="1" ht="13.5">
      <c r="B138" s="239"/>
      <c r="C138" s="240"/>
      <c r="D138" s="206" t="s">
        <v>179</v>
      </c>
      <c r="E138" s="241" t="s">
        <v>837</v>
      </c>
      <c r="F138" s="242" t="s">
        <v>273</v>
      </c>
      <c r="G138" s="240"/>
      <c r="H138" s="243">
        <v>69.16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179</v>
      </c>
      <c r="AU138" s="249" t="s">
        <v>82</v>
      </c>
      <c r="AV138" s="13" t="s">
        <v>152</v>
      </c>
      <c r="AW138" s="13" t="s">
        <v>35</v>
      </c>
      <c r="AX138" s="13" t="s">
        <v>80</v>
      </c>
      <c r="AY138" s="249" t="s">
        <v>146</v>
      </c>
    </row>
    <row r="139" spans="2:65" s="1" customFormat="1" ht="16.5" customHeight="1">
      <c r="B139" s="40"/>
      <c r="C139" s="191" t="s">
        <v>203</v>
      </c>
      <c r="D139" s="191" t="s">
        <v>148</v>
      </c>
      <c r="E139" s="192" t="s">
        <v>838</v>
      </c>
      <c r="F139" s="193" t="s">
        <v>839</v>
      </c>
      <c r="G139" s="194" t="s">
        <v>358</v>
      </c>
      <c r="H139" s="195">
        <v>113.62</v>
      </c>
      <c r="I139" s="196"/>
      <c r="J139" s="197">
        <f>ROUND(I139*H139,2)</f>
        <v>0</v>
      </c>
      <c r="K139" s="193" t="s">
        <v>21</v>
      </c>
      <c r="L139" s="198"/>
      <c r="M139" s="199" t="s">
        <v>21</v>
      </c>
      <c r="N139" s="200" t="s">
        <v>43</v>
      </c>
      <c r="O139" s="41"/>
      <c r="P139" s="201">
        <f>O139*H139</f>
        <v>0</v>
      </c>
      <c r="Q139" s="201">
        <v>1</v>
      </c>
      <c r="R139" s="201">
        <f>Q139*H139</f>
        <v>113.62</v>
      </c>
      <c r="S139" s="201">
        <v>0</v>
      </c>
      <c r="T139" s="202">
        <f>S139*H139</f>
        <v>0</v>
      </c>
      <c r="AR139" s="23" t="s">
        <v>151</v>
      </c>
      <c r="AT139" s="23" t="s">
        <v>148</v>
      </c>
      <c r="AU139" s="23" t="s">
        <v>82</v>
      </c>
      <c r="AY139" s="23" t="s">
        <v>146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80</v>
      </c>
      <c r="BK139" s="203">
        <f>ROUND(I139*H139,2)</f>
        <v>0</v>
      </c>
      <c r="BL139" s="23" t="s">
        <v>152</v>
      </c>
      <c r="BM139" s="23" t="s">
        <v>840</v>
      </c>
    </row>
    <row r="140" spans="2:65" s="11" customFormat="1" ht="13.5">
      <c r="B140" s="204"/>
      <c r="C140" s="205"/>
      <c r="D140" s="206" t="s">
        <v>179</v>
      </c>
      <c r="E140" s="207" t="s">
        <v>21</v>
      </c>
      <c r="F140" s="208" t="s">
        <v>841</v>
      </c>
      <c r="G140" s="205"/>
      <c r="H140" s="207" t="s">
        <v>21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179</v>
      </c>
      <c r="AU140" s="214" t="s">
        <v>82</v>
      </c>
      <c r="AV140" s="11" t="s">
        <v>80</v>
      </c>
      <c r="AW140" s="11" t="s">
        <v>35</v>
      </c>
      <c r="AX140" s="11" t="s">
        <v>72</v>
      </c>
      <c r="AY140" s="214" t="s">
        <v>146</v>
      </c>
    </row>
    <row r="141" spans="2:65" s="12" customFormat="1" ht="13.5">
      <c r="B141" s="215"/>
      <c r="C141" s="216"/>
      <c r="D141" s="206" t="s">
        <v>179</v>
      </c>
      <c r="E141" s="217" t="s">
        <v>21</v>
      </c>
      <c r="F141" s="218" t="s">
        <v>842</v>
      </c>
      <c r="G141" s="216"/>
      <c r="H141" s="219">
        <v>113.62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179</v>
      </c>
      <c r="AU141" s="225" t="s">
        <v>82</v>
      </c>
      <c r="AV141" s="12" t="s">
        <v>82</v>
      </c>
      <c r="AW141" s="12" t="s">
        <v>35</v>
      </c>
      <c r="AX141" s="12" t="s">
        <v>72</v>
      </c>
      <c r="AY141" s="225" t="s">
        <v>146</v>
      </c>
    </row>
    <row r="142" spans="2:65" s="13" customFormat="1" ht="13.5">
      <c r="B142" s="239"/>
      <c r="C142" s="240"/>
      <c r="D142" s="206" t="s">
        <v>179</v>
      </c>
      <c r="E142" s="241" t="s">
        <v>843</v>
      </c>
      <c r="F142" s="242" t="s">
        <v>273</v>
      </c>
      <c r="G142" s="240"/>
      <c r="H142" s="243">
        <v>113.62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AT142" s="249" t="s">
        <v>179</v>
      </c>
      <c r="AU142" s="249" t="s">
        <v>82</v>
      </c>
      <c r="AV142" s="13" t="s">
        <v>152</v>
      </c>
      <c r="AW142" s="13" t="s">
        <v>35</v>
      </c>
      <c r="AX142" s="13" t="s">
        <v>80</v>
      </c>
      <c r="AY142" s="249" t="s">
        <v>146</v>
      </c>
    </row>
    <row r="143" spans="2:65" s="1" customFormat="1" ht="16.5" customHeight="1">
      <c r="B143" s="40"/>
      <c r="C143" s="191" t="s">
        <v>210</v>
      </c>
      <c r="D143" s="191" t="s">
        <v>148</v>
      </c>
      <c r="E143" s="192" t="s">
        <v>844</v>
      </c>
      <c r="F143" s="193" t="s">
        <v>845</v>
      </c>
      <c r="G143" s="194" t="s">
        <v>358</v>
      </c>
      <c r="H143" s="195">
        <v>14.82</v>
      </c>
      <c r="I143" s="196"/>
      <c r="J143" s="197">
        <f>ROUND(I143*H143,2)</f>
        <v>0</v>
      </c>
      <c r="K143" s="193" t="s">
        <v>21</v>
      </c>
      <c r="L143" s="198"/>
      <c r="M143" s="199" t="s">
        <v>21</v>
      </c>
      <c r="N143" s="200" t="s">
        <v>43</v>
      </c>
      <c r="O143" s="41"/>
      <c r="P143" s="201">
        <f>O143*H143</f>
        <v>0</v>
      </c>
      <c r="Q143" s="201">
        <v>1</v>
      </c>
      <c r="R143" s="201">
        <f>Q143*H143</f>
        <v>14.82</v>
      </c>
      <c r="S143" s="201">
        <v>0</v>
      </c>
      <c r="T143" s="202">
        <f>S143*H143</f>
        <v>0</v>
      </c>
      <c r="AR143" s="23" t="s">
        <v>151</v>
      </c>
      <c r="AT143" s="23" t="s">
        <v>148</v>
      </c>
      <c r="AU143" s="23" t="s">
        <v>82</v>
      </c>
      <c r="AY143" s="23" t="s">
        <v>146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80</v>
      </c>
      <c r="BK143" s="203">
        <f>ROUND(I143*H143,2)</f>
        <v>0</v>
      </c>
      <c r="BL143" s="23" t="s">
        <v>152</v>
      </c>
      <c r="BM143" s="23" t="s">
        <v>846</v>
      </c>
    </row>
    <row r="144" spans="2:65" s="11" customFormat="1" ht="13.5">
      <c r="B144" s="204"/>
      <c r="C144" s="205"/>
      <c r="D144" s="206" t="s">
        <v>179</v>
      </c>
      <c r="E144" s="207" t="s">
        <v>21</v>
      </c>
      <c r="F144" s="208" t="s">
        <v>847</v>
      </c>
      <c r="G144" s="205"/>
      <c r="H144" s="207" t="s">
        <v>21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179</v>
      </c>
      <c r="AU144" s="214" t="s">
        <v>82</v>
      </c>
      <c r="AV144" s="11" t="s">
        <v>80</v>
      </c>
      <c r="AW144" s="11" t="s">
        <v>35</v>
      </c>
      <c r="AX144" s="11" t="s">
        <v>72</v>
      </c>
      <c r="AY144" s="214" t="s">
        <v>146</v>
      </c>
    </row>
    <row r="145" spans="2:65" s="12" customFormat="1" ht="13.5">
      <c r="B145" s="215"/>
      <c r="C145" s="216"/>
      <c r="D145" s="206" t="s">
        <v>179</v>
      </c>
      <c r="E145" s="217" t="s">
        <v>21</v>
      </c>
      <c r="F145" s="218" t="s">
        <v>848</v>
      </c>
      <c r="G145" s="216"/>
      <c r="H145" s="219">
        <v>14.82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179</v>
      </c>
      <c r="AU145" s="225" t="s">
        <v>82</v>
      </c>
      <c r="AV145" s="12" t="s">
        <v>82</v>
      </c>
      <c r="AW145" s="12" t="s">
        <v>35</v>
      </c>
      <c r="AX145" s="12" t="s">
        <v>80</v>
      </c>
      <c r="AY145" s="225" t="s">
        <v>146</v>
      </c>
    </row>
    <row r="146" spans="2:65" s="1" customFormat="1" ht="25.5" customHeight="1">
      <c r="B146" s="40"/>
      <c r="C146" s="226" t="s">
        <v>214</v>
      </c>
      <c r="D146" s="226" t="s">
        <v>235</v>
      </c>
      <c r="E146" s="227" t="s">
        <v>849</v>
      </c>
      <c r="F146" s="228" t="s">
        <v>850</v>
      </c>
      <c r="G146" s="229" t="s">
        <v>253</v>
      </c>
      <c r="H146" s="230">
        <v>555.04499999999996</v>
      </c>
      <c r="I146" s="231"/>
      <c r="J146" s="232">
        <f>ROUND(I146*H146,2)</f>
        <v>0</v>
      </c>
      <c r="K146" s="228" t="s">
        <v>239</v>
      </c>
      <c r="L146" s="60"/>
      <c r="M146" s="233" t="s">
        <v>21</v>
      </c>
      <c r="N146" s="234" t="s">
        <v>43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152</v>
      </c>
      <c r="AT146" s="23" t="s">
        <v>235</v>
      </c>
      <c r="AU146" s="23" t="s">
        <v>82</v>
      </c>
      <c r="AY146" s="23" t="s">
        <v>146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80</v>
      </c>
      <c r="BK146" s="203">
        <f>ROUND(I146*H146,2)</f>
        <v>0</v>
      </c>
      <c r="BL146" s="23" t="s">
        <v>152</v>
      </c>
      <c r="BM146" s="23" t="s">
        <v>851</v>
      </c>
    </row>
    <row r="147" spans="2:65" s="12" customFormat="1" ht="13.5">
      <c r="B147" s="215"/>
      <c r="C147" s="216"/>
      <c r="D147" s="206" t="s">
        <v>179</v>
      </c>
      <c r="E147" s="217" t="s">
        <v>21</v>
      </c>
      <c r="F147" s="218" t="s">
        <v>751</v>
      </c>
      <c r="G147" s="216"/>
      <c r="H147" s="219">
        <v>132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179</v>
      </c>
      <c r="AU147" s="225" t="s">
        <v>82</v>
      </c>
      <c r="AV147" s="12" t="s">
        <v>82</v>
      </c>
      <c r="AW147" s="12" t="s">
        <v>35</v>
      </c>
      <c r="AX147" s="12" t="s">
        <v>72</v>
      </c>
      <c r="AY147" s="225" t="s">
        <v>146</v>
      </c>
    </row>
    <row r="148" spans="2:65" s="12" customFormat="1" ht="13.5">
      <c r="B148" s="215"/>
      <c r="C148" s="216"/>
      <c r="D148" s="206" t="s">
        <v>179</v>
      </c>
      <c r="E148" s="217" t="s">
        <v>21</v>
      </c>
      <c r="F148" s="218" t="s">
        <v>852</v>
      </c>
      <c r="G148" s="216"/>
      <c r="H148" s="219">
        <v>423.04500000000002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179</v>
      </c>
      <c r="AU148" s="225" t="s">
        <v>82</v>
      </c>
      <c r="AV148" s="12" t="s">
        <v>82</v>
      </c>
      <c r="AW148" s="12" t="s">
        <v>35</v>
      </c>
      <c r="AX148" s="12" t="s">
        <v>72</v>
      </c>
      <c r="AY148" s="225" t="s">
        <v>146</v>
      </c>
    </row>
    <row r="149" spans="2:65" s="13" customFormat="1" ht="13.5">
      <c r="B149" s="239"/>
      <c r="C149" s="240"/>
      <c r="D149" s="206" t="s">
        <v>179</v>
      </c>
      <c r="E149" s="241" t="s">
        <v>853</v>
      </c>
      <c r="F149" s="242" t="s">
        <v>273</v>
      </c>
      <c r="G149" s="240"/>
      <c r="H149" s="243">
        <v>555.04499999999996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179</v>
      </c>
      <c r="AU149" s="249" t="s">
        <v>82</v>
      </c>
      <c r="AV149" s="13" t="s">
        <v>152</v>
      </c>
      <c r="AW149" s="13" t="s">
        <v>35</v>
      </c>
      <c r="AX149" s="13" t="s">
        <v>80</v>
      </c>
      <c r="AY149" s="249" t="s">
        <v>146</v>
      </c>
    </row>
    <row r="150" spans="2:65" s="10" customFormat="1" ht="29.85" customHeight="1">
      <c r="B150" s="175"/>
      <c r="C150" s="176"/>
      <c r="D150" s="177" t="s">
        <v>71</v>
      </c>
      <c r="E150" s="189" t="s">
        <v>82</v>
      </c>
      <c r="F150" s="189" t="s">
        <v>854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SUM(P151:P161)</f>
        <v>0</v>
      </c>
      <c r="Q150" s="183"/>
      <c r="R150" s="184">
        <f>SUM(R151:R161)</f>
        <v>1.1751843799999999</v>
      </c>
      <c r="S150" s="183"/>
      <c r="T150" s="185">
        <f>SUM(T151:T161)</f>
        <v>0</v>
      </c>
      <c r="AR150" s="186" t="s">
        <v>80</v>
      </c>
      <c r="AT150" s="187" t="s">
        <v>71</v>
      </c>
      <c r="AU150" s="187" t="s">
        <v>80</v>
      </c>
      <c r="AY150" s="186" t="s">
        <v>146</v>
      </c>
      <c r="BK150" s="188">
        <f>SUM(BK151:BK161)</f>
        <v>0</v>
      </c>
    </row>
    <row r="151" spans="2:65" s="1" customFormat="1" ht="16.5" customHeight="1">
      <c r="B151" s="40"/>
      <c r="C151" s="226" t="s">
        <v>218</v>
      </c>
      <c r="D151" s="226" t="s">
        <v>235</v>
      </c>
      <c r="E151" s="227" t="s">
        <v>855</v>
      </c>
      <c r="F151" s="228" t="s">
        <v>856</v>
      </c>
      <c r="G151" s="229" t="s">
        <v>238</v>
      </c>
      <c r="H151" s="230">
        <v>414.75</v>
      </c>
      <c r="I151" s="231"/>
      <c r="J151" s="232">
        <f>ROUND(I151*H151,2)</f>
        <v>0</v>
      </c>
      <c r="K151" s="228" t="s">
        <v>239</v>
      </c>
      <c r="L151" s="60"/>
      <c r="M151" s="233" t="s">
        <v>21</v>
      </c>
      <c r="N151" s="234" t="s">
        <v>43</v>
      </c>
      <c r="O151" s="41"/>
      <c r="P151" s="201">
        <f>O151*H151</f>
        <v>0</v>
      </c>
      <c r="Q151" s="201">
        <v>1.16E-3</v>
      </c>
      <c r="R151" s="201">
        <f>Q151*H151</f>
        <v>0.48110999999999998</v>
      </c>
      <c r="S151" s="201">
        <v>0</v>
      </c>
      <c r="T151" s="202">
        <f>S151*H151</f>
        <v>0</v>
      </c>
      <c r="AR151" s="23" t="s">
        <v>152</v>
      </c>
      <c r="AT151" s="23" t="s">
        <v>235</v>
      </c>
      <c r="AU151" s="23" t="s">
        <v>82</v>
      </c>
      <c r="AY151" s="23" t="s">
        <v>146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80</v>
      </c>
      <c r="BK151" s="203">
        <f>ROUND(I151*H151,2)</f>
        <v>0</v>
      </c>
      <c r="BL151" s="23" t="s">
        <v>152</v>
      </c>
      <c r="BM151" s="23" t="s">
        <v>857</v>
      </c>
    </row>
    <row r="152" spans="2:65" s="11" customFormat="1" ht="13.5">
      <c r="B152" s="204"/>
      <c r="C152" s="205"/>
      <c r="D152" s="206" t="s">
        <v>179</v>
      </c>
      <c r="E152" s="207" t="s">
        <v>21</v>
      </c>
      <c r="F152" s="208" t="s">
        <v>858</v>
      </c>
      <c r="G152" s="205"/>
      <c r="H152" s="207" t="s">
        <v>21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179</v>
      </c>
      <c r="AU152" s="214" t="s">
        <v>82</v>
      </c>
      <c r="AV152" s="11" t="s">
        <v>80</v>
      </c>
      <c r="AW152" s="11" t="s">
        <v>35</v>
      </c>
      <c r="AX152" s="11" t="s">
        <v>72</v>
      </c>
      <c r="AY152" s="214" t="s">
        <v>146</v>
      </c>
    </row>
    <row r="153" spans="2:65" s="12" customFormat="1" ht="13.5">
      <c r="B153" s="215"/>
      <c r="C153" s="216"/>
      <c r="D153" s="206" t="s">
        <v>179</v>
      </c>
      <c r="E153" s="217" t="s">
        <v>765</v>
      </c>
      <c r="F153" s="218" t="s">
        <v>766</v>
      </c>
      <c r="G153" s="216"/>
      <c r="H153" s="219">
        <v>414.75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179</v>
      </c>
      <c r="AU153" s="225" t="s">
        <v>82</v>
      </c>
      <c r="AV153" s="12" t="s">
        <v>82</v>
      </c>
      <c r="AW153" s="12" t="s">
        <v>35</v>
      </c>
      <c r="AX153" s="12" t="s">
        <v>80</v>
      </c>
      <c r="AY153" s="225" t="s">
        <v>146</v>
      </c>
    </row>
    <row r="154" spans="2:65" s="1" customFormat="1" ht="16.5" customHeight="1">
      <c r="B154" s="40"/>
      <c r="C154" s="191" t="s">
        <v>9</v>
      </c>
      <c r="D154" s="191" t="s">
        <v>148</v>
      </c>
      <c r="E154" s="192" t="s">
        <v>859</v>
      </c>
      <c r="F154" s="193" t="s">
        <v>860</v>
      </c>
      <c r="G154" s="194" t="s">
        <v>248</v>
      </c>
      <c r="H154" s="195">
        <v>1764.596</v>
      </c>
      <c r="I154" s="196"/>
      <c r="J154" s="197">
        <f>ROUND(I154*H154,2)</f>
        <v>0</v>
      </c>
      <c r="K154" s="193" t="s">
        <v>21</v>
      </c>
      <c r="L154" s="198"/>
      <c r="M154" s="199" t="s">
        <v>21</v>
      </c>
      <c r="N154" s="200" t="s">
        <v>43</v>
      </c>
      <c r="O154" s="41"/>
      <c r="P154" s="201">
        <f>O154*H154</f>
        <v>0</v>
      </c>
      <c r="Q154" s="201">
        <v>2.9999999999999997E-4</v>
      </c>
      <c r="R154" s="201">
        <f>Q154*H154</f>
        <v>0.52937879999999993</v>
      </c>
      <c r="S154" s="201">
        <v>0</v>
      </c>
      <c r="T154" s="202">
        <f>S154*H154</f>
        <v>0</v>
      </c>
      <c r="AR154" s="23" t="s">
        <v>151</v>
      </c>
      <c r="AT154" s="23" t="s">
        <v>148</v>
      </c>
      <c r="AU154" s="23" t="s">
        <v>82</v>
      </c>
      <c r="AY154" s="23" t="s">
        <v>146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80</v>
      </c>
      <c r="BK154" s="203">
        <f>ROUND(I154*H154,2)</f>
        <v>0</v>
      </c>
      <c r="BL154" s="23" t="s">
        <v>152</v>
      </c>
      <c r="BM154" s="23" t="s">
        <v>861</v>
      </c>
    </row>
    <row r="155" spans="2:65" s="12" customFormat="1" ht="13.5">
      <c r="B155" s="215"/>
      <c r="C155" s="216"/>
      <c r="D155" s="206" t="s">
        <v>179</v>
      </c>
      <c r="E155" s="217" t="s">
        <v>21</v>
      </c>
      <c r="F155" s="218" t="s">
        <v>862</v>
      </c>
      <c r="G155" s="216"/>
      <c r="H155" s="219">
        <v>1764.596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80</v>
      </c>
      <c r="AY155" s="225" t="s">
        <v>146</v>
      </c>
    </row>
    <row r="156" spans="2:65" s="1" customFormat="1" ht="38.25" customHeight="1">
      <c r="B156" s="40"/>
      <c r="C156" s="226" t="s">
        <v>225</v>
      </c>
      <c r="D156" s="226" t="s">
        <v>235</v>
      </c>
      <c r="E156" s="227" t="s">
        <v>863</v>
      </c>
      <c r="F156" s="228" t="s">
        <v>864</v>
      </c>
      <c r="G156" s="229" t="s">
        <v>248</v>
      </c>
      <c r="H156" s="230">
        <v>1176.3969999999999</v>
      </c>
      <c r="I156" s="231"/>
      <c r="J156" s="232">
        <f>ROUND(I156*H156,2)</f>
        <v>0</v>
      </c>
      <c r="K156" s="228" t="s">
        <v>239</v>
      </c>
      <c r="L156" s="60"/>
      <c r="M156" s="233" t="s">
        <v>21</v>
      </c>
      <c r="N156" s="234" t="s">
        <v>43</v>
      </c>
      <c r="O156" s="41"/>
      <c r="P156" s="201">
        <f>O156*H156</f>
        <v>0</v>
      </c>
      <c r="Q156" s="201">
        <v>1.3999999999999999E-4</v>
      </c>
      <c r="R156" s="201">
        <f>Q156*H156</f>
        <v>0.16469557999999998</v>
      </c>
      <c r="S156" s="201">
        <v>0</v>
      </c>
      <c r="T156" s="202">
        <f>S156*H156</f>
        <v>0</v>
      </c>
      <c r="AR156" s="23" t="s">
        <v>152</v>
      </c>
      <c r="AT156" s="23" t="s">
        <v>235</v>
      </c>
      <c r="AU156" s="23" t="s">
        <v>82</v>
      </c>
      <c r="AY156" s="23" t="s">
        <v>146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80</v>
      </c>
      <c r="BK156" s="203">
        <f>ROUND(I156*H156,2)</f>
        <v>0</v>
      </c>
      <c r="BL156" s="23" t="s">
        <v>152</v>
      </c>
      <c r="BM156" s="23" t="s">
        <v>865</v>
      </c>
    </row>
    <row r="157" spans="2:65" s="11" customFormat="1" ht="13.5">
      <c r="B157" s="204"/>
      <c r="C157" s="205"/>
      <c r="D157" s="206" t="s">
        <v>179</v>
      </c>
      <c r="E157" s="207" t="s">
        <v>21</v>
      </c>
      <c r="F157" s="208" t="s">
        <v>841</v>
      </c>
      <c r="G157" s="205"/>
      <c r="H157" s="207" t="s">
        <v>21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179</v>
      </c>
      <c r="AU157" s="214" t="s">
        <v>82</v>
      </c>
      <c r="AV157" s="11" t="s">
        <v>80</v>
      </c>
      <c r="AW157" s="11" t="s">
        <v>35</v>
      </c>
      <c r="AX157" s="11" t="s">
        <v>72</v>
      </c>
      <c r="AY157" s="214" t="s">
        <v>146</v>
      </c>
    </row>
    <row r="158" spans="2:65" s="12" customFormat="1" ht="13.5">
      <c r="B158" s="215"/>
      <c r="C158" s="216"/>
      <c r="D158" s="206" t="s">
        <v>179</v>
      </c>
      <c r="E158" s="217" t="s">
        <v>21</v>
      </c>
      <c r="F158" s="218" t="s">
        <v>866</v>
      </c>
      <c r="G158" s="216"/>
      <c r="H158" s="219">
        <v>580.65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146</v>
      </c>
    </row>
    <row r="159" spans="2:65" s="12" customFormat="1" ht="13.5">
      <c r="B159" s="215"/>
      <c r="C159" s="216"/>
      <c r="D159" s="206" t="s">
        <v>179</v>
      </c>
      <c r="E159" s="217" t="s">
        <v>21</v>
      </c>
      <c r="F159" s="218" t="s">
        <v>867</v>
      </c>
      <c r="G159" s="216"/>
      <c r="H159" s="219">
        <v>400.4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179</v>
      </c>
      <c r="AU159" s="225" t="s">
        <v>82</v>
      </c>
      <c r="AV159" s="12" t="s">
        <v>82</v>
      </c>
      <c r="AW159" s="12" t="s">
        <v>35</v>
      </c>
      <c r="AX159" s="12" t="s">
        <v>72</v>
      </c>
      <c r="AY159" s="225" t="s">
        <v>146</v>
      </c>
    </row>
    <row r="160" spans="2:65" s="12" customFormat="1" ht="13.5">
      <c r="B160" s="215"/>
      <c r="C160" s="216"/>
      <c r="D160" s="206" t="s">
        <v>179</v>
      </c>
      <c r="E160" s="217" t="s">
        <v>21</v>
      </c>
      <c r="F160" s="218" t="s">
        <v>868</v>
      </c>
      <c r="G160" s="216"/>
      <c r="H160" s="219">
        <v>195.34700000000001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179</v>
      </c>
      <c r="AU160" s="225" t="s">
        <v>82</v>
      </c>
      <c r="AV160" s="12" t="s">
        <v>82</v>
      </c>
      <c r="AW160" s="12" t="s">
        <v>35</v>
      </c>
      <c r="AX160" s="12" t="s">
        <v>72</v>
      </c>
      <c r="AY160" s="225" t="s">
        <v>146</v>
      </c>
    </row>
    <row r="161" spans="2:65" s="13" customFormat="1" ht="13.5">
      <c r="B161" s="239"/>
      <c r="C161" s="240"/>
      <c r="D161" s="206" t="s">
        <v>179</v>
      </c>
      <c r="E161" s="241" t="s">
        <v>767</v>
      </c>
      <c r="F161" s="242" t="s">
        <v>273</v>
      </c>
      <c r="G161" s="240"/>
      <c r="H161" s="243">
        <v>1176.3969999999999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179</v>
      </c>
      <c r="AU161" s="249" t="s">
        <v>82</v>
      </c>
      <c r="AV161" s="13" t="s">
        <v>152</v>
      </c>
      <c r="AW161" s="13" t="s">
        <v>35</v>
      </c>
      <c r="AX161" s="13" t="s">
        <v>80</v>
      </c>
      <c r="AY161" s="249" t="s">
        <v>146</v>
      </c>
    </row>
    <row r="162" spans="2:65" s="10" customFormat="1" ht="29.85" customHeight="1">
      <c r="B162" s="175"/>
      <c r="C162" s="176"/>
      <c r="D162" s="177" t="s">
        <v>71</v>
      </c>
      <c r="E162" s="189" t="s">
        <v>152</v>
      </c>
      <c r="F162" s="189" t="s">
        <v>869</v>
      </c>
      <c r="G162" s="176"/>
      <c r="H162" s="176"/>
      <c r="I162" s="179"/>
      <c r="J162" s="190">
        <f>BK162</f>
        <v>0</v>
      </c>
      <c r="K162" s="176"/>
      <c r="L162" s="181"/>
      <c r="M162" s="182"/>
      <c r="N162" s="183"/>
      <c r="O162" s="183"/>
      <c r="P162" s="184">
        <f>SUM(P163:P165)</f>
        <v>0</v>
      </c>
      <c r="Q162" s="183"/>
      <c r="R162" s="184">
        <f>SUM(R163:R165)</f>
        <v>0</v>
      </c>
      <c r="S162" s="183"/>
      <c r="T162" s="185">
        <f>SUM(T163:T165)</f>
        <v>0</v>
      </c>
      <c r="AR162" s="186" t="s">
        <v>80</v>
      </c>
      <c r="AT162" s="187" t="s">
        <v>71</v>
      </c>
      <c r="AU162" s="187" t="s">
        <v>80</v>
      </c>
      <c r="AY162" s="186" t="s">
        <v>146</v>
      </c>
      <c r="BK162" s="188">
        <f>SUM(BK163:BK165)</f>
        <v>0</v>
      </c>
    </row>
    <row r="163" spans="2:65" s="1" customFormat="1" ht="25.5" customHeight="1">
      <c r="B163" s="40"/>
      <c r="C163" s="226" t="s">
        <v>230</v>
      </c>
      <c r="D163" s="226" t="s">
        <v>235</v>
      </c>
      <c r="E163" s="227" t="s">
        <v>870</v>
      </c>
      <c r="F163" s="228" t="s">
        <v>871</v>
      </c>
      <c r="G163" s="229" t="s">
        <v>253</v>
      </c>
      <c r="H163" s="230">
        <v>12.443</v>
      </c>
      <c r="I163" s="231"/>
      <c r="J163" s="232">
        <f>ROUND(I163*H163,2)</f>
        <v>0</v>
      </c>
      <c r="K163" s="228" t="s">
        <v>239</v>
      </c>
      <c r="L163" s="60"/>
      <c r="M163" s="233" t="s">
        <v>21</v>
      </c>
      <c r="N163" s="234" t="s">
        <v>43</v>
      </c>
      <c r="O163" s="4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152</v>
      </c>
      <c r="AT163" s="23" t="s">
        <v>235</v>
      </c>
      <c r="AU163" s="23" t="s">
        <v>82</v>
      </c>
      <c r="AY163" s="23" t="s">
        <v>146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80</v>
      </c>
      <c r="BK163" s="203">
        <f>ROUND(I163*H163,2)</f>
        <v>0</v>
      </c>
      <c r="BL163" s="23" t="s">
        <v>152</v>
      </c>
      <c r="BM163" s="23" t="s">
        <v>872</v>
      </c>
    </row>
    <row r="164" spans="2:65" s="11" customFormat="1" ht="13.5">
      <c r="B164" s="204"/>
      <c r="C164" s="205"/>
      <c r="D164" s="206" t="s">
        <v>179</v>
      </c>
      <c r="E164" s="207" t="s">
        <v>21</v>
      </c>
      <c r="F164" s="208" t="s">
        <v>873</v>
      </c>
      <c r="G164" s="205"/>
      <c r="H164" s="207" t="s">
        <v>21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179</v>
      </c>
      <c r="AU164" s="214" t="s">
        <v>82</v>
      </c>
      <c r="AV164" s="11" t="s">
        <v>80</v>
      </c>
      <c r="AW164" s="11" t="s">
        <v>35</v>
      </c>
      <c r="AX164" s="11" t="s">
        <v>72</v>
      </c>
      <c r="AY164" s="214" t="s">
        <v>146</v>
      </c>
    </row>
    <row r="165" spans="2:65" s="12" customFormat="1" ht="13.5">
      <c r="B165" s="215"/>
      <c r="C165" s="216"/>
      <c r="D165" s="206" t="s">
        <v>179</v>
      </c>
      <c r="E165" s="217" t="s">
        <v>763</v>
      </c>
      <c r="F165" s="218" t="s">
        <v>874</v>
      </c>
      <c r="G165" s="216"/>
      <c r="H165" s="219">
        <v>12.443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179</v>
      </c>
      <c r="AU165" s="225" t="s">
        <v>82</v>
      </c>
      <c r="AV165" s="12" t="s">
        <v>82</v>
      </c>
      <c r="AW165" s="12" t="s">
        <v>35</v>
      </c>
      <c r="AX165" s="12" t="s">
        <v>80</v>
      </c>
      <c r="AY165" s="225" t="s">
        <v>146</v>
      </c>
    </row>
    <row r="166" spans="2:65" s="10" customFormat="1" ht="29.85" customHeight="1">
      <c r="B166" s="175"/>
      <c r="C166" s="176"/>
      <c r="D166" s="177" t="s">
        <v>71</v>
      </c>
      <c r="E166" s="189" t="s">
        <v>151</v>
      </c>
      <c r="F166" s="189" t="s">
        <v>875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SUM(P167:P185)</f>
        <v>0</v>
      </c>
      <c r="Q166" s="183"/>
      <c r="R166" s="184">
        <f>SUM(R167:R185)</f>
        <v>2.8998599999999994</v>
      </c>
      <c r="S166" s="183"/>
      <c r="T166" s="185">
        <f>SUM(T167:T185)</f>
        <v>0</v>
      </c>
      <c r="AR166" s="186" t="s">
        <v>80</v>
      </c>
      <c r="AT166" s="187" t="s">
        <v>71</v>
      </c>
      <c r="AU166" s="187" t="s">
        <v>80</v>
      </c>
      <c r="AY166" s="186" t="s">
        <v>146</v>
      </c>
      <c r="BK166" s="188">
        <f>SUM(BK167:BK185)</f>
        <v>0</v>
      </c>
    </row>
    <row r="167" spans="2:65" s="1" customFormat="1" ht="25.5" customHeight="1">
      <c r="B167" s="40"/>
      <c r="C167" s="226" t="s">
        <v>234</v>
      </c>
      <c r="D167" s="226" t="s">
        <v>235</v>
      </c>
      <c r="E167" s="227" t="s">
        <v>876</v>
      </c>
      <c r="F167" s="228" t="s">
        <v>877</v>
      </c>
      <c r="G167" s="229" t="s">
        <v>238</v>
      </c>
      <c r="H167" s="230">
        <v>1.5</v>
      </c>
      <c r="I167" s="231"/>
      <c r="J167" s="232">
        <f>ROUND(I167*H167,2)</f>
        <v>0</v>
      </c>
      <c r="K167" s="228" t="s">
        <v>239</v>
      </c>
      <c r="L167" s="60"/>
      <c r="M167" s="233" t="s">
        <v>21</v>
      </c>
      <c r="N167" s="234" t="s">
        <v>43</v>
      </c>
      <c r="O167" s="41"/>
      <c r="P167" s="201">
        <f>O167*H167</f>
        <v>0</v>
      </c>
      <c r="Q167" s="201">
        <v>1.0000000000000001E-5</v>
      </c>
      <c r="R167" s="201">
        <f>Q167*H167</f>
        <v>1.5000000000000002E-5</v>
      </c>
      <c r="S167" s="201">
        <v>0</v>
      </c>
      <c r="T167" s="202">
        <f>S167*H167</f>
        <v>0</v>
      </c>
      <c r="AR167" s="23" t="s">
        <v>152</v>
      </c>
      <c r="AT167" s="23" t="s">
        <v>235</v>
      </c>
      <c r="AU167" s="23" t="s">
        <v>82</v>
      </c>
      <c r="AY167" s="23" t="s">
        <v>146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80</v>
      </c>
      <c r="BK167" s="203">
        <f>ROUND(I167*H167,2)</f>
        <v>0</v>
      </c>
      <c r="BL167" s="23" t="s">
        <v>152</v>
      </c>
      <c r="BM167" s="23" t="s">
        <v>878</v>
      </c>
    </row>
    <row r="168" spans="2:65" s="11" customFormat="1" ht="13.5">
      <c r="B168" s="204"/>
      <c r="C168" s="205"/>
      <c r="D168" s="206" t="s">
        <v>179</v>
      </c>
      <c r="E168" s="207" t="s">
        <v>21</v>
      </c>
      <c r="F168" s="208" t="s">
        <v>806</v>
      </c>
      <c r="G168" s="205"/>
      <c r="H168" s="207" t="s">
        <v>21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179</v>
      </c>
      <c r="AU168" s="214" t="s">
        <v>82</v>
      </c>
      <c r="AV168" s="11" t="s">
        <v>80</v>
      </c>
      <c r="AW168" s="11" t="s">
        <v>35</v>
      </c>
      <c r="AX168" s="11" t="s">
        <v>72</v>
      </c>
      <c r="AY168" s="214" t="s">
        <v>146</v>
      </c>
    </row>
    <row r="169" spans="2:65" s="12" customFormat="1" ht="13.5">
      <c r="B169" s="215"/>
      <c r="C169" s="216"/>
      <c r="D169" s="206" t="s">
        <v>179</v>
      </c>
      <c r="E169" s="217" t="s">
        <v>21</v>
      </c>
      <c r="F169" s="218" t="s">
        <v>879</v>
      </c>
      <c r="G169" s="216"/>
      <c r="H169" s="219">
        <v>1.5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179</v>
      </c>
      <c r="AU169" s="225" t="s">
        <v>82</v>
      </c>
      <c r="AV169" s="12" t="s">
        <v>82</v>
      </c>
      <c r="AW169" s="12" t="s">
        <v>35</v>
      </c>
      <c r="AX169" s="12" t="s">
        <v>72</v>
      </c>
      <c r="AY169" s="225" t="s">
        <v>146</v>
      </c>
    </row>
    <row r="170" spans="2:65" s="13" customFormat="1" ht="13.5">
      <c r="B170" s="239"/>
      <c r="C170" s="240"/>
      <c r="D170" s="206" t="s">
        <v>179</v>
      </c>
      <c r="E170" s="241" t="s">
        <v>880</v>
      </c>
      <c r="F170" s="242" t="s">
        <v>273</v>
      </c>
      <c r="G170" s="240"/>
      <c r="H170" s="243">
        <v>1.5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179</v>
      </c>
      <c r="AU170" s="249" t="s">
        <v>82</v>
      </c>
      <c r="AV170" s="13" t="s">
        <v>152</v>
      </c>
      <c r="AW170" s="13" t="s">
        <v>35</v>
      </c>
      <c r="AX170" s="13" t="s">
        <v>80</v>
      </c>
      <c r="AY170" s="249" t="s">
        <v>146</v>
      </c>
    </row>
    <row r="171" spans="2:65" s="1" customFormat="1" ht="16.5" customHeight="1">
      <c r="B171" s="40"/>
      <c r="C171" s="191" t="s">
        <v>243</v>
      </c>
      <c r="D171" s="191" t="s">
        <v>148</v>
      </c>
      <c r="E171" s="192" t="s">
        <v>881</v>
      </c>
      <c r="F171" s="193" t="s">
        <v>882</v>
      </c>
      <c r="G171" s="194" t="s">
        <v>177</v>
      </c>
      <c r="H171" s="195">
        <v>1.5</v>
      </c>
      <c r="I171" s="196"/>
      <c r="J171" s="197">
        <f t="shared" ref="J171:J177" si="0">ROUND(I171*H171,2)</f>
        <v>0</v>
      </c>
      <c r="K171" s="193" t="s">
        <v>239</v>
      </c>
      <c r="L171" s="198"/>
      <c r="M171" s="199" t="s">
        <v>21</v>
      </c>
      <c r="N171" s="200" t="s">
        <v>43</v>
      </c>
      <c r="O171" s="41"/>
      <c r="P171" s="201">
        <f t="shared" ref="P171:P177" si="1">O171*H171</f>
        <v>0</v>
      </c>
      <c r="Q171" s="201">
        <v>2.6700000000000001E-3</v>
      </c>
      <c r="R171" s="201">
        <f t="shared" ref="R171:R177" si="2">Q171*H171</f>
        <v>4.0049999999999999E-3</v>
      </c>
      <c r="S171" s="201">
        <v>0</v>
      </c>
      <c r="T171" s="202">
        <f t="shared" ref="T171:T177" si="3">S171*H171</f>
        <v>0</v>
      </c>
      <c r="AR171" s="23" t="s">
        <v>151</v>
      </c>
      <c r="AT171" s="23" t="s">
        <v>148</v>
      </c>
      <c r="AU171" s="23" t="s">
        <v>82</v>
      </c>
      <c r="AY171" s="23" t="s">
        <v>146</v>
      </c>
      <c r="BE171" s="203">
        <f t="shared" ref="BE171:BE177" si="4">IF(N171="základní",J171,0)</f>
        <v>0</v>
      </c>
      <c r="BF171" s="203">
        <f t="shared" ref="BF171:BF177" si="5">IF(N171="snížená",J171,0)</f>
        <v>0</v>
      </c>
      <c r="BG171" s="203">
        <f t="shared" ref="BG171:BG177" si="6">IF(N171="zákl. přenesená",J171,0)</f>
        <v>0</v>
      </c>
      <c r="BH171" s="203">
        <f t="shared" ref="BH171:BH177" si="7">IF(N171="sníž. přenesená",J171,0)</f>
        <v>0</v>
      </c>
      <c r="BI171" s="203">
        <f t="shared" ref="BI171:BI177" si="8">IF(N171="nulová",J171,0)</f>
        <v>0</v>
      </c>
      <c r="BJ171" s="23" t="s">
        <v>80</v>
      </c>
      <c r="BK171" s="203">
        <f t="shared" ref="BK171:BK177" si="9">ROUND(I171*H171,2)</f>
        <v>0</v>
      </c>
      <c r="BL171" s="23" t="s">
        <v>152</v>
      </c>
      <c r="BM171" s="23" t="s">
        <v>883</v>
      </c>
    </row>
    <row r="172" spans="2:65" s="1" customFormat="1" ht="16.5" customHeight="1">
      <c r="B172" s="40"/>
      <c r="C172" s="226" t="s">
        <v>369</v>
      </c>
      <c r="D172" s="226" t="s">
        <v>235</v>
      </c>
      <c r="E172" s="227" t="s">
        <v>884</v>
      </c>
      <c r="F172" s="228" t="s">
        <v>885</v>
      </c>
      <c r="G172" s="229" t="s">
        <v>177</v>
      </c>
      <c r="H172" s="230">
        <v>1</v>
      </c>
      <c r="I172" s="231"/>
      <c r="J172" s="232">
        <f t="shared" si="0"/>
        <v>0</v>
      </c>
      <c r="K172" s="228" t="s">
        <v>21</v>
      </c>
      <c r="L172" s="60"/>
      <c r="M172" s="233" t="s">
        <v>21</v>
      </c>
      <c r="N172" s="234" t="s">
        <v>43</v>
      </c>
      <c r="O172" s="41"/>
      <c r="P172" s="201">
        <f t="shared" si="1"/>
        <v>0</v>
      </c>
      <c r="Q172" s="201">
        <v>1.92726</v>
      </c>
      <c r="R172" s="201">
        <f t="shared" si="2"/>
        <v>1.92726</v>
      </c>
      <c r="S172" s="201">
        <v>0</v>
      </c>
      <c r="T172" s="202">
        <f t="shared" si="3"/>
        <v>0</v>
      </c>
      <c r="AR172" s="23" t="s">
        <v>152</v>
      </c>
      <c r="AT172" s="23" t="s">
        <v>235</v>
      </c>
      <c r="AU172" s="23" t="s">
        <v>82</v>
      </c>
      <c r="AY172" s="23" t="s">
        <v>146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23" t="s">
        <v>80</v>
      </c>
      <c r="BK172" s="203">
        <f t="shared" si="9"/>
        <v>0</v>
      </c>
      <c r="BL172" s="23" t="s">
        <v>152</v>
      </c>
      <c r="BM172" s="23" t="s">
        <v>886</v>
      </c>
    </row>
    <row r="173" spans="2:65" s="1" customFormat="1" ht="16.5" customHeight="1">
      <c r="B173" s="40"/>
      <c r="C173" s="191" t="s">
        <v>373</v>
      </c>
      <c r="D173" s="191" t="s">
        <v>148</v>
      </c>
      <c r="E173" s="192" t="s">
        <v>887</v>
      </c>
      <c r="F173" s="193" t="s">
        <v>888</v>
      </c>
      <c r="G173" s="194" t="s">
        <v>177</v>
      </c>
      <c r="H173" s="195">
        <v>1</v>
      </c>
      <c r="I173" s="196"/>
      <c r="J173" s="197">
        <f t="shared" si="0"/>
        <v>0</v>
      </c>
      <c r="K173" s="193" t="s">
        <v>21</v>
      </c>
      <c r="L173" s="198"/>
      <c r="M173" s="199" t="s">
        <v>21</v>
      </c>
      <c r="N173" s="200" t="s">
        <v>43</v>
      </c>
      <c r="O173" s="41"/>
      <c r="P173" s="201">
        <f t="shared" si="1"/>
        <v>0</v>
      </c>
      <c r="Q173" s="201">
        <v>0</v>
      </c>
      <c r="R173" s="201">
        <f t="shared" si="2"/>
        <v>0</v>
      </c>
      <c r="S173" s="201">
        <v>0</v>
      </c>
      <c r="T173" s="202">
        <f t="shared" si="3"/>
        <v>0</v>
      </c>
      <c r="AR173" s="23" t="s">
        <v>151</v>
      </c>
      <c r="AT173" s="23" t="s">
        <v>148</v>
      </c>
      <c r="AU173" s="23" t="s">
        <v>82</v>
      </c>
      <c r="AY173" s="23" t="s">
        <v>146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23" t="s">
        <v>80</v>
      </c>
      <c r="BK173" s="203">
        <f t="shared" si="9"/>
        <v>0</v>
      </c>
      <c r="BL173" s="23" t="s">
        <v>152</v>
      </c>
      <c r="BM173" s="23" t="s">
        <v>889</v>
      </c>
    </row>
    <row r="174" spans="2:65" s="1" customFormat="1" ht="16.5" customHeight="1">
      <c r="B174" s="40"/>
      <c r="C174" s="191" t="s">
        <v>380</v>
      </c>
      <c r="D174" s="191" t="s">
        <v>148</v>
      </c>
      <c r="E174" s="192" t="s">
        <v>890</v>
      </c>
      <c r="F174" s="193" t="s">
        <v>891</v>
      </c>
      <c r="G174" s="194" t="s">
        <v>177</v>
      </c>
      <c r="H174" s="195">
        <v>1</v>
      </c>
      <c r="I174" s="196"/>
      <c r="J174" s="197">
        <f t="shared" si="0"/>
        <v>0</v>
      </c>
      <c r="K174" s="193" t="s">
        <v>21</v>
      </c>
      <c r="L174" s="198"/>
      <c r="M174" s="199" t="s">
        <v>21</v>
      </c>
      <c r="N174" s="200" t="s">
        <v>43</v>
      </c>
      <c r="O174" s="41"/>
      <c r="P174" s="201">
        <f t="shared" si="1"/>
        <v>0</v>
      </c>
      <c r="Q174" s="201">
        <v>0</v>
      </c>
      <c r="R174" s="201">
        <f t="shared" si="2"/>
        <v>0</v>
      </c>
      <c r="S174" s="201">
        <v>0</v>
      </c>
      <c r="T174" s="202">
        <f t="shared" si="3"/>
        <v>0</v>
      </c>
      <c r="AR174" s="23" t="s">
        <v>151</v>
      </c>
      <c r="AT174" s="23" t="s">
        <v>148</v>
      </c>
      <c r="AU174" s="23" t="s">
        <v>82</v>
      </c>
      <c r="AY174" s="23" t="s">
        <v>146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23" t="s">
        <v>80</v>
      </c>
      <c r="BK174" s="203">
        <f t="shared" si="9"/>
        <v>0</v>
      </c>
      <c r="BL174" s="23" t="s">
        <v>152</v>
      </c>
      <c r="BM174" s="23" t="s">
        <v>892</v>
      </c>
    </row>
    <row r="175" spans="2:65" s="1" customFormat="1" ht="16.5" customHeight="1">
      <c r="B175" s="40"/>
      <c r="C175" s="191" t="s">
        <v>384</v>
      </c>
      <c r="D175" s="191" t="s">
        <v>148</v>
      </c>
      <c r="E175" s="192" t="s">
        <v>893</v>
      </c>
      <c r="F175" s="193" t="s">
        <v>894</v>
      </c>
      <c r="G175" s="194" t="s">
        <v>177</v>
      </c>
      <c r="H175" s="195">
        <v>1</v>
      </c>
      <c r="I175" s="196"/>
      <c r="J175" s="197">
        <f t="shared" si="0"/>
        <v>0</v>
      </c>
      <c r="K175" s="193" t="s">
        <v>21</v>
      </c>
      <c r="L175" s="198"/>
      <c r="M175" s="199" t="s">
        <v>21</v>
      </c>
      <c r="N175" s="200" t="s">
        <v>43</v>
      </c>
      <c r="O175" s="41"/>
      <c r="P175" s="201">
        <f t="shared" si="1"/>
        <v>0</v>
      </c>
      <c r="Q175" s="201">
        <v>0</v>
      </c>
      <c r="R175" s="201">
        <f t="shared" si="2"/>
        <v>0</v>
      </c>
      <c r="S175" s="201">
        <v>0</v>
      </c>
      <c r="T175" s="202">
        <f t="shared" si="3"/>
        <v>0</v>
      </c>
      <c r="AR175" s="23" t="s">
        <v>151</v>
      </c>
      <c r="AT175" s="23" t="s">
        <v>148</v>
      </c>
      <c r="AU175" s="23" t="s">
        <v>82</v>
      </c>
      <c r="AY175" s="23" t="s">
        <v>146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23" t="s">
        <v>80</v>
      </c>
      <c r="BK175" s="203">
        <f t="shared" si="9"/>
        <v>0</v>
      </c>
      <c r="BL175" s="23" t="s">
        <v>152</v>
      </c>
      <c r="BM175" s="23" t="s">
        <v>895</v>
      </c>
    </row>
    <row r="176" spans="2:65" s="1" customFormat="1" ht="16.5" customHeight="1">
      <c r="B176" s="40"/>
      <c r="C176" s="191" t="s">
        <v>388</v>
      </c>
      <c r="D176" s="191" t="s">
        <v>148</v>
      </c>
      <c r="E176" s="192" t="s">
        <v>896</v>
      </c>
      <c r="F176" s="193" t="s">
        <v>897</v>
      </c>
      <c r="G176" s="194" t="s">
        <v>177</v>
      </c>
      <c r="H176" s="195">
        <v>1</v>
      </c>
      <c r="I176" s="196"/>
      <c r="J176" s="197">
        <f t="shared" si="0"/>
        <v>0</v>
      </c>
      <c r="K176" s="193" t="s">
        <v>21</v>
      </c>
      <c r="L176" s="198"/>
      <c r="M176" s="199" t="s">
        <v>21</v>
      </c>
      <c r="N176" s="200" t="s">
        <v>43</v>
      </c>
      <c r="O176" s="41"/>
      <c r="P176" s="201">
        <f t="shared" si="1"/>
        <v>0</v>
      </c>
      <c r="Q176" s="201">
        <v>0</v>
      </c>
      <c r="R176" s="201">
        <f t="shared" si="2"/>
        <v>0</v>
      </c>
      <c r="S176" s="201">
        <v>0</v>
      </c>
      <c r="T176" s="202">
        <f t="shared" si="3"/>
        <v>0</v>
      </c>
      <c r="AR176" s="23" t="s">
        <v>151</v>
      </c>
      <c r="AT176" s="23" t="s">
        <v>148</v>
      </c>
      <c r="AU176" s="23" t="s">
        <v>82</v>
      </c>
      <c r="AY176" s="23" t="s">
        <v>146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23" t="s">
        <v>80</v>
      </c>
      <c r="BK176" s="203">
        <f t="shared" si="9"/>
        <v>0</v>
      </c>
      <c r="BL176" s="23" t="s">
        <v>152</v>
      </c>
      <c r="BM176" s="23" t="s">
        <v>898</v>
      </c>
    </row>
    <row r="177" spans="2:65" s="1" customFormat="1" ht="38.25" customHeight="1">
      <c r="B177" s="40"/>
      <c r="C177" s="226" t="s">
        <v>393</v>
      </c>
      <c r="D177" s="226" t="s">
        <v>235</v>
      </c>
      <c r="E177" s="227" t="s">
        <v>899</v>
      </c>
      <c r="F177" s="228" t="s">
        <v>900</v>
      </c>
      <c r="G177" s="229" t="s">
        <v>177</v>
      </c>
      <c r="H177" s="230">
        <v>12</v>
      </c>
      <c r="I177" s="231"/>
      <c r="J177" s="232">
        <f t="shared" si="0"/>
        <v>0</v>
      </c>
      <c r="K177" s="228" t="s">
        <v>239</v>
      </c>
      <c r="L177" s="60"/>
      <c r="M177" s="233" t="s">
        <v>21</v>
      </c>
      <c r="N177" s="234" t="s">
        <v>43</v>
      </c>
      <c r="O177" s="41"/>
      <c r="P177" s="201">
        <f t="shared" si="1"/>
        <v>0</v>
      </c>
      <c r="Q177" s="201">
        <v>6.4049999999999996E-2</v>
      </c>
      <c r="R177" s="201">
        <f t="shared" si="2"/>
        <v>0.76859999999999995</v>
      </c>
      <c r="S177" s="201">
        <v>0</v>
      </c>
      <c r="T177" s="202">
        <f t="shared" si="3"/>
        <v>0</v>
      </c>
      <c r="AR177" s="23" t="s">
        <v>152</v>
      </c>
      <c r="AT177" s="23" t="s">
        <v>235</v>
      </c>
      <c r="AU177" s="23" t="s">
        <v>82</v>
      </c>
      <c r="AY177" s="23" t="s">
        <v>146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23" t="s">
        <v>80</v>
      </c>
      <c r="BK177" s="203">
        <f t="shared" si="9"/>
        <v>0</v>
      </c>
      <c r="BL177" s="23" t="s">
        <v>152</v>
      </c>
      <c r="BM177" s="23" t="s">
        <v>901</v>
      </c>
    </row>
    <row r="178" spans="2:65" s="11" customFormat="1" ht="13.5">
      <c r="B178" s="204"/>
      <c r="C178" s="205"/>
      <c r="D178" s="206" t="s">
        <v>179</v>
      </c>
      <c r="E178" s="207" t="s">
        <v>21</v>
      </c>
      <c r="F178" s="208" t="s">
        <v>902</v>
      </c>
      <c r="G178" s="205"/>
      <c r="H178" s="207" t="s">
        <v>21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179</v>
      </c>
      <c r="AU178" s="214" t="s">
        <v>82</v>
      </c>
      <c r="AV178" s="11" t="s">
        <v>80</v>
      </c>
      <c r="AW178" s="11" t="s">
        <v>35</v>
      </c>
      <c r="AX178" s="11" t="s">
        <v>72</v>
      </c>
      <c r="AY178" s="214" t="s">
        <v>146</v>
      </c>
    </row>
    <row r="179" spans="2:65" s="12" customFormat="1" ht="13.5">
      <c r="B179" s="215"/>
      <c r="C179" s="216"/>
      <c r="D179" s="206" t="s">
        <v>179</v>
      </c>
      <c r="E179" s="217" t="s">
        <v>21</v>
      </c>
      <c r="F179" s="218" t="s">
        <v>184</v>
      </c>
      <c r="G179" s="216"/>
      <c r="H179" s="219">
        <v>12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80</v>
      </c>
      <c r="AY179" s="225" t="s">
        <v>146</v>
      </c>
    </row>
    <row r="180" spans="2:65" s="1" customFormat="1" ht="16.5" customHeight="1">
      <c r="B180" s="40"/>
      <c r="C180" s="191" t="s">
        <v>407</v>
      </c>
      <c r="D180" s="191" t="s">
        <v>148</v>
      </c>
      <c r="E180" s="192" t="s">
        <v>903</v>
      </c>
      <c r="F180" s="193" t="s">
        <v>904</v>
      </c>
      <c r="G180" s="194" t="s">
        <v>177</v>
      </c>
      <c r="H180" s="195">
        <v>1</v>
      </c>
      <c r="I180" s="196"/>
      <c r="J180" s="197">
        <f>ROUND(I180*H180,2)</f>
        <v>0</v>
      </c>
      <c r="K180" s="193" t="s">
        <v>21</v>
      </c>
      <c r="L180" s="198"/>
      <c r="M180" s="199" t="s">
        <v>21</v>
      </c>
      <c r="N180" s="200" t="s">
        <v>43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151</v>
      </c>
      <c r="AT180" s="23" t="s">
        <v>148</v>
      </c>
      <c r="AU180" s="23" t="s">
        <v>82</v>
      </c>
      <c r="AY180" s="23" t="s">
        <v>146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80</v>
      </c>
      <c r="BK180" s="203">
        <f>ROUND(I180*H180,2)</f>
        <v>0</v>
      </c>
      <c r="BL180" s="23" t="s">
        <v>152</v>
      </c>
      <c r="BM180" s="23" t="s">
        <v>905</v>
      </c>
    </row>
    <row r="181" spans="2:65" s="1" customFormat="1" ht="25.5" customHeight="1">
      <c r="B181" s="40"/>
      <c r="C181" s="226" t="s">
        <v>418</v>
      </c>
      <c r="D181" s="226" t="s">
        <v>235</v>
      </c>
      <c r="E181" s="227" t="s">
        <v>906</v>
      </c>
      <c r="F181" s="228" t="s">
        <v>907</v>
      </c>
      <c r="G181" s="229" t="s">
        <v>177</v>
      </c>
      <c r="H181" s="230">
        <v>12</v>
      </c>
      <c r="I181" s="231"/>
      <c r="J181" s="232">
        <f>ROUND(I181*H181,2)</f>
        <v>0</v>
      </c>
      <c r="K181" s="228" t="s">
        <v>279</v>
      </c>
      <c r="L181" s="60"/>
      <c r="M181" s="233" t="s">
        <v>21</v>
      </c>
      <c r="N181" s="234" t="s">
        <v>43</v>
      </c>
      <c r="O181" s="41"/>
      <c r="P181" s="201">
        <f>O181*H181</f>
        <v>0</v>
      </c>
      <c r="Q181" s="201">
        <v>5.9800000000000001E-3</v>
      </c>
      <c r="R181" s="201">
        <f>Q181*H181</f>
        <v>7.1760000000000004E-2</v>
      </c>
      <c r="S181" s="201">
        <v>0</v>
      </c>
      <c r="T181" s="202">
        <f>S181*H181</f>
        <v>0</v>
      </c>
      <c r="AR181" s="23" t="s">
        <v>152</v>
      </c>
      <c r="AT181" s="23" t="s">
        <v>235</v>
      </c>
      <c r="AU181" s="23" t="s">
        <v>82</v>
      </c>
      <c r="AY181" s="23" t="s">
        <v>146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80</v>
      </c>
      <c r="BK181" s="203">
        <f>ROUND(I181*H181,2)</f>
        <v>0</v>
      </c>
      <c r="BL181" s="23" t="s">
        <v>152</v>
      </c>
      <c r="BM181" s="23" t="s">
        <v>908</v>
      </c>
    </row>
    <row r="182" spans="2:65" s="1" customFormat="1" ht="38.25" customHeight="1">
      <c r="B182" s="40"/>
      <c r="C182" s="226" t="s">
        <v>427</v>
      </c>
      <c r="D182" s="226" t="s">
        <v>235</v>
      </c>
      <c r="E182" s="227" t="s">
        <v>909</v>
      </c>
      <c r="F182" s="228" t="s">
        <v>910</v>
      </c>
      <c r="G182" s="229" t="s">
        <v>177</v>
      </c>
      <c r="H182" s="230">
        <v>12</v>
      </c>
      <c r="I182" s="231"/>
      <c r="J182" s="232">
        <f>ROUND(I182*H182,2)</f>
        <v>0</v>
      </c>
      <c r="K182" s="228" t="s">
        <v>239</v>
      </c>
      <c r="L182" s="60"/>
      <c r="M182" s="233" t="s">
        <v>21</v>
      </c>
      <c r="N182" s="234" t="s">
        <v>43</v>
      </c>
      <c r="O182" s="4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152</v>
      </c>
      <c r="AT182" s="23" t="s">
        <v>235</v>
      </c>
      <c r="AU182" s="23" t="s">
        <v>82</v>
      </c>
      <c r="AY182" s="23" t="s">
        <v>146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80</v>
      </c>
      <c r="BK182" s="203">
        <f>ROUND(I182*H182,2)</f>
        <v>0</v>
      </c>
      <c r="BL182" s="23" t="s">
        <v>152</v>
      </c>
      <c r="BM182" s="23" t="s">
        <v>911</v>
      </c>
    </row>
    <row r="183" spans="2:65" s="12" customFormat="1" ht="13.5">
      <c r="B183" s="215"/>
      <c r="C183" s="216"/>
      <c r="D183" s="206" t="s">
        <v>179</v>
      </c>
      <c r="E183" s="217" t="s">
        <v>21</v>
      </c>
      <c r="F183" s="218" t="s">
        <v>184</v>
      </c>
      <c r="G183" s="216"/>
      <c r="H183" s="219">
        <v>12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179</v>
      </c>
      <c r="AU183" s="225" t="s">
        <v>82</v>
      </c>
      <c r="AV183" s="12" t="s">
        <v>82</v>
      </c>
      <c r="AW183" s="12" t="s">
        <v>35</v>
      </c>
      <c r="AX183" s="12" t="s">
        <v>80</v>
      </c>
      <c r="AY183" s="225" t="s">
        <v>146</v>
      </c>
    </row>
    <row r="184" spans="2:65" s="1" customFormat="1" ht="25.5" customHeight="1">
      <c r="B184" s="40"/>
      <c r="C184" s="226" t="s">
        <v>399</v>
      </c>
      <c r="D184" s="226" t="s">
        <v>235</v>
      </c>
      <c r="E184" s="227" t="s">
        <v>912</v>
      </c>
      <c r="F184" s="228" t="s">
        <v>913</v>
      </c>
      <c r="G184" s="229" t="s">
        <v>177</v>
      </c>
      <c r="H184" s="230">
        <v>12</v>
      </c>
      <c r="I184" s="231"/>
      <c r="J184" s="232">
        <f>ROUND(I184*H184,2)</f>
        <v>0</v>
      </c>
      <c r="K184" s="228" t="s">
        <v>279</v>
      </c>
      <c r="L184" s="60"/>
      <c r="M184" s="233" t="s">
        <v>21</v>
      </c>
      <c r="N184" s="234" t="s">
        <v>43</v>
      </c>
      <c r="O184" s="41"/>
      <c r="P184" s="201">
        <f>O184*H184</f>
        <v>0</v>
      </c>
      <c r="Q184" s="201">
        <v>1.01E-2</v>
      </c>
      <c r="R184" s="201">
        <f>Q184*H184</f>
        <v>0.1212</v>
      </c>
      <c r="S184" s="201">
        <v>0</v>
      </c>
      <c r="T184" s="202">
        <f>S184*H184</f>
        <v>0</v>
      </c>
      <c r="AR184" s="23" t="s">
        <v>152</v>
      </c>
      <c r="AT184" s="23" t="s">
        <v>235</v>
      </c>
      <c r="AU184" s="23" t="s">
        <v>82</v>
      </c>
      <c r="AY184" s="23" t="s">
        <v>146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80</v>
      </c>
      <c r="BK184" s="203">
        <f>ROUND(I184*H184,2)</f>
        <v>0</v>
      </c>
      <c r="BL184" s="23" t="s">
        <v>152</v>
      </c>
      <c r="BM184" s="23" t="s">
        <v>914</v>
      </c>
    </row>
    <row r="185" spans="2:65" s="1" customFormat="1" ht="16.5" customHeight="1">
      <c r="B185" s="40"/>
      <c r="C185" s="226" t="s">
        <v>579</v>
      </c>
      <c r="D185" s="226" t="s">
        <v>235</v>
      </c>
      <c r="E185" s="227" t="s">
        <v>915</v>
      </c>
      <c r="F185" s="228" t="s">
        <v>916</v>
      </c>
      <c r="G185" s="229" t="s">
        <v>177</v>
      </c>
      <c r="H185" s="230">
        <v>1</v>
      </c>
      <c r="I185" s="231"/>
      <c r="J185" s="232">
        <f>ROUND(I185*H185,2)</f>
        <v>0</v>
      </c>
      <c r="K185" s="228" t="s">
        <v>239</v>
      </c>
      <c r="L185" s="60"/>
      <c r="M185" s="233" t="s">
        <v>21</v>
      </c>
      <c r="N185" s="234" t="s">
        <v>43</v>
      </c>
      <c r="O185" s="41"/>
      <c r="P185" s="201">
        <f>O185*H185</f>
        <v>0</v>
      </c>
      <c r="Q185" s="201">
        <v>7.0200000000000002E-3</v>
      </c>
      <c r="R185" s="201">
        <f>Q185*H185</f>
        <v>7.0200000000000002E-3</v>
      </c>
      <c r="S185" s="201">
        <v>0</v>
      </c>
      <c r="T185" s="202">
        <f>S185*H185</f>
        <v>0</v>
      </c>
      <c r="AR185" s="23" t="s">
        <v>152</v>
      </c>
      <c r="AT185" s="23" t="s">
        <v>235</v>
      </c>
      <c r="AU185" s="23" t="s">
        <v>82</v>
      </c>
      <c r="AY185" s="23" t="s">
        <v>146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80</v>
      </c>
      <c r="BK185" s="203">
        <f>ROUND(I185*H185,2)</f>
        <v>0</v>
      </c>
      <c r="BL185" s="23" t="s">
        <v>152</v>
      </c>
      <c r="BM185" s="23" t="s">
        <v>917</v>
      </c>
    </row>
    <row r="186" spans="2:65" s="10" customFormat="1" ht="29.85" customHeight="1">
      <c r="B186" s="175"/>
      <c r="C186" s="176"/>
      <c r="D186" s="177" t="s">
        <v>71</v>
      </c>
      <c r="E186" s="189" t="s">
        <v>172</v>
      </c>
      <c r="F186" s="189" t="s">
        <v>535</v>
      </c>
      <c r="G186" s="176"/>
      <c r="H186" s="176"/>
      <c r="I186" s="179"/>
      <c r="J186" s="190">
        <f>BK186</f>
        <v>0</v>
      </c>
      <c r="K186" s="176"/>
      <c r="L186" s="181"/>
      <c r="M186" s="182"/>
      <c r="N186" s="183"/>
      <c r="O186" s="183"/>
      <c r="P186" s="184">
        <f>SUM(P187:P189)</f>
        <v>0</v>
      </c>
      <c r="Q186" s="183"/>
      <c r="R186" s="184">
        <f>SUM(R187:R189)</f>
        <v>3.73275E-2</v>
      </c>
      <c r="S186" s="183"/>
      <c r="T186" s="185">
        <f>SUM(T187:T189)</f>
        <v>0</v>
      </c>
      <c r="AR186" s="186" t="s">
        <v>80</v>
      </c>
      <c r="AT186" s="187" t="s">
        <v>71</v>
      </c>
      <c r="AU186" s="187" t="s">
        <v>80</v>
      </c>
      <c r="AY186" s="186" t="s">
        <v>146</v>
      </c>
      <c r="BK186" s="188">
        <f>SUM(BK187:BK189)</f>
        <v>0</v>
      </c>
    </row>
    <row r="187" spans="2:65" s="1" customFormat="1" ht="16.5" customHeight="1">
      <c r="B187" s="40"/>
      <c r="C187" s="226" t="s">
        <v>583</v>
      </c>
      <c r="D187" s="226" t="s">
        <v>235</v>
      </c>
      <c r="E187" s="227" t="s">
        <v>918</v>
      </c>
      <c r="F187" s="228" t="s">
        <v>919</v>
      </c>
      <c r="G187" s="229" t="s">
        <v>238</v>
      </c>
      <c r="H187" s="230">
        <v>414.75</v>
      </c>
      <c r="I187" s="231"/>
      <c r="J187" s="232">
        <f>ROUND(I187*H187,2)</f>
        <v>0</v>
      </c>
      <c r="K187" s="228" t="s">
        <v>239</v>
      </c>
      <c r="L187" s="60"/>
      <c r="M187" s="233" t="s">
        <v>21</v>
      </c>
      <c r="N187" s="234" t="s">
        <v>43</v>
      </c>
      <c r="O187" s="41"/>
      <c r="P187" s="201">
        <f>O187*H187</f>
        <v>0</v>
      </c>
      <c r="Q187" s="201">
        <v>9.0000000000000006E-5</v>
      </c>
      <c r="R187" s="201">
        <f>Q187*H187</f>
        <v>3.73275E-2</v>
      </c>
      <c r="S187" s="201">
        <v>0</v>
      </c>
      <c r="T187" s="202">
        <f>S187*H187</f>
        <v>0</v>
      </c>
      <c r="AR187" s="23" t="s">
        <v>152</v>
      </c>
      <c r="AT187" s="23" t="s">
        <v>235</v>
      </c>
      <c r="AU187" s="23" t="s">
        <v>82</v>
      </c>
      <c r="AY187" s="23" t="s">
        <v>146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80</v>
      </c>
      <c r="BK187" s="203">
        <f>ROUND(I187*H187,2)</f>
        <v>0</v>
      </c>
      <c r="BL187" s="23" t="s">
        <v>152</v>
      </c>
      <c r="BM187" s="23" t="s">
        <v>920</v>
      </c>
    </row>
    <row r="188" spans="2:65" s="11" customFormat="1" ht="13.5">
      <c r="B188" s="204"/>
      <c r="C188" s="205"/>
      <c r="D188" s="206" t="s">
        <v>179</v>
      </c>
      <c r="E188" s="207" t="s">
        <v>21</v>
      </c>
      <c r="F188" s="208" t="s">
        <v>921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179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146</v>
      </c>
    </row>
    <row r="189" spans="2:65" s="12" customFormat="1" ht="13.5">
      <c r="B189" s="215"/>
      <c r="C189" s="216"/>
      <c r="D189" s="206" t="s">
        <v>179</v>
      </c>
      <c r="E189" s="217" t="s">
        <v>21</v>
      </c>
      <c r="F189" s="218" t="s">
        <v>765</v>
      </c>
      <c r="G189" s="216"/>
      <c r="H189" s="219">
        <v>414.75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179</v>
      </c>
      <c r="AU189" s="225" t="s">
        <v>82</v>
      </c>
      <c r="AV189" s="12" t="s">
        <v>82</v>
      </c>
      <c r="AW189" s="12" t="s">
        <v>35</v>
      </c>
      <c r="AX189" s="12" t="s">
        <v>80</v>
      </c>
      <c r="AY189" s="225" t="s">
        <v>146</v>
      </c>
    </row>
    <row r="190" spans="2:65" s="10" customFormat="1" ht="29.85" customHeight="1">
      <c r="B190" s="175"/>
      <c r="C190" s="176"/>
      <c r="D190" s="177" t="s">
        <v>71</v>
      </c>
      <c r="E190" s="189" t="s">
        <v>397</v>
      </c>
      <c r="F190" s="189" t="s">
        <v>398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P191</f>
        <v>0</v>
      </c>
      <c r="Q190" s="183"/>
      <c r="R190" s="184">
        <f>R191</f>
        <v>0</v>
      </c>
      <c r="S190" s="183"/>
      <c r="T190" s="185">
        <f>T191</f>
        <v>0</v>
      </c>
      <c r="AR190" s="186" t="s">
        <v>80</v>
      </c>
      <c r="AT190" s="187" t="s">
        <v>71</v>
      </c>
      <c r="AU190" s="187" t="s">
        <v>80</v>
      </c>
      <c r="AY190" s="186" t="s">
        <v>146</v>
      </c>
      <c r="BK190" s="188">
        <f>BK191</f>
        <v>0</v>
      </c>
    </row>
    <row r="191" spans="2:65" s="1" customFormat="1" ht="38.25" customHeight="1">
      <c r="B191" s="40"/>
      <c r="C191" s="226" t="s">
        <v>586</v>
      </c>
      <c r="D191" s="226" t="s">
        <v>235</v>
      </c>
      <c r="E191" s="227" t="s">
        <v>922</v>
      </c>
      <c r="F191" s="228" t="s">
        <v>923</v>
      </c>
      <c r="G191" s="229" t="s">
        <v>358</v>
      </c>
      <c r="H191" s="230">
        <v>487.07400000000001</v>
      </c>
      <c r="I191" s="231"/>
      <c r="J191" s="232">
        <f>ROUND(I191*H191,2)</f>
        <v>0</v>
      </c>
      <c r="K191" s="228" t="s">
        <v>21</v>
      </c>
      <c r="L191" s="60"/>
      <c r="M191" s="233" t="s">
        <v>21</v>
      </c>
      <c r="N191" s="250" t="s">
        <v>43</v>
      </c>
      <c r="O191" s="25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AR191" s="23" t="s">
        <v>152</v>
      </c>
      <c r="AT191" s="23" t="s">
        <v>235</v>
      </c>
      <c r="AU191" s="23" t="s">
        <v>82</v>
      </c>
      <c r="AY191" s="23" t="s">
        <v>146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80</v>
      </c>
      <c r="BK191" s="203">
        <f>ROUND(I191*H191,2)</f>
        <v>0</v>
      </c>
      <c r="BL191" s="23" t="s">
        <v>152</v>
      </c>
      <c r="BM191" s="23" t="s">
        <v>924</v>
      </c>
    </row>
    <row r="192" spans="2:65" s="1" customFormat="1" ht="6.95" customHeight="1">
      <c r="B192" s="55"/>
      <c r="C192" s="56"/>
      <c r="D192" s="56"/>
      <c r="E192" s="56"/>
      <c r="F192" s="56"/>
      <c r="G192" s="56"/>
      <c r="H192" s="56"/>
      <c r="I192" s="138"/>
      <c r="J192" s="56"/>
      <c r="K192" s="56"/>
      <c r="L192" s="60"/>
    </row>
  </sheetData>
  <sheetProtection algorithmName="SHA-512" hashValue="WyusSfROaWaBLkxswNu+xi3eV9yvIr7Sk9i8dYG66aJTkk+TeXdhyQMtmYeorGnoryJzAc5PI8ut0TfLMcdxqw==" saltValue="QHZFpfdO960YlkQRd67Vk7T0cTNHfZaifYePeCbxRVgejL+DeHGEUQarqTpBVPm0EjvyYm8F5eyRq8HhUkLYLQ==" spinCount="100000" sheet="1" objects="1" scenarios="1" formatColumns="0" formatRows="0" autoFilter="0"/>
  <autoFilter ref="C82:K191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94</v>
      </c>
      <c r="AZ2" s="238" t="s">
        <v>925</v>
      </c>
      <c r="BA2" s="238" t="s">
        <v>925</v>
      </c>
      <c r="BB2" s="238" t="s">
        <v>238</v>
      </c>
      <c r="BC2" s="238" t="s">
        <v>926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927</v>
      </c>
      <c r="BA3" s="238" t="s">
        <v>927</v>
      </c>
      <c r="BB3" s="238" t="s">
        <v>238</v>
      </c>
      <c r="BC3" s="238" t="s">
        <v>928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929</v>
      </c>
      <c r="BA4" s="238" t="s">
        <v>929</v>
      </c>
      <c r="BB4" s="238" t="s">
        <v>238</v>
      </c>
      <c r="BC4" s="238" t="s">
        <v>926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930</v>
      </c>
      <c r="BA5" s="238" t="s">
        <v>930</v>
      </c>
      <c r="BB5" s="238" t="s">
        <v>238</v>
      </c>
      <c r="BC5" s="238" t="s">
        <v>931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932</v>
      </c>
      <c r="BA6" s="238" t="s">
        <v>932</v>
      </c>
      <c r="BB6" s="238" t="s">
        <v>238</v>
      </c>
      <c r="BC6" s="238" t="s">
        <v>933</v>
      </c>
      <c r="BD6" s="238" t="s">
        <v>82</v>
      </c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934</v>
      </c>
      <c r="BA7" s="238" t="s">
        <v>934</v>
      </c>
      <c r="BB7" s="238" t="s">
        <v>253</v>
      </c>
      <c r="BC7" s="238" t="s">
        <v>935</v>
      </c>
      <c r="BD7" s="238" t="s">
        <v>82</v>
      </c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936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ROUND(SUM(BE85:BE207), 2)</f>
        <v>0</v>
      </c>
      <c r="G30" s="41"/>
      <c r="H30" s="41"/>
      <c r="I30" s="130">
        <v>0.21</v>
      </c>
      <c r="J30" s="129">
        <f>ROUND(ROUND((SUM(BE85:BE207)),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ROUND(SUM(BF85:BF207), 2)</f>
        <v>0</v>
      </c>
      <c r="G31" s="41"/>
      <c r="H31" s="41"/>
      <c r="I31" s="130">
        <v>0.15</v>
      </c>
      <c r="J31" s="129">
        <f>ROUND(ROUND((SUM(BF85:BF207)),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ROUND(SUM(BG85:BG207),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ROUND(SUM(BH85:BH207),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ROUND(SUM(BI85:BI207),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004 - SO 401 – Veřejné osvětlení 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47" s="8" customFormat="1" ht="19.899999999999999" customHeight="1">
      <c r="B59" s="155"/>
      <c r="C59" s="156"/>
      <c r="D59" s="157" t="s">
        <v>774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47" s="7" customFormat="1" ht="24.95" customHeight="1">
      <c r="B60" s="148"/>
      <c r="C60" s="149"/>
      <c r="D60" s="150" t="s">
        <v>262</v>
      </c>
      <c r="E60" s="151"/>
      <c r="F60" s="151"/>
      <c r="G60" s="151"/>
      <c r="H60" s="151"/>
      <c r="I60" s="152"/>
      <c r="J60" s="153">
        <f>J98</f>
        <v>0</v>
      </c>
      <c r="K60" s="154"/>
    </row>
    <row r="61" spans="2:47" s="8" customFormat="1" ht="19.899999999999999" customHeight="1">
      <c r="B61" s="155"/>
      <c r="C61" s="156"/>
      <c r="D61" s="157" t="s">
        <v>937</v>
      </c>
      <c r="E61" s="158"/>
      <c r="F61" s="158"/>
      <c r="G61" s="158"/>
      <c r="H61" s="158"/>
      <c r="I61" s="159"/>
      <c r="J61" s="160">
        <f>J99</f>
        <v>0</v>
      </c>
      <c r="K61" s="161"/>
    </row>
    <row r="62" spans="2:47" s="8" customFormat="1" ht="19.899999999999999" customHeight="1">
      <c r="B62" s="155"/>
      <c r="C62" s="156"/>
      <c r="D62" s="157" t="s">
        <v>938</v>
      </c>
      <c r="E62" s="158"/>
      <c r="F62" s="158"/>
      <c r="G62" s="158"/>
      <c r="H62" s="158"/>
      <c r="I62" s="159"/>
      <c r="J62" s="160">
        <f>J113</f>
        <v>0</v>
      </c>
      <c r="K62" s="161"/>
    </row>
    <row r="63" spans="2:47" s="7" customFormat="1" ht="24.95" customHeight="1">
      <c r="B63" s="148"/>
      <c r="C63" s="149"/>
      <c r="D63" s="150" t="s">
        <v>264</v>
      </c>
      <c r="E63" s="151"/>
      <c r="F63" s="151"/>
      <c r="G63" s="151"/>
      <c r="H63" s="151"/>
      <c r="I63" s="152"/>
      <c r="J63" s="153">
        <f>J115</f>
        <v>0</v>
      </c>
      <c r="K63" s="154"/>
    </row>
    <row r="64" spans="2:47" s="8" customFormat="1" ht="19.899999999999999" customHeight="1">
      <c r="B64" s="155"/>
      <c r="C64" s="156"/>
      <c r="D64" s="157" t="s">
        <v>939</v>
      </c>
      <c r="E64" s="158"/>
      <c r="F64" s="158"/>
      <c r="G64" s="158"/>
      <c r="H64" s="158"/>
      <c r="I64" s="159"/>
      <c r="J64" s="160">
        <f>J116</f>
        <v>0</v>
      </c>
      <c r="K64" s="161"/>
    </row>
    <row r="65" spans="2:12" s="8" customFormat="1" ht="19.899999999999999" customHeight="1">
      <c r="B65" s="155"/>
      <c r="C65" s="156"/>
      <c r="D65" s="157" t="s">
        <v>265</v>
      </c>
      <c r="E65" s="158"/>
      <c r="F65" s="158"/>
      <c r="G65" s="158"/>
      <c r="H65" s="158"/>
      <c r="I65" s="159"/>
      <c r="J65" s="160">
        <f>J167</f>
        <v>0</v>
      </c>
      <c r="K65" s="161"/>
    </row>
    <row r="66" spans="2:12" s="1" customFormat="1" ht="21.75" customHeight="1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0000000000003" customHeight="1">
      <c r="B72" s="40"/>
      <c r="C72" s="61" t="s">
        <v>129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>
      <c r="B75" s="40"/>
      <c r="C75" s="62"/>
      <c r="D75" s="62"/>
      <c r="E75" s="375" t="str">
        <f>E7</f>
        <v>Dětské dopravní hřiště v areálu základní školy Bílovecká ve Svinově</v>
      </c>
      <c r="F75" s="376"/>
      <c r="G75" s="376"/>
      <c r="H75" s="376"/>
      <c r="I75" s="162"/>
      <c r="J75" s="62"/>
      <c r="K75" s="62"/>
      <c r="L75" s="60"/>
    </row>
    <row r="76" spans="2:12" s="1" customFormat="1" ht="14.45" customHeight="1">
      <c r="B76" s="40"/>
      <c r="C76" s="64" t="s">
        <v>120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>
      <c r="B77" s="40"/>
      <c r="C77" s="62"/>
      <c r="D77" s="62"/>
      <c r="E77" s="350" t="str">
        <f>E9</f>
        <v xml:space="preserve">004 - SO 401 – Veřejné osvětlení </v>
      </c>
      <c r="F77" s="377"/>
      <c r="G77" s="377"/>
      <c r="H77" s="377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>
      <c r="B79" s="40"/>
      <c r="C79" s="64" t="s">
        <v>23</v>
      </c>
      <c r="D79" s="62"/>
      <c r="E79" s="62"/>
      <c r="F79" s="163" t="str">
        <f>F12</f>
        <v>Ostrava Svinov, ul. Navrátilova</v>
      </c>
      <c r="G79" s="62"/>
      <c r="H79" s="62"/>
      <c r="I79" s="164" t="s">
        <v>25</v>
      </c>
      <c r="J79" s="72" t="str">
        <f>IF(J12="","",J12)</f>
        <v>13. 3. 2018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>
      <c r="B81" s="40"/>
      <c r="C81" s="64" t="s">
        <v>27</v>
      </c>
      <c r="D81" s="62"/>
      <c r="E81" s="62"/>
      <c r="F81" s="163" t="str">
        <f>E15</f>
        <v>Statutární město Ostrava</v>
      </c>
      <c r="G81" s="62"/>
      <c r="H81" s="62"/>
      <c r="I81" s="164" t="s">
        <v>33</v>
      </c>
      <c r="J81" s="163" t="str">
        <f>E21</f>
        <v>Roman Fildán</v>
      </c>
      <c r="K81" s="62"/>
      <c r="L81" s="60"/>
    </row>
    <row r="82" spans="2:65" s="1" customFormat="1" ht="14.45" customHeight="1">
      <c r="B82" s="40"/>
      <c r="C82" s="64" t="s">
        <v>31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65" s="1" customFormat="1" ht="10.3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9" customFormat="1" ht="29.25" customHeight="1">
      <c r="B84" s="165"/>
      <c r="C84" s="166" t="s">
        <v>130</v>
      </c>
      <c r="D84" s="167" t="s">
        <v>57</v>
      </c>
      <c r="E84" s="167" t="s">
        <v>53</v>
      </c>
      <c r="F84" s="167" t="s">
        <v>131</v>
      </c>
      <c r="G84" s="167" t="s">
        <v>132</v>
      </c>
      <c r="H84" s="167" t="s">
        <v>133</v>
      </c>
      <c r="I84" s="168" t="s">
        <v>134</v>
      </c>
      <c r="J84" s="167" t="s">
        <v>124</v>
      </c>
      <c r="K84" s="169" t="s">
        <v>135</v>
      </c>
      <c r="L84" s="170"/>
      <c r="M84" s="80" t="s">
        <v>136</v>
      </c>
      <c r="N84" s="81" t="s">
        <v>42</v>
      </c>
      <c r="O84" s="81" t="s">
        <v>137</v>
      </c>
      <c r="P84" s="81" t="s">
        <v>138</v>
      </c>
      <c r="Q84" s="81" t="s">
        <v>139</v>
      </c>
      <c r="R84" s="81" t="s">
        <v>140</v>
      </c>
      <c r="S84" s="81" t="s">
        <v>141</v>
      </c>
      <c r="T84" s="82" t="s">
        <v>142</v>
      </c>
    </row>
    <row r="85" spans="2:65" s="1" customFormat="1" ht="29.25" customHeight="1">
      <c r="B85" s="40"/>
      <c r="C85" s="86" t="s">
        <v>125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P86+P98+P115</f>
        <v>0</v>
      </c>
      <c r="Q85" s="84"/>
      <c r="R85" s="172">
        <f>R86+R98+R115</f>
        <v>155.96788197000001</v>
      </c>
      <c r="S85" s="84"/>
      <c r="T85" s="173">
        <f>T86+T98+T115</f>
        <v>0</v>
      </c>
      <c r="AT85" s="23" t="s">
        <v>71</v>
      </c>
      <c r="AU85" s="23" t="s">
        <v>126</v>
      </c>
      <c r="BK85" s="174">
        <f>BK86+BK98+BK115</f>
        <v>0</v>
      </c>
    </row>
    <row r="86" spans="2:65" s="10" customFormat="1" ht="37.35" customHeight="1">
      <c r="B86" s="175"/>
      <c r="C86" s="176"/>
      <c r="D86" s="177" t="s">
        <v>71</v>
      </c>
      <c r="E86" s="178" t="s">
        <v>143</v>
      </c>
      <c r="F86" s="178" t="s">
        <v>144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P87+P94</f>
        <v>0</v>
      </c>
      <c r="Q86" s="183"/>
      <c r="R86" s="184">
        <f>R87+R94</f>
        <v>61.521999999999998</v>
      </c>
      <c r="S86" s="183"/>
      <c r="T86" s="185">
        <f>T87+T94</f>
        <v>0</v>
      </c>
      <c r="AR86" s="186" t="s">
        <v>80</v>
      </c>
      <c r="AT86" s="187" t="s">
        <v>71</v>
      </c>
      <c r="AU86" s="187" t="s">
        <v>72</v>
      </c>
      <c r="AY86" s="186" t="s">
        <v>146</v>
      </c>
      <c r="BK86" s="188">
        <f>BK87+BK94</f>
        <v>0</v>
      </c>
    </row>
    <row r="87" spans="2:65" s="10" customFormat="1" ht="19.899999999999999" customHeight="1">
      <c r="B87" s="175"/>
      <c r="C87" s="176"/>
      <c r="D87" s="177" t="s">
        <v>71</v>
      </c>
      <c r="E87" s="189" t="s">
        <v>80</v>
      </c>
      <c r="F87" s="189" t="s">
        <v>266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SUM(P88:P93)</f>
        <v>0</v>
      </c>
      <c r="Q87" s="183"/>
      <c r="R87" s="184">
        <f>SUM(R88:R93)</f>
        <v>61.521999999999998</v>
      </c>
      <c r="S87" s="183"/>
      <c r="T87" s="185">
        <f>SUM(T88:T93)</f>
        <v>0</v>
      </c>
      <c r="AR87" s="186" t="s">
        <v>80</v>
      </c>
      <c r="AT87" s="187" t="s">
        <v>71</v>
      </c>
      <c r="AU87" s="187" t="s">
        <v>80</v>
      </c>
      <c r="AY87" s="186" t="s">
        <v>146</v>
      </c>
      <c r="BK87" s="188">
        <f>SUM(BK88:BK93)</f>
        <v>0</v>
      </c>
    </row>
    <row r="88" spans="2:65" s="1" customFormat="1" ht="16.5" customHeight="1">
      <c r="B88" s="40"/>
      <c r="C88" s="226" t="s">
        <v>80</v>
      </c>
      <c r="D88" s="226" t="s">
        <v>235</v>
      </c>
      <c r="E88" s="227" t="s">
        <v>353</v>
      </c>
      <c r="F88" s="228" t="s">
        <v>354</v>
      </c>
      <c r="G88" s="229" t="s">
        <v>253</v>
      </c>
      <c r="H88" s="230">
        <v>32.380000000000003</v>
      </c>
      <c r="I88" s="231"/>
      <c r="J88" s="232">
        <f>ROUND(I88*H88,2)</f>
        <v>0</v>
      </c>
      <c r="K88" s="228" t="s">
        <v>239</v>
      </c>
      <c r="L88" s="60"/>
      <c r="M88" s="233" t="s">
        <v>21</v>
      </c>
      <c r="N88" s="234" t="s">
        <v>43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152</v>
      </c>
      <c r="AT88" s="23" t="s">
        <v>235</v>
      </c>
      <c r="AU88" s="23" t="s">
        <v>82</v>
      </c>
      <c r="AY88" s="23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80</v>
      </c>
      <c r="BK88" s="203">
        <f>ROUND(I88*H88,2)</f>
        <v>0</v>
      </c>
      <c r="BL88" s="23" t="s">
        <v>152</v>
      </c>
      <c r="BM88" s="23" t="s">
        <v>940</v>
      </c>
    </row>
    <row r="89" spans="2:65" s="12" customFormat="1" ht="13.5">
      <c r="B89" s="215"/>
      <c r="C89" s="216"/>
      <c r="D89" s="206" t="s">
        <v>179</v>
      </c>
      <c r="E89" s="217" t="s">
        <v>21</v>
      </c>
      <c r="F89" s="218" t="s">
        <v>934</v>
      </c>
      <c r="G89" s="216"/>
      <c r="H89" s="219">
        <v>32.380000000000003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179</v>
      </c>
      <c r="AU89" s="225" t="s">
        <v>82</v>
      </c>
      <c r="AV89" s="12" t="s">
        <v>82</v>
      </c>
      <c r="AW89" s="12" t="s">
        <v>35</v>
      </c>
      <c r="AX89" s="12" t="s">
        <v>80</v>
      </c>
      <c r="AY89" s="225" t="s">
        <v>146</v>
      </c>
    </row>
    <row r="90" spans="2:65" s="1" customFormat="1" ht="16.5" customHeight="1">
      <c r="B90" s="40"/>
      <c r="C90" s="226" t="s">
        <v>82</v>
      </c>
      <c r="D90" s="226" t="s">
        <v>235</v>
      </c>
      <c r="E90" s="227" t="s">
        <v>356</v>
      </c>
      <c r="F90" s="228" t="s">
        <v>357</v>
      </c>
      <c r="G90" s="229" t="s">
        <v>358</v>
      </c>
      <c r="H90" s="230">
        <v>55.045999999999999</v>
      </c>
      <c r="I90" s="231"/>
      <c r="J90" s="232">
        <f>ROUND(I90*H90,2)</f>
        <v>0</v>
      </c>
      <c r="K90" s="228" t="s">
        <v>239</v>
      </c>
      <c r="L90" s="60"/>
      <c r="M90" s="233" t="s">
        <v>21</v>
      </c>
      <c r="N90" s="234" t="s">
        <v>43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152</v>
      </c>
      <c r="AT90" s="23" t="s">
        <v>235</v>
      </c>
      <c r="AU90" s="23" t="s">
        <v>82</v>
      </c>
      <c r="AY90" s="23" t="s">
        <v>146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80</v>
      </c>
      <c r="BK90" s="203">
        <f>ROUND(I90*H90,2)</f>
        <v>0</v>
      </c>
      <c r="BL90" s="23" t="s">
        <v>152</v>
      </c>
      <c r="BM90" s="23" t="s">
        <v>941</v>
      </c>
    </row>
    <row r="91" spans="2:65" s="12" customFormat="1" ht="13.5">
      <c r="B91" s="215"/>
      <c r="C91" s="216"/>
      <c r="D91" s="206" t="s">
        <v>179</v>
      </c>
      <c r="E91" s="217" t="s">
        <v>21</v>
      </c>
      <c r="F91" s="218" t="s">
        <v>942</v>
      </c>
      <c r="G91" s="216"/>
      <c r="H91" s="219">
        <v>55.045999999999999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179</v>
      </c>
      <c r="AU91" s="225" t="s">
        <v>82</v>
      </c>
      <c r="AV91" s="12" t="s">
        <v>82</v>
      </c>
      <c r="AW91" s="12" t="s">
        <v>35</v>
      </c>
      <c r="AX91" s="12" t="s">
        <v>80</v>
      </c>
      <c r="AY91" s="225" t="s">
        <v>146</v>
      </c>
    </row>
    <row r="92" spans="2:65" s="1" customFormat="1" ht="16.5" customHeight="1">
      <c r="B92" s="40"/>
      <c r="C92" s="191" t="s">
        <v>156</v>
      </c>
      <c r="D92" s="191" t="s">
        <v>148</v>
      </c>
      <c r="E92" s="192" t="s">
        <v>943</v>
      </c>
      <c r="F92" s="193" t="s">
        <v>944</v>
      </c>
      <c r="G92" s="194" t="s">
        <v>358</v>
      </c>
      <c r="H92" s="195">
        <v>61.521999999999998</v>
      </c>
      <c r="I92" s="196"/>
      <c r="J92" s="197">
        <f>ROUND(I92*H92,2)</f>
        <v>0</v>
      </c>
      <c r="K92" s="193" t="s">
        <v>239</v>
      </c>
      <c r="L92" s="198"/>
      <c r="M92" s="199" t="s">
        <v>21</v>
      </c>
      <c r="N92" s="200" t="s">
        <v>43</v>
      </c>
      <c r="O92" s="41"/>
      <c r="P92" s="201">
        <f>O92*H92</f>
        <v>0</v>
      </c>
      <c r="Q92" s="201">
        <v>1</v>
      </c>
      <c r="R92" s="201">
        <f>Q92*H92</f>
        <v>61.521999999999998</v>
      </c>
      <c r="S92" s="201">
        <v>0</v>
      </c>
      <c r="T92" s="202">
        <f>S92*H92</f>
        <v>0</v>
      </c>
      <c r="AR92" s="23" t="s">
        <v>151</v>
      </c>
      <c r="AT92" s="23" t="s">
        <v>148</v>
      </c>
      <c r="AU92" s="23" t="s">
        <v>82</v>
      </c>
      <c r="AY92" s="23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80</v>
      </c>
      <c r="BK92" s="203">
        <f>ROUND(I92*H92,2)</f>
        <v>0</v>
      </c>
      <c r="BL92" s="23" t="s">
        <v>152</v>
      </c>
      <c r="BM92" s="23" t="s">
        <v>945</v>
      </c>
    </row>
    <row r="93" spans="2:65" s="12" customFormat="1" ht="13.5">
      <c r="B93" s="215"/>
      <c r="C93" s="216"/>
      <c r="D93" s="206" t="s">
        <v>179</v>
      </c>
      <c r="E93" s="217" t="s">
        <v>21</v>
      </c>
      <c r="F93" s="218" t="s">
        <v>946</v>
      </c>
      <c r="G93" s="216"/>
      <c r="H93" s="219">
        <v>61.521999999999998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80</v>
      </c>
      <c r="AY93" s="225" t="s">
        <v>146</v>
      </c>
    </row>
    <row r="94" spans="2:65" s="10" customFormat="1" ht="29.85" customHeight="1">
      <c r="B94" s="175"/>
      <c r="C94" s="176"/>
      <c r="D94" s="177" t="s">
        <v>71</v>
      </c>
      <c r="E94" s="189" t="s">
        <v>151</v>
      </c>
      <c r="F94" s="189" t="s">
        <v>875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SUM(P95:P97)</f>
        <v>0</v>
      </c>
      <c r="Q94" s="183"/>
      <c r="R94" s="184">
        <f>SUM(R95:R97)</f>
        <v>0</v>
      </c>
      <c r="S94" s="183"/>
      <c r="T94" s="185">
        <f>SUM(T95:T97)</f>
        <v>0</v>
      </c>
      <c r="AR94" s="186" t="s">
        <v>80</v>
      </c>
      <c r="AT94" s="187" t="s">
        <v>71</v>
      </c>
      <c r="AU94" s="187" t="s">
        <v>80</v>
      </c>
      <c r="AY94" s="186" t="s">
        <v>146</v>
      </c>
      <c r="BK94" s="188">
        <f>SUM(BK95:BK97)</f>
        <v>0</v>
      </c>
    </row>
    <row r="95" spans="2:65" s="1" customFormat="1" ht="25.5" customHeight="1">
      <c r="B95" s="40"/>
      <c r="C95" s="226" t="s">
        <v>152</v>
      </c>
      <c r="D95" s="226" t="s">
        <v>235</v>
      </c>
      <c r="E95" s="227" t="s">
        <v>947</v>
      </c>
      <c r="F95" s="228" t="s">
        <v>948</v>
      </c>
      <c r="G95" s="229" t="s">
        <v>253</v>
      </c>
      <c r="H95" s="230">
        <v>12.454000000000001</v>
      </c>
      <c r="I95" s="231"/>
      <c r="J95" s="232">
        <f>ROUND(I95*H95,2)</f>
        <v>0</v>
      </c>
      <c r="K95" s="228" t="s">
        <v>21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949</v>
      </c>
    </row>
    <row r="96" spans="2:65" s="11" customFormat="1" ht="13.5">
      <c r="B96" s="204"/>
      <c r="C96" s="205"/>
      <c r="D96" s="206" t="s">
        <v>179</v>
      </c>
      <c r="E96" s="207" t="s">
        <v>21</v>
      </c>
      <c r="F96" s="208" t="s">
        <v>950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>
      <c r="B97" s="215"/>
      <c r="C97" s="216"/>
      <c r="D97" s="206" t="s">
        <v>179</v>
      </c>
      <c r="E97" s="217" t="s">
        <v>21</v>
      </c>
      <c r="F97" s="218" t="s">
        <v>951</v>
      </c>
      <c r="G97" s="216"/>
      <c r="H97" s="219">
        <v>12.454000000000001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80</v>
      </c>
      <c r="AY97" s="225" t="s">
        <v>146</v>
      </c>
    </row>
    <row r="98" spans="2:65" s="10" customFormat="1" ht="37.35" customHeight="1">
      <c r="B98" s="175"/>
      <c r="C98" s="176"/>
      <c r="D98" s="177" t="s">
        <v>71</v>
      </c>
      <c r="E98" s="178" t="s">
        <v>403</v>
      </c>
      <c r="F98" s="178" t="s">
        <v>404</v>
      </c>
      <c r="G98" s="176"/>
      <c r="H98" s="176"/>
      <c r="I98" s="179"/>
      <c r="J98" s="180">
        <f>BK98</f>
        <v>0</v>
      </c>
      <c r="K98" s="176"/>
      <c r="L98" s="181"/>
      <c r="M98" s="182"/>
      <c r="N98" s="183"/>
      <c r="O98" s="183"/>
      <c r="P98" s="184">
        <f>P99+P113</f>
        <v>0</v>
      </c>
      <c r="Q98" s="183"/>
      <c r="R98" s="184">
        <f>R99+R113</f>
        <v>1.9499999999999999E-3</v>
      </c>
      <c r="S98" s="183"/>
      <c r="T98" s="185">
        <f>T99+T113</f>
        <v>0</v>
      </c>
      <c r="AR98" s="186" t="s">
        <v>82</v>
      </c>
      <c r="AT98" s="187" t="s">
        <v>71</v>
      </c>
      <c r="AU98" s="187" t="s">
        <v>72</v>
      </c>
      <c r="AY98" s="186" t="s">
        <v>146</v>
      </c>
      <c r="BK98" s="188">
        <f>BK99+BK113</f>
        <v>0</v>
      </c>
    </row>
    <row r="99" spans="2:65" s="10" customFormat="1" ht="19.899999999999999" customHeight="1">
      <c r="B99" s="175"/>
      <c r="C99" s="176"/>
      <c r="D99" s="177" t="s">
        <v>71</v>
      </c>
      <c r="E99" s="189" t="s">
        <v>952</v>
      </c>
      <c r="F99" s="189" t="s">
        <v>953</v>
      </c>
      <c r="G99" s="176"/>
      <c r="H99" s="176"/>
      <c r="I99" s="179"/>
      <c r="J99" s="190">
        <f>BK99</f>
        <v>0</v>
      </c>
      <c r="K99" s="176"/>
      <c r="L99" s="181"/>
      <c r="M99" s="182"/>
      <c r="N99" s="183"/>
      <c r="O99" s="183"/>
      <c r="P99" s="184">
        <f>SUM(P100:P112)</f>
        <v>0</v>
      </c>
      <c r="Q99" s="183"/>
      <c r="R99" s="184">
        <f>SUM(R100:R112)</f>
        <v>1.9499999999999999E-3</v>
      </c>
      <c r="S99" s="183"/>
      <c r="T99" s="185">
        <f>SUM(T100:T112)</f>
        <v>0</v>
      </c>
      <c r="AR99" s="186" t="s">
        <v>82</v>
      </c>
      <c r="AT99" s="187" t="s">
        <v>71</v>
      </c>
      <c r="AU99" s="187" t="s">
        <v>80</v>
      </c>
      <c r="AY99" s="186" t="s">
        <v>146</v>
      </c>
      <c r="BK99" s="188">
        <f>SUM(BK100:BK112)</f>
        <v>0</v>
      </c>
    </row>
    <row r="100" spans="2:65" s="1" customFormat="1" ht="38.25" customHeight="1">
      <c r="B100" s="40"/>
      <c r="C100" s="226" t="s">
        <v>145</v>
      </c>
      <c r="D100" s="226" t="s">
        <v>235</v>
      </c>
      <c r="E100" s="227" t="s">
        <v>954</v>
      </c>
      <c r="F100" s="228" t="s">
        <v>955</v>
      </c>
      <c r="G100" s="229" t="s">
        <v>238</v>
      </c>
      <c r="H100" s="230">
        <v>878.4</v>
      </c>
      <c r="I100" s="231"/>
      <c r="J100" s="232">
        <f>ROUND(I100*H100,2)</f>
        <v>0</v>
      </c>
      <c r="K100" s="228" t="s">
        <v>239</v>
      </c>
      <c r="L100" s="60"/>
      <c r="M100" s="233" t="s">
        <v>21</v>
      </c>
      <c r="N100" s="234" t="s">
        <v>43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199</v>
      </c>
      <c r="AT100" s="23" t="s">
        <v>235</v>
      </c>
      <c r="AU100" s="23" t="s">
        <v>82</v>
      </c>
      <c r="AY100" s="23" t="s">
        <v>146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80</v>
      </c>
      <c r="BK100" s="203">
        <f>ROUND(I100*H100,2)</f>
        <v>0</v>
      </c>
      <c r="BL100" s="23" t="s">
        <v>199</v>
      </c>
      <c r="BM100" s="23" t="s">
        <v>956</v>
      </c>
    </row>
    <row r="101" spans="2:65" s="12" customFormat="1" ht="13.5">
      <c r="B101" s="215"/>
      <c r="C101" s="216"/>
      <c r="D101" s="206" t="s">
        <v>179</v>
      </c>
      <c r="E101" s="217" t="s">
        <v>21</v>
      </c>
      <c r="F101" s="218" t="s">
        <v>957</v>
      </c>
      <c r="G101" s="216"/>
      <c r="H101" s="219">
        <v>878.4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179</v>
      </c>
      <c r="AU101" s="225" t="s">
        <v>82</v>
      </c>
      <c r="AV101" s="12" t="s">
        <v>82</v>
      </c>
      <c r="AW101" s="12" t="s">
        <v>35</v>
      </c>
      <c r="AX101" s="12" t="s">
        <v>80</v>
      </c>
      <c r="AY101" s="225" t="s">
        <v>146</v>
      </c>
    </row>
    <row r="102" spans="2:65" s="1" customFormat="1" ht="25.5" customHeight="1">
      <c r="B102" s="40"/>
      <c r="C102" s="226" t="s">
        <v>164</v>
      </c>
      <c r="D102" s="226" t="s">
        <v>235</v>
      </c>
      <c r="E102" s="227" t="s">
        <v>958</v>
      </c>
      <c r="F102" s="228" t="s">
        <v>959</v>
      </c>
      <c r="G102" s="229" t="s">
        <v>177</v>
      </c>
      <c r="H102" s="230">
        <v>16</v>
      </c>
      <c r="I102" s="231"/>
      <c r="J102" s="232">
        <f>ROUND(I102*H102,2)</f>
        <v>0</v>
      </c>
      <c r="K102" s="228" t="s">
        <v>239</v>
      </c>
      <c r="L102" s="60"/>
      <c r="M102" s="233" t="s">
        <v>21</v>
      </c>
      <c r="N102" s="234" t="s">
        <v>43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199</v>
      </c>
      <c r="AT102" s="23" t="s">
        <v>235</v>
      </c>
      <c r="AU102" s="23" t="s">
        <v>82</v>
      </c>
      <c r="AY102" s="23" t="s">
        <v>146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80</v>
      </c>
      <c r="BK102" s="203">
        <f>ROUND(I102*H102,2)</f>
        <v>0</v>
      </c>
      <c r="BL102" s="23" t="s">
        <v>199</v>
      </c>
      <c r="BM102" s="23" t="s">
        <v>960</v>
      </c>
    </row>
    <row r="103" spans="2:65" s="12" customFormat="1" ht="13.5">
      <c r="B103" s="215"/>
      <c r="C103" s="216"/>
      <c r="D103" s="206" t="s">
        <v>179</v>
      </c>
      <c r="E103" s="217" t="s">
        <v>21</v>
      </c>
      <c r="F103" s="218" t="s">
        <v>961</v>
      </c>
      <c r="G103" s="216"/>
      <c r="H103" s="219">
        <v>16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179</v>
      </c>
      <c r="AU103" s="225" t="s">
        <v>82</v>
      </c>
      <c r="AV103" s="12" t="s">
        <v>82</v>
      </c>
      <c r="AW103" s="12" t="s">
        <v>35</v>
      </c>
      <c r="AX103" s="12" t="s">
        <v>80</v>
      </c>
      <c r="AY103" s="225" t="s">
        <v>146</v>
      </c>
    </row>
    <row r="104" spans="2:65" s="1" customFormat="1" ht="25.5" customHeight="1">
      <c r="B104" s="40"/>
      <c r="C104" s="226" t="s">
        <v>167</v>
      </c>
      <c r="D104" s="226" t="s">
        <v>235</v>
      </c>
      <c r="E104" s="227" t="s">
        <v>962</v>
      </c>
      <c r="F104" s="228" t="s">
        <v>963</v>
      </c>
      <c r="G104" s="229" t="s">
        <v>177</v>
      </c>
      <c r="H104" s="230">
        <v>14</v>
      </c>
      <c r="I104" s="231"/>
      <c r="J104" s="232">
        <f>ROUND(I104*H104,2)</f>
        <v>0</v>
      </c>
      <c r="K104" s="228" t="s">
        <v>279</v>
      </c>
      <c r="L104" s="60"/>
      <c r="M104" s="233" t="s">
        <v>21</v>
      </c>
      <c r="N104" s="234" t="s">
        <v>43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199</v>
      </c>
      <c r="AT104" s="23" t="s">
        <v>235</v>
      </c>
      <c r="AU104" s="23" t="s">
        <v>82</v>
      </c>
      <c r="AY104" s="23" t="s">
        <v>146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80</v>
      </c>
      <c r="BK104" s="203">
        <f>ROUND(I104*H104,2)</f>
        <v>0</v>
      </c>
      <c r="BL104" s="23" t="s">
        <v>199</v>
      </c>
      <c r="BM104" s="23" t="s">
        <v>964</v>
      </c>
    </row>
    <row r="105" spans="2:65" s="11" customFormat="1" ht="13.5">
      <c r="B105" s="204"/>
      <c r="C105" s="205"/>
      <c r="D105" s="206" t="s">
        <v>179</v>
      </c>
      <c r="E105" s="207" t="s">
        <v>21</v>
      </c>
      <c r="F105" s="208" t="s">
        <v>965</v>
      </c>
      <c r="G105" s="205"/>
      <c r="H105" s="207" t="s">
        <v>21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179</v>
      </c>
      <c r="AU105" s="214" t="s">
        <v>82</v>
      </c>
      <c r="AV105" s="11" t="s">
        <v>80</v>
      </c>
      <c r="AW105" s="11" t="s">
        <v>35</v>
      </c>
      <c r="AX105" s="11" t="s">
        <v>72</v>
      </c>
      <c r="AY105" s="214" t="s">
        <v>146</v>
      </c>
    </row>
    <row r="106" spans="2:65" s="12" customFormat="1" ht="13.5">
      <c r="B106" s="215"/>
      <c r="C106" s="216"/>
      <c r="D106" s="206" t="s">
        <v>179</v>
      </c>
      <c r="E106" s="217" t="s">
        <v>21</v>
      </c>
      <c r="F106" s="218" t="s">
        <v>192</v>
      </c>
      <c r="G106" s="216"/>
      <c r="H106" s="219">
        <v>14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179</v>
      </c>
      <c r="AU106" s="225" t="s">
        <v>82</v>
      </c>
      <c r="AV106" s="12" t="s">
        <v>82</v>
      </c>
      <c r="AW106" s="12" t="s">
        <v>35</v>
      </c>
      <c r="AX106" s="12" t="s">
        <v>80</v>
      </c>
      <c r="AY106" s="225" t="s">
        <v>146</v>
      </c>
    </row>
    <row r="107" spans="2:65" s="1" customFormat="1" ht="16.5" customHeight="1">
      <c r="B107" s="40"/>
      <c r="C107" s="226" t="s">
        <v>151</v>
      </c>
      <c r="D107" s="226" t="s">
        <v>235</v>
      </c>
      <c r="E107" s="227" t="s">
        <v>966</v>
      </c>
      <c r="F107" s="228" t="s">
        <v>967</v>
      </c>
      <c r="G107" s="229" t="s">
        <v>177</v>
      </c>
      <c r="H107" s="230">
        <v>14</v>
      </c>
      <c r="I107" s="231"/>
      <c r="J107" s="232">
        <f>ROUND(I107*H107,2)</f>
        <v>0</v>
      </c>
      <c r="K107" s="228" t="s">
        <v>239</v>
      </c>
      <c r="L107" s="60"/>
      <c r="M107" s="233" t="s">
        <v>21</v>
      </c>
      <c r="N107" s="234" t="s">
        <v>43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199</v>
      </c>
      <c r="AT107" s="23" t="s">
        <v>235</v>
      </c>
      <c r="AU107" s="23" t="s">
        <v>82</v>
      </c>
      <c r="AY107" s="23" t="s">
        <v>146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80</v>
      </c>
      <c r="BK107" s="203">
        <f>ROUND(I107*H107,2)</f>
        <v>0</v>
      </c>
      <c r="BL107" s="23" t="s">
        <v>199</v>
      </c>
      <c r="BM107" s="23" t="s">
        <v>968</v>
      </c>
    </row>
    <row r="108" spans="2:65" s="12" customFormat="1" ht="13.5">
      <c r="B108" s="215"/>
      <c r="C108" s="216"/>
      <c r="D108" s="206" t="s">
        <v>179</v>
      </c>
      <c r="E108" s="217" t="s">
        <v>21</v>
      </c>
      <c r="F108" s="218" t="s">
        <v>969</v>
      </c>
      <c r="G108" s="216"/>
      <c r="H108" s="219">
        <v>14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179</v>
      </c>
      <c r="AU108" s="225" t="s">
        <v>82</v>
      </c>
      <c r="AV108" s="12" t="s">
        <v>82</v>
      </c>
      <c r="AW108" s="12" t="s">
        <v>35</v>
      </c>
      <c r="AX108" s="12" t="s">
        <v>80</v>
      </c>
      <c r="AY108" s="225" t="s">
        <v>146</v>
      </c>
    </row>
    <row r="109" spans="2:65" s="1" customFormat="1" ht="16.5" customHeight="1">
      <c r="B109" s="40"/>
      <c r="C109" s="191" t="s">
        <v>172</v>
      </c>
      <c r="D109" s="191" t="s">
        <v>148</v>
      </c>
      <c r="E109" s="192" t="s">
        <v>970</v>
      </c>
      <c r="F109" s="193" t="s">
        <v>971</v>
      </c>
      <c r="G109" s="194" t="s">
        <v>177</v>
      </c>
      <c r="H109" s="195">
        <v>5</v>
      </c>
      <c r="I109" s="196"/>
      <c r="J109" s="197">
        <f>ROUND(I109*H109,2)</f>
        <v>0</v>
      </c>
      <c r="K109" s="193" t="s">
        <v>239</v>
      </c>
      <c r="L109" s="198"/>
      <c r="M109" s="199" t="s">
        <v>21</v>
      </c>
      <c r="N109" s="200" t="s">
        <v>43</v>
      </c>
      <c r="O109" s="41"/>
      <c r="P109" s="201">
        <f>O109*H109</f>
        <v>0</v>
      </c>
      <c r="Q109" s="201">
        <v>1.2E-4</v>
      </c>
      <c r="R109" s="201">
        <f>Q109*H109</f>
        <v>6.0000000000000006E-4</v>
      </c>
      <c r="S109" s="201">
        <v>0</v>
      </c>
      <c r="T109" s="202">
        <f>S109*H109</f>
        <v>0</v>
      </c>
      <c r="AR109" s="23" t="s">
        <v>407</v>
      </c>
      <c r="AT109" s="23" t="s">
        <v>148</v>
      </c>
      <c r="AU109" s="23" t="s">
        <v>82</v>
      </c>
      <c r="AY109" s="23" t="s">
        <v>146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80</v>
      </c>
      <c r="BK109" s="203">
        <f>ROUND(I109*H109,2)</f>
        <v>0</v>
      </c>
      <c r="BL109" s="23" t="s">
        <v>199</v>
      </c>
      <c r="BM109" s="23" t="s">
        <v>972</v>
      </c>
    </row>
    <row r="110" spans="2:65" s="1" customFormat="1" ht="16.5" customHeight="1">
      <c r="B110" s="40"/>
      <c r="C110" s="191" t="s">
        <v>175</v>
      </c>
      <c r="D110" s="191" t="s">
        <v>148</v>
      </c>
      <c r="E110" s="192" t="s">
        <v>973</v>
      </c>
      <c r="F110" s="193" t="s">
        <v>974</v>
      </c>
      <c r="G110" s="194" t="s">
        <v>177</v>
      </c>
      <c r="H110" s="195">
        <v>9</v>
      </c>
      <c r="I110" s="196"/>
      <c r="J110" s="197">
        <f>ROUND(I110*H110,2)</f>
        <v>0</v>
      </c>
      <c r="K110" s="193" t="s">
        <v>239</v>
      </c>
      <c r="L110" s="198"/>
      <c r="M110" s="199" t="s">
        <v>21</v>
      </c>
      <c r="N110" s="200" t="s">
        <v>43</v>
      </c>
      <c r="O110" s="41"/>
      <c r="P110" s="201">
        <f>O110*H110</f>
        <v>0</v>
      </c>
      <c r="Q110" s="201">
        <v>1.4999999999999999E-4</v>
      </c>
      <c r="R110" s="201">
        <f>Q110*H110</f>
        <v>1.3499999999999999E-3</v>
      </c>
      <c r="S110" s="201">
        <v>0</v>
      </c>
      <c r="T110" s="202">
        <f>S110*H110</f>
        <v>0</v>
      </c>
      <c r="AR110" s="23" t="s">
        <v>407</v>
      </c>
      <c r="AT110" s="23" t="s">
        <v>148</v>
      </c>
      <c r="AU110" s="23" t="s">
        <v>82</v>
      </c>
      <c r="AY110" s="23" t="s">
        <v>146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80</v>
      </c>
      <c r="BK110" s="203">
        <f>ROUND(I110*H110,2)</f>
        <v>0</v>
      </c>
      <c r="BL110" s="23" t="s">
        <v>199</v>
      </c>
      <c r="BM110" s="23" t="s">
        <v>975</v>
      </c>
    </row>
    <row r="111" spans="2:65" s="1" customFormat="1" ht="38.25" customHeight="1">
      <c r="B111" s="40"/>
      <c r="C111" s="226" t="s">
        <v>181</v>
      </c>
      <c r="D111" s="226" t="s">
        <v>235</v>
      </c>
      <c r="E111" s="227" t="s">
        <v>976</v>
      </c>
      <c r="F111" s="228" t="s">
        <v>977</v>
      </c>
      <c r="G111" s="229" t="s">
        <v>177</v>
      </c>
      <c r="H111" s="230">
        <v>1</v>
      </c>
      <c r="I111" s="231"/>
      <c r="J111" s="232">
        <f>ROUND(I111*H111,2)</f>
        <v>0</v>
      </c>
      <c r="K111" s="228" t="s">
        <v>239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199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199</v>
      </c>
      <c r="BM111" s="23" t="s">
        <v>978</v>
      </c>
    </row>
    <row r="112" spans="2:65" s="1" customFormat="1" ht="16.5" customHeight="1">
      <c r="B112" s="40"/>
      <c r="C112" s="226" t="s">
        <v>184</v>
      </c>
      <c r="D112" s="226" t="s">
        <v>235</v>
      </c>
      <c r="E112" s="227" t="s">
        <v>979</v>
      </c>
      <c r="F112" s="228" t="s">
        <v>980</v>
      </c>
      <c r="G112" s="229" t="s">
        <v>981</v>
      </c>
      <c r="H112" s="230">
        <v>1</v>
      </c>
      <c r="I112" s="231"/>
      <c r="J112" s="232">
        <f>ROUND(I112*H112,2)</f>
        <v>0</v>
      </c>
      <c r="K112" s="228" t="s">
        <v>239</v>
      </c>
      <c r="L112" s="60"/>
      <c r="M112" s="233" t="s">
        <v>21</v>
      </c>
      <c r="N112" s="234" t="s">
        <v>43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199</v>
      </c>
      <c r="AT112" s="23" t="s">
        <v>235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199</v>
      </c>
      <c r="BM112" s="23" t="s">
        <v>982</v>
      </c>
    </row>
    <row r="113" spans="2:65" s="10" customFormat="1" ht="29.85" customHeight="1">
      <c r="B113" s="175"/>
      <c r="C113" s="176"/>
      <c r="D113" s="177" t="s">
        <v>71</v>
      </c>
      <c r="E113" s="189" t="s">
        <v>983</v>
      </c>
      <c r="F113" s="189" t="s">
        <v>984</v>
      </c>
      <c r="G113" s="176"/>
      <c r="H113" s="176"/>
      <c r="I113" s="179"/>
      <c r="J113" s="190">
        <f>BK113</f>
        <v>0</v>
      </c>
      <c r="K113" s="176"/>
      <c r="L113" s="181"/>
      <c r="M113" s="182"/>
      <c r="N113" s="183"/>
      <c r="O113" s="183"/>
      <c r="P113" s="184">
        <f>P114</f>
        <v>0</v>
      </c>
      <c r="Q113" s="183"/>
      <c r="R113" s="184">
        <f>R114</f>
        <v>0</v>
      </c>
      <c r="S113" s="183"/>
      <c r="T113" s="185">
        <f>T114</f>
        <v>0</v>
      </c>
      <c r="AR113" s="186" t="s">
        <v>82</v>
      </c>
      <c r="AT113" s="187" t="s">
        <v>71</v>
      </c>
      <c r="AU113" s="187" t="s">
        <v>80</v>
      </c>
      <c r="AY113" s="186" t="s">
        <v>146</v>
      </c>
      <c r="BK113" s="188">
        <f>BK114</f>
        <v>0</v>
      </c>
    </row>
    <row r="114" spans="2:65" s="1" customFormat="1" ht="25.5" customHeight="1">
      <c r="B114" s="40"/>
      <c r="C114" s="226" t="s">
        <v>188</v>
      </c>
      <c r="D114" s="226" t="s">
        <v>235</v>
      </c>
      <c r="E114" s="227" t="s">
        <v>985</v>
      </c>
      <c r="F114" s="228" t="s">
        <v>986</v>
      </c>
      <c r="G114" s="229" t="s">
        <v>177</v>
      </c>
      <c r="H114" s="230">
        <v>9</v>
      </c>
      <c r="I114" s="231"/>
      <c r="J114" s="232">
        <f>ROUND(I114*H114,2)</f>
        <v>0</v>
      </c>
      <c r="K114" s="228" t="s">
        <v>21</v>
      </c>
      <c r="L114" s="60"/>
      <c r="M114" s="233" t="s">
        <v>21</v>
      </c>
      <c r="N114" s="234" t="s">
        <v>43</v>
      </c>
      <c r="O114" s="41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199</v>
      </c>
      <c r="AT114" s="23" t="s">
        <v>235</v>
      </c>
      <c r="AU114" s="23" t="s">
        <v>82</v>
      </c>
      <c r="AY114" s="23" t="s">
        <v>146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80</v>
      </c>
      <c r="BK114" s="203">
        <f>ROUND(I114*H114,2)</f>
        <v>0</v>
      </c>
      <c r="BL114" s="23" t="s">
        <v>199</v>
      </c>
      <c r="BM114" s="23" t="s">
        <v>987</v>
      </c>
    </row>
    <row r="115" spans="2:65" s="10" customFormat="1" ht="37.35" customHeight="1">
      <c r="B115" s="175"/>
      <c r="C115" s="176"/>
      <c r="D115" s="177" t="s">
        <v>71</v>
      </c>
      <c r="E115" s="178" t="s">
        <v>148</v>
      </c>
      <c r="F115" s="178" t="s">
        <v>424</v>
      </c>
      <c r="G115" s="176"/>
      <c r="H115" s="176"/>
      <c r="I115" s="179"/>
      <c r="J115" s="180">
        <f>BK115</f>
        <v>0</v>
      </c>
      <c r="K115" s="176"/>
      <c r="L115" s="181"/>
      <c r="M115" s="182"/>
      <c r="N115" s="183"/>
      <c r="O115" s="183"/>
      <c r="P115" s="184">
        <f>P116+P167</f>
        <v>0</v>
      </c>
      <c r="Q115" s="183"/>
      <c r="R115" s="184">
        <f>R116+R167</f>
        <v>94.443931969999994</v>
      </c>
      <c r="S115" s="183"/>
      <c r="T115" s="185">
        <f>T116+T167</f>
        <v>0</v>
      </c>
      <c r="AR115" s="186" t="s">
        <v>156</v>
      </c>
      <c r="AT115" s="187" t="s">
        <v>71</v>
      </c>
      <c r="AU115" s="187" t="s">
        <v>72</v>
      </c>
      <c r="AY115" s="186" t="s">
        <v>146</v>
      </c>
      <c r="BK115" s="188">
        <f>BK116+BK167</f>
        <v>0</v>
      </c>
    </row>
    <row r="116" spans="2:65" s="10" customFormat="1" ht="19.899999999999999" customHeight="1">
      <c r="B116" s="175"/>
      <c r="C116" s="176"/>
      <c r="D116" s="177" t="s">
        <v>71</v>
      </c>
      <c r="E116" s="189" t="s">
        <v>988</v>
      </c>
      <c r="F116" s="189" t="s">
        <v>989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SUM(P117:P166)</f>
        <v>0</v>
      </c>
      <c r="Q116" s="183"/>
      <c r="R116" s="184">
        <f>SUM(R117:R166)</f>
        <v>0.36117199999999999</v>
      </c>
      <c r="S116" s="183"/>
      <c r="T116" s="185">
        <f>SUM(T117:T166)</f>
        <v>0</v>
      </c>
      <c r="AR116" s="186" t="s">
        <v>156</v>
      </c>
      <c r="AT116" s="187" t="s">
        <v>71</v>
      </c>
      <c r="AU116" s="187" t="s">
        <v>80</v>
      </c>
      <c r="AY116" s="186" t="s">
        <v>146</v>
      </c>
      <c r="BK116" s="188">
        <f>SUM(BK117:BK166)</f>
        <v>0</v>
      </c>
    </row>
    <row r="117" spans="2:65" s="1" customFormat="1" ht="16.5" customHeight="1">
      <c r="B117" s="40"/>
      <c r="C117" s="226" t="s">
        <v>192</v>
      </c>
      <c r="D117" s="226" t="s">
        <v>235</v>
      </c>
      <c r="E117" s="227" t="s">
        <v>990</v>
      </c>
      <c r="F117" s="228" t="s">
        <v>991</v>
      </c>
      <c r="G117" s="229" t="s">
        <v>238</v>
      </c>
      <c r="H117" s="230">
        <v>297.39999999999998</v>
      </c>
      <c r="I117" s="231"/>
      <c r="J117" s="232">
        <f>ROUND(I117*H117,2)</f>
        <v>0</v>
      </c>
      <c r="K117" s="228" t="s">
        <v>239</v>
      </c>
      <c r="L117" s="60"/>
      <c r="M117" s="233" t="s">
        <v>21</v>
      </c>
      <c r="N117" s="234" t="s">
        <v>43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430</v>
      </c>
      <c r="AT117" s="23" t="s">
        <v>235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430</v>
      </c>
      <c r="BM117" s="23" t="s">
        <v>992</v>
      </c>
    </row>
    <row r="118" spans="2:65" s="12" customFormat="1" ht="13.5">
      <c r="B118" s="215"/>
      <c r="C118" s="216"/>
      <c r="D118" s="206" t="s">
        <v>179</v>
      </c>
      <c r="E118" s="217" t="s">
        <v>21</v>
      </c>
      <c r="F118" s="218" t="s">
        <v>925</v>
      </c>
      <c r="G118" s="216"/>
      <c r="H118" s="219">
        <v>297.39999999999998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" customFormat="1" ht="16.5" customHeight="1">
      <c r="B119" s="40"/>
      <c r="C119" s="191" t="s">
        <v>10</v>
      </c>
      <c r="D119" s="191" t="s">
        <v>148</v>
      </c>
      <c r="E119" s="192" t="s">
        <v>993</v>
      </c>
      <c r="F119" s="193" t="s">
        <v>994</v>
      </c>
      <c r="G119" s="194" t="s">
        <v>238</v>
      </c>
      <c r="H119" s="195">
        <v>297.39999999999998</v>
      </c>
      <c r="I119" s="196"/>
      <c r="J119" s="197">
        <f>ROUND(I119*H119,2)</f>
        <v>0</v>
      </c>
      <c r="K119" s="193" t="s">
        <v>21</v>
      </c>
      <c r="L119" s="198"/>
      <c r="M119" s="199" t="s">
        <v>21</v>
      </c>
      <c r="N119" s="200" t="s">
        <v>43</v>
      </c>
      <c r="O119" s="41"/>
      <c r="P119" s="201">
        <f>O119*H119</f>
        <v>0</v>
      </c>
      <c r="Q119" s="201">
        <v>2.0000000000000002E-5</v>
      </c>
      <c r="R119" s="201">
        <f>Q119*H119</f>
        <v>5.9480000000000002E-3</v>
      </c>
      <c r="S119" s="201">
        <v>0</v>
      </c>
      <c r="T119" s="202">
        <f>S119*H119</f>
        <v>0</v>
      </c>
      <c r="AR119" s="23" t="s">
        <v>995</v>
      </c>
      <c r="AT119" s="23" t="s">
        <v>148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995</v>
      </c>
      <c r="BM119" s="23" t="s">
        <v>996</v>
      </c>
    </row>
    <row r="120" spans="2:65" s="12" customFormat="1" ht="13.5">
      <c r="B120" s="215"/>
      <c r="C120" s="216"/>
      <c r="D120" s="206" t="s">
        <v>179</v>
      </c>
      <c r="E120" s="217" t="s">
        <v>21</v>
      </c>
      <c r="F120" s="218" t="s">
        <v>925</v>
      </c>
      <c r="G120" s="216"/>
      <c r="H120" s="219">
        <v>297.39999999999998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179</v>
      </c>
      <c r="AU120" s="225" t="s">
        <v>82</v>
      </c>
      <c r="AV120" s="12" t="s">
        <v>82</v>
      </c>
      <c r="AW120" s="12" t="s">
        <v>35</v>
      </c>
      <c r="AX120" s="12" t="s">
        <v>80</v>
      </c>
      <c r="AY120" s="225" t="s">
        <v>146</v>
      </c>
    </row>
    <row r="121" spans="2:65" s="1" customFormat="1" ht="25.5" customHeight="1">
      <c r="B121" s="40"/>
      <c r="C121" s="226" t="s">
        <v>199</v>
      </c>
      <c r="D121" s="226" t="s">
        <v>235</v>
      </c>
      <c r="E121" s="227" t="s">
        <v>997</v>
      </c>
      <c r="F121" s="228" t="s">
        <v>998</v>
      </c>
      <c r="G121" s="229" t="s">
        <v>177</v>
      </c>
      <c r="H121" s="230">
        <v>16</v>
      </c>
      <c r="I121" s="231"/>
      <c r="J121" s="232">
        <f>ROUND(I121*H121,2)</f>
        <v>0</v>
      </c>
      <c r="K121" s="228" t="s">
        <v>21</v>
      </c>
      <c r="L121" s="60"/>
      <c r="M121" s="233" t="s">
        <v>21</v>
      </c>
      <c r="N121" s="234" t="s">
        <v>43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430</v>
      </c>
      <c r="AT121" s="23" t="s">
        <v>235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430</v>
      </c>
      <c r="BM121" s="23" t="s">
        <v>999</v>
      </c>
    </row>
    <row r="122" spans="2:65" s="11" customFormat="1" ht="13.5">
      <c r="B122" s="204"/>
      <c r="C122" s="205"/>
      <c r="D122" s="206" t="s">
        <v>179</v>
      </c>
      <c r="E122" s="207" t="s">
        <v>21</v>
      </c>
      <c r="F122" s="208" t="s">
        <v>965</v>
      </c>
      <c r="G122" s="205"/>
      <c r="H122" s="207" t="s">
        <v>21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179</v>
      </c>
      <c r="AU122" s="214" t="s">
        <v>82</v>
      </c>
      <c r="AV122" s="11" t="s">
        <v>80</v>
      </c>
      <c r="AW122" s="11" t="s">
        <v>35</v>
      </c>
      <c r="AX122" s="11" t="s">
        <v>72</v>
      </c>
      <c r="AY122" s="214" t="s">
        <v>146</v>
      </c>
    </row>
    <row r="123" spans="2:65" s="12" customFormat="1" ht="13.5">
      <c r="B123" s="215"/>
      <c r="C123" s="216"/>
      <c r="D123" s="206" t="s">
        <v>179</v>
      </c>
      <c r="E123" s="217" t="s">
        <v>21</v>
      </c>
      <c r="F123" s="218" t="s">
        <v>199</v>
      </c>
      <c r="G123" s="216"/>
      <c r="H123" s="219">
        <v>16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179</v>
      </c>
      <c r="AU123" s="225" t="s">
        <v>82</v>
      </c>
      <c r="AV123" s="12" t="s">
        <v>82</v>
      </c>
      <c r="AW123" s="12" t="s">
        <v>35</v>
      </c>
      <c r="AX123" s="12" t="s">
        <v>80</v>
      </c>
      <c r="AY123" s="225" t="s">
        <v>146</v>
      </c>
    </row>
    <row r="124" spans="2:65" s="1" customFormat="1" ht="25.5" customHeight="1">
      <c r="B124" s="40"/>
      <c r="C124" s="226" t="s">
        <v>203</v>
      </c>
      <c r="D124" s="226" t="s">
        <v>235</v>
      </c>
      <c r="E124" s="227" t="s">
        <v>1000</v>
      </c>
      <c r="F124" s="228" t="s">
        <v>1001</v>
      </c>
      <c r="G124" s="229" t="s">
        <v>177</v>
      </c>
      <c r="H124" s="230">
        <v>9</v>
      </c>
      <c r="I124" s="231"/>
      <c r="J124" s="232">
        <f>ROUND(I124*H124,2)</f>
        <v>0</v>
      </c>
      <c r="K124" s="228" t="s">
        <v>239</v>
      </c>
      <c r="L124" s="60"/>
      <c r="M124" s="233" t="s">
        <v>21</v>
      </c>
      <c r="N124" s="234" t="s">
        <v>43</v>
      </c>
      <c r="O124" s="4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430</v>
      </c>
      <c r="AT124" s="23" t="s">
        <v>235</v>
      </c>
      <c r="AU124" s="23" t="s">
        <v>82</v>
      </c>
      <c r="AY124" s="23" t="s">
        <v>146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80</v>
      </c>
      <c r="BK124" s="203">
        <f>ROUND(I124*H124,2)</f>
        <v>0</v>
      </c>
      <c r="BL124" s="23" t="s">
        <v>430</v>
      </c>
      <c r="BM124" s="23" t="s">
        <v>1002</v>
      </c>
    </row>
    <row r="125" spans="2:65" s="11" customFormat="1" ht="13.5">
      <c r="B125" s="204"/>
      <c r="C125" s="205"/>
      <c r="D125" s="206" t="s">
        <v>179</v>
      </c>
      <c r="E125" s="207" t="s">
        <v>21</v>
      </c>
      <c r="F125" s="208" t="s">
        <v>965</v>
      </c>
      <c r="G125" s="205"/>
      <c r="H125" s="207" t="s">
        <v>21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179</v>
      </c>
      <c r="AU125" s="214" t="s">
        <v>82</v>
      </c>
      <c r="AV125" s="11" t="s">
        <v>80</v>
      </c>
      <c r="AW125" s="11" t="s">
        <v>35</v>
      </c>
      <c r="AX125" s="11" t="s">
        <v>72</v>
      </c>
      <c r="AY125" s="214" t="s">
        <v>146</v>
      </c>
    </row>
    <row r="126" spans="2:65" s="12" customFormat="1" ht="13.5">
      <c r="B126" s="215"/>
      <c r="C126" s="216"/>
      <c r="D126" s="206" t="s">
        <v>179</v>
      </c>
      <c r="E126" s="217" t="s">
        <v>21</v>
      </c>
      <c r="F126" s="218" t="s">
        <v>172</v>
      </c>
      <c r="G126" s="216"/>
      <c r="H126" s="219">
        <v>9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179</v>
      </c>
      <c r="AU126" s="225" t="s">
        <v>82</v>
      </c>
      <c r="AV126" s="12" t="s">
        <v>82</v>
      </c>
      <c r="AW126" s="12" t="s">
        <v>35</v>
      </c>
      <c r="AX126" s="12" t="s">
        <v>80</v>
      </c>
      <c r="AY126" s="225" t="s">
        <v>146</v>
      </c>
    </row>
    <row r="127" spans="2:65" s="1" customFormat="1" ht="16.5" customHeight="1">
      <c r="B127" s="40"/>
      <c r="C127" s="191" t="s">
        <v>210</v>
      </c>
      <c r="D127" s="191" t="s">
        <v>148</v>
      </c>
      <c r="E127" s="192" t="s">
        <v>1003</v>
      </c>
      <c r="F127" s="193" t="s">
        <v>1004</v>
      </c>
      <c r="G127" s="194" t="s">
        <v>177</v>
      </c>
      <c r="H127" s="195">
        <v>9</v>
      </c>
      <c r="I127" s="196"/>
      <c r="J127" s="197">
        <f>ROUND(I127*H127,2)</f>
        <v>0</v>
      </c>
      <c r="K127" s="193" t="s">
        <v>21</v>
      </c>
      <c r="L127" s="198"/>
      <c r="M127" s="199" t="s">
        <v>21</v>
      </c>
      <c r="N127" s="200" t="s">
        <v>43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1005</v>
      </c>
      <c r="AT127" s="23" t="s">
        <v>148</v>
      </c>
      <c r="AU127" s="23" t="s">
        <v>82</v>
      </c>
      <c r="AY127" s="23" t="s">
        <v>146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80</v>
      </c>
      <c r="BK127" s="203">
        <f>ROUND(I127*H127,2)</f>
        <v>0</v>
      </c>
      <c r="BL127" s="23" t="s">
        <v>430</v>
      </c>
      <c r="BM127" s="23" t="s">
        <v>1006</v>
      </c>
    </row>
    <row r="128" spans="2:65" s="11" customFormat="1" ht="13.5">
      <c r="B128" s="204"/>
      <c r="C128" s="205"/>
      <c r="D128" s="206" t="s">
        <v>179</v>
      </c>
      <c r="E128" s="207" t="s">
        <v>21</v>
      </c>
      <c r="F128" s="208" t="s">
        <v>1007</v>
      </c>
      <c r="G128" s="205"/>
      <c r="H128" s="207" t="s">
        <v>21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179</v>
      </c>
      <c r="AU128" s="214" t="s">
        <v>82</v>
      </c>
      <c r="AV128" s="11" t="s">
        <v>80</v>
      </c>
      <c r="AW128" s="11" t="s">
        <v>35</v>
      </c>
      <c r="AX128" s="11" t="s">
        <v>72</v>
      </c>
      <c r="AY128" s="214" t="s">
        <v>146</v>
      </c>
    </row>
    <row r="129" spans="2:65" s="12" customFormat="1" ht="13.5">
      <c r="B129" s="215"/>
      <c r="C129" s="216"/>
      <c r="D129" s="206" t="s">
        <v>179</v>
      </c>
      <c r="E129" s="217" t="s">
        <v>21</v>
      </c>
      <c r="F129" s="218" t="s">
        <v>172</v>
      </c>
      <c r="G129" s="216"/>
      <c r="H129" s="219">
        <v>9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179</v>
      </c>
      <c r="AU129" s="225" t="s">
        <v>82</v>
      </c>
      <c r="AV129" s="12" t="s">
        <v>82</v>
      </c>
      <c r="AW129" s="12" t="s">
        <v>35</v>
      </c>
      <c r="AX129" s="12" t="s">
        <v>80</v>
      </c>
      <c r="AY129" s="225" t="s">
        <v>146</v>
      </c>
    </row>
    <row r="130" spans="2:65" s="1" customFormat="1" ht="25.5" customHeight="1">
      <c r="B130" s="40"/>
      <c r="C130" s="191" t="s">
        <v>214</v>
      </c>
      <c r="D130" s="191" t="s">
        <v>148</v>
      </c>
      <c r="E130" s="192" t="s">
        <v>1008</v>
      </c>
      <c r="F130" s="193" t="s">
        <v>1009</v>
      </c>
      <c r="G130" s="194" t="s">
        <v>177</v>
      </c>
      <c r="H130" s="195">
        <v>7</v>
      </c>
      <c r="I130" s="196"/>
      <c r="J130" s="197">
        <f>ROUND(I130*H130,2)</f>
        <v>0</v>
      </c>
      <c r="K130" s="193" t="s">
        <v>21</v>
      </c>
      <c r="L130" s="198"/>
      <c r="M130" s="199" t="s">
        <v>21</v>
      </c>
      <c r="N130" s="200" t="s">
        <v>43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1005</v>
      </c>
      <c r="AT130" s="23" t="s">
        <v>148</v>
      </c>
      <c r="AU130" s="23" t="s">
        <v>82</v>
      </c>
      <c r="AY130" s="23" t="s">
        <v>146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80</v>
      </c>
      <c r="BK130" s="203">
        <f>ROUND(I130*H130,2)</f>
        <v>0</v>
      </c>
      <c r="BL130" s="23" t="s">
        <v>430</v>
      </c>
      <c r="BM130" s="23" t="s">
        <v>1010</v>
      </c>
    </row>
    <row r="131" spans="2:65" s="11" customFormat="1" ht="13.5">
      <c r="B131" s="204"/>
      <c r="C131" s="205"/>
      <c r="D131" s="206" t="s">
        <v>179</v>
      </c>
      <c r="E131" s="207" t="s">
        <v>21</v>
      </c>
      <c r="F131" s="208" t="s">
        <v>1011</v>
      </c>
      <c r="G131" s="205"/>
      <c r="H131" s="207" t="s">
        <v>21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179</v>
      </c>
      <c r="AU131" s="214" t="s">
        <v>82</v>
      </c>
      <c r="AV131" s="11" t="s">
        <v>80</v>
      </c>
      <c r="AW131" s="11" t="s">
        <v>35</v>
      </c>
      <c r="AX131" s="11" t="s">
        <v>72</v>
      </c>
      <c r="AY131" s="214" t="s">
        <v>146</v>
      </c>
    </row>
    <row r="132" spans="2:65" s="12" customFormat="1" ht="13.5">
      <c r="B132" s="215"/>
      <c r="C132" s="216"/>
      <c r="D132" s="206" t="s">
        <v>179</v>
      </c>
      <c r="E132" s="217" t="s">
        <v>21</v>
      </c>
      <c r="F132" s="218" t="s">
        <v>167</v>
      </c>
      <c r="G132" s="216"/>
      <c r="H132" s="219">
        <v>7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80</v>
      </c>
      <c r="AY132" s="225" t="s">
        <v>146</v>
      </c>
    </row>
    <row r="133" spans="2:65" s="1" customFormat="1" ht="16.5" customHeight="1">
      <c r="B133" s="40"/>
      <c r="C133" s="191" t="s">
        <v>218</v>
      </c>
      <c r="D133" s="191" t="s">
        <v>148</v>
      </c>
      <c r="E133" s="192" t="s">
        <v>1012</v>
      </c>
      <c r="F133" s="193" t="s">
        <v>1013</v>
      </c>
      <c r="G133" s="194" t="s">
        <v>177</v>
      </c>
      <c r="H133" s="195">
        <v>16</v>
      </c>
      <c r="I133" s="196"/>
      <c r="J133" s="197">
        <f>ROUND(I133*H133,2)</f>
        <v>0</v>
      </c>
      <c r="K133" s="193" t="s">
        <v>21</v>
      </c>
      <c r="L133" s="198"/>
      <c r="M133" s="199" t="s">
        <v>21</v>
      </c>
      <c r="N133" s="200" t="s">
        <v>43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1005</v>
      </c>
      <c r="AT133" s="23" t="s">
        <v>148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430</v>
      </c>
      <c r="BM133" s="23" t="s">
        <v>1014</v>
      </c>
    </row>
    <row r="134" spans="2:65" s="11" customFormat="1" ht="13.5">
      <c r="B134" s="204"/>
      <c r="C134" s="205"/>
      <c r="D134" s="206" t="s">
        <v>179</v>
      </c>
      <c r="E134" s="207" t="s">
        <v>21</v>
      </c>
      <c r="F134" s="208" t="s">
        <v>1015</v>
      </c>
      <c r="G134" s="205"/>
      <c r="H134" s="207" t="s">
        <v>21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179</v>
      </c>
      <c r="AU134" s="214" t="s">
        <v>82</v>
      </c>
      <c r="AV134" s="11" t="s">
        <v>80</v>
      </c>
      <c r="AW134" s="11" t="s">
        <v>35</v>
      </c>
      <c r="AX134" s="11" t="s">
        <v>72</v>
      </c>
      <c r="AY134" s="214" t="s">
        <v>146</v>
      </c>
    </row>
    <row r="135" spans="2:65" s="12" customFormat="1" ht="13.5">
      <c r="B135" s="215"/>
      <c r="C135" s="216"/>
      <c r="D135" s="206" t="s">
        <v>179</v>
      </c>
      <c r="E135" s="217" t="s">
        <v>21</v>
      </c>
      <c r="F135" s="218" t="s">
        <v>199</v>
      </c>
      <c r="G135" s="216"/>
      <c r="H135" s="219">
        <v>16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179</v>
      </c>
      <c r="AU135" s="225" t="s">
        <v>82</v>
      </c>
      <c r="AV135" s="12" t="s">
        <v>82</v>
      </c>
      <c r="AW135" s="12" t="s">
        <v>35</v>
      </c>
      <c r="AX135" s="12" t="s">
        <v>80</v>
      </c>
      <c r="AY135" s="225" t="s">
        <v>146</v>
      </c>
    </row>
    <row r="136" spans="2:65" s="1" customFormat="1" ht="16.5" customHeight="1">
      <c r="B136" s="40"/>
      <c r="C136" s="226" t="s">
        <v>9</v>
      </c>
      <c r="D136" s="226" t="s">
        <v>235</v>
      </c>
      <c r="E136" s="227" t="s">
        <v>1016</v>
      </c>
      <c r="F136" s="228" t="s">
        <v>1017</v>
      </c>
      <c r="G136" s="229" t="s">
        <v>177</v>
      </c>
      <c r="H136" s="230">
        <v>2</v>
      </c>
      <c r="I136" s="231"/>
      <c r="J136" s="232">
        <f t="shared" ref="J136:J141" si="0">ROUND(I136*H136,2)</f>
        <v>0</v>
      </c>
      <c r="K136" s="228" t="s">
        <v>279</v>
      </c>
      <c r="L136" s="60"/>
      <c r="M136" s="233" t="s">
        <v>21</v>
      </c>
      <c r="N136" s="234" t="s">
        <v>43</v>
      </c>
      <c r="O136" s="41"/>
      <c r="P136" s="201">
        <f t="shared" ref="P136:P141" si="1">O136*H136</f>
        <v>0</v>
      </c>
      <c r="Q136" s="201">
        <v>0</v>
      </c>
      <c r="R136" s="201">
        <f t="shared" ref="R136:R141" si="2">Q136*H136</f>
        <v>0</v>
      </c>
      <c r="S136" s="201">
        <v>0</v>
      </c>
      <c r="T136" s="202">
        <f t="shared" ref="T136:T141" si="3">S136*H136</f>
        <v>0</v>
      </c>
      <c r="AR136" s="23" t="s">
        <v>430</v>
      </c>
      <c r="AT136" s="23" t="s">
        <v>235</v>
      </c>
      <c r="AU136" s="23" t="s">
        <v>82</v>
      </c>
      <c r="AY136" s="23" t="s">
        <v>146</v>
      </c>
      <c r="BE136" s="203">
        <f t="shared" ref="BE136:BE141" si="4">IF(N136="základní",J136,0)</f>
        <v>0</v>
      </c>
      <c r="BF136" s="203">
        <f t="shared" ref="BF136:BF141" si="5">IF(N136="snížená",J136,0)</f>
        <v>0</v>
      </c>
      <c r="BG136" s="203">
        <f t="shared" ref="BG136:BG141" si="6">IF(N136="zákl. přenesená",J136,0)</f>
        <v>0</v>
      </c>
      <c r="BH136" s="203">
        <f t="shared" ref="BH136:BH141" si="7">IF(N136="sníž. přenesená",J136,0)</f>
        <v>0</v>
      </c>
      <c r="BI136" s="203">
        <f t="shared" ref="BI136:BI141" si="8">IF(N136="nulová",J136,0)</f>
        <v>0</v>
      </c>
      <c r="BJ136" s="23" t="s">
        <v>80</v>
      </c>
      <c r="BK136" s="203">
        <f t="shared" ref="BK136:BK141" si="9">ROUND(I136*H136,2)</f>
        <v>0</v>
      </c>
      <c r="BL136" s="23" t="s">
        <v>430</v>
      </c>
      <c r="BM136" s="23" t="s">
        <v>1018</v>
      </c>
    </row>
    <row r="137" spans="2:65" s="1" customFormat="1" ht="25.5" customHeight="1">
      <c r="B137" s="40"/>
      <c r="C137" s="191" t="s">
        <v>225</v>
      </c>
      <c r="D137" s="191" t="s">
        <v>148</v>
      </c>
      <c r="E137" s="192" t="s">
        <v>1019</v>
      </c>
      <c r="F137" s="193" t="s">
        <v>1009</v>
      </c>
      <c r="G137" s="194" t="s">
        <v>177</v>
      </c>
      <c r="H137" s="195">
        <v>2</v>
      </c>
      <c r="I137" s="196"/>
      <c r="J137" s="197">
        <f t="shared" si="0"/>
        <v>0</v>
      </c>
      <c r="K137" s="193" t="s">
        <v>21</v>
      </c>
      <c r="L137" s="198"/>
      <c r="M137" s="199" t="s">
        <v>21</v>
      </c>
      <c r="N137" s="200" t="s">
        <v>43</v>
      </c>
      <c r="O137" s="4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AR137" s="23" t="s">
        <v>1005</v>
      </c>
      <c r="AT137" s="23" t="s">
        <v>148</v>
      </c>
      <c r="AU137" s="23" t="s">
        <v>82</v>
      </c>
      <c r="AY137" s="23" t="s">
        <v>146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23" t="s">
        <v>80</v>
      </c>
      <c r="BK137" s="203">
        <f t="shared" si="9"/>
        <v>0</v>
      </c>
      <c r="BL137" s="23" t="s">
        <v>430</v>
      </c>
      <c r="BM137" s="23" t="s">
        <v>1020</v>
      </c>
    </row>
    <row r="138" spans="2:65" s="1" customFormat="1" ht="16.5" customHeight="1">
      <c r="B138" s="40"/>
      <c r="C138" s="226" t="s">
        <v>230</v>
      </c>
      <c r="D138" s="226" t="s">
        <v>235</v>
      </c>
      <c r="E138" s="227" t="s">
        <v>1021</v>
      </c>
      <c r="F138" s="228" t="s">
        <v>1022</v>
      </c>
      <c r="G138" s="229" t="s">
        <v>177</v>
      </c>
      <c r="H138" s="230">
        <v>7</v>
      </c>
      <c r="I138" s="231"/>
      <c r="J138" s="232">
        <f t="shared" si="0"/>
        <v>0</v>
      </c>
      <c r="K138" s="228" t="s">
        <v>239</v>
      </c>
      <c r="L138" s="60"/>
      <c r="M138" s="233" t="s">
        <v>21</v>
      </c>
      <c r="N138" s="234" t="s">
        <v>43</v>
      </c>
      <c r="O138" s="4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AR138" s="23" t="s">
        <v>430</v>
      </c>
      <c r="AT138" s="23" t="s">
        <v>235</v>
      </c>
      <c r="AU138" s="23" t="s">
        <v>82</v>
      </c>
      <c r="AY138" s="23" t="s">
        <v>146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23" t="s">
        <v>80</v>
      </c>
      <c r="BK138" s="203">
        <f t="shared" si="9"/>
        <v>0</v>
      </c>
      <c r="BL138" s="23" t="s">
        <v>430</v>
      </c>
      <c r="BM138" s="23" t="s">
        <v>1023</v>
      </c>
    </row>
    <row r="139" spans="2:65" s="1" customFormat="1" ht="16.5" customHeight="1">
      <c r="B139" s="40"/>
      <c r="C139" s="226" t="s">
        <v>234</v>
      </c>
      <c r="D139" s="226" t="s">
        <v>235</v>
      </c>
      <c r="E139" s="227" t="s">
        <v>1024</v>
      </c>
      <c r="F139" s="228" t="s">
        <v>1025</v>
      </c>
      <c r="G139" s="229" t="s">
        <v>177</v>
      </c>
      <c r="H139" s="230">
        <v>9</v>
      </c>
      <c r="I139" s="231"/>
      <c r="J139" s="232">
        <f t="shared" si="0"/>
        <v>0</v>
      </c>
      <c r="K139" s="228" t="s">
        <v>239</v>
      </c>
      <c r="L139" s="60"/>
      <c r="M139" s="233" t="s">
        <v>21</v>
      </c>
      <c r="N139" s="234" t="s">
        <v>43</v>
      </c>
      <c r="O139" s="4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AR139" s="23" t="s">
        <v>430</v>
      </c>
      <c r="AT139" s="23" t="s">
        <v>235</v>
      </c>
      <c r="AU139" s="23" t="s">
        <v>82</v>
      </c>
      <c r="AY139" s="23" t="s">
        <v>146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23" t="s">
        <v>80</v>
      </c>
      <c r="BK139" s="203">
        <f t="shared" si="9"/>
        <v>0</v>
      </c>
      <c r="BL139" s="23" t="s">
        <v>430</v>
      </c>
      <c r="BM139" s="23" t="s">
        <v>1026</v>
      </c>
    </row>
    <row r="140" spans="2:65" s="1" customFormat="1" ht="16.5" customHeight="1">
      <c r="B140" s="40"/>
      <c r="C140" s="191" t="s">
        <v>243</v>
      </c>
      <c r="D140" s="191" t="s">
        <v>148</v>
      </c>
      <c r="E140" s="192" t="s">
        <v>1027</v>
      </c>
      <c r="F140" s="193" t="s">
        <v>1028</v>
      </c>
      <c r="G140" s="194" t="s">
        <v>1029</v>
      </c>
      <c r="H140" s="195">
        <v>9</v>
      </c>
      <c r="I140" s="196"/>
      <c r="J140" s="197">
        <f t="shared" si="0"/>
        <v>0</v>
      </c>
      <c r="K140" s="193" t="s">
        <v>21</v>
      </c>
      <c r="L140" s="198"/>
      <c r="M140" s="199" t="s">
        <v>21</v>
      </c>
      <c r="N140" s="200" t="s">
        <v>43</v>
      </c>
      <c r="O140" s="4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AR140" s="23" t="s">
        <v>1005</v>
      </c>
      <c r="AT140" s="23" t="s">
        <v>148</v>
      </c>
      <c r="AU140" s="23" t="s">
        <v>82</v>
      </c>
      <c r="AY140" s="23" t="s">
        <v>146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23" t="s">
        <v>80</v>
      </c>
      <c r="BK140" s="203">
        <f t="shared" si="9"/>
        <v>0</v>
      </c>
      <c r="BL140" s="23" t="s">
        <v>430</v>
      </c>
      <c r="BM140" s="23" t="s">
        <v>1030</v>
      </c>
    </row>
    <row r="141" spans="2:65" s="1" customFormat="1" ht="25.5" customHeight="1">
      <c r="B141" s="40"/>
      <c r="C141" s="226" t="s">
        <v>369</v>
      </c>
      <c r="D141" s="226" t="s">
        <v>235</v>
      </c>
      <c r="E141" s="227" t="s">
        <v>1031</v>
      </c>
      <c r="F141" s="228" t="s">
        <v>1032</v>
      </c>
      <c r="G141" s="229" t="s">
        <v>238</v>
      </c>
      <c r="H141" s="230">
        <v>297.39999999999998</v>
      </c>
      <c r="I141" s="231"/>
      <c r="J141" s="232">
        <f t="shared" si="0"/>
        <v>0</v>
      </c>
      <c r="K141" s="228" t="s">
        <v>239</v>
      </c>
      <c r="L141" s="60"/>
      <c r="M141" s="233" t="s">
        <v>21</v>
      </c>
      <c r="N141" s="234" t="s">
        <v>43</v>
      </c>
      <c r="O141" s="4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AR141" s="23" t="s">
        <v>430</v>
      </c>
      <c r="AT141" s="23" t="s">
        <v>235</v>
      </c>
      <c r="AU141" s="23" t="s">
        <v>82</v>
      </c>
      <c r="AY141" s="23" t="s">
        <v>146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3" t="s">
        <v>80</v>
      </c>
      <c r="BK141" s="203">
        <f t="shared" si="9"/>
        <v>0</v>
      </c>
      <c r="BL141" s="23" t="s">
        <v>430</v>
      </c>
      <c r="BM141" s="23" t="s">
        <v>1033</v>
      </c>
    </row>
    <row r="142" spans="2:65" s="11" customFormat="1" ht="13.5">
      <c r="B142" s="204"/>
      <c r="C142" s="205"/>
      <c r="D142" s="206" t="s">
        <v>179</v>
      </c>
      <c r="E142" s="207" t="s">
        <v>21</v>
      </c>
      <c r="F142" s="208" t="s">
        <v>965</v>
      </c>
      <c r="G142" s="205"/>
      <c r="H142" s="207" t="s">
        <v>21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179</v>
      </c>
      <c r="AU142" s="214" t="s">
        <v>82</v>
      </c>
      <c r="AV142" s="11" t="s">
        <v>80</v>
      </c>
      <c r="AW142" s="11" t="s">
        <v>35</v>
      </c>
      <c r="AX142" s="11" t="s">
        <v>72</v>
      </c>
      <c r="AY142" s="214" t="s">
        <v>146</v>
      </c>
    </row>
    <row r="143" spans="2:65" s="12" customFormat="1" ht="13.5">
      <c r="B143" s="215"/>
      <c r="C143" s="216"/>
      <c r="D143" s="206" t="s">
        <v>179</v>
      </c>
      <c r="E143" s="217" t="s">
        <v>929</v>
      </c>
      <c r="F143" s="218" t="s">
        <v>925</v>
      </c>
      <c r="G143" s="216"/>
      <c r="H143" s="219">
        <v>297.39999999999998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179</v>
      </c>
      <c r="AU143" s="225" t="s">
        <v>82</v>
      </c>
      <c r="AV143" s="12" t="s">
        <v>82</v>
      </c>
      <c r="AW143" s="12" t="s">
        <v>35</v>
      </c>
      <c r="AX143" s="12" t="s">
        <v>80</v>
      </c>
      <c r="AY143" s="225" t="s">
        <v>146</v>
      </c>
    </row>
    <row r="144" spans="2:65" s="1" customFormat="1" ht="16.5" customHeight="1">
      <c r="B144" s="40"/>
      <c r="C144" s="191" t="s">
        <v>373</v>
      </c>
      <c r="D144" s="191" t="s">
        <v>148</v>
      </c>
      <c r="E144" s="192" t="s">
        <v>1034</v>
      </c>
      <c r="F144" s="193" t="s">
        <v>1035</v>
      </c>
      <c r="G144" s="194" t="s">
        <v>410</v>
      </c>
      <c r="H144" s="195">
        <v>184.38800000000001</v>
      </c>
      <c r="I144" s="196"/>
      <c r="J144" s="197">
        <f>ROUND(I144*H144,2)</f>
        <v>0</v>
      </c>
      <c r="K144" s="193" t="s">
        <v>239</v>
      </c>
      <c r="L144" s="198"/>
      <c r="M144" s="199" t="s">
        <v>21</v>
      </c>
      <c r="N144" s="200" t="s">
        <v>43</v>
      </c>
      <c r="O144" s="41"/>
      <c r="P144" s="201">
        <f>O144*H144</f>
        <v>0</v>
      </c>
      <c r="Q144" s="201">
        <v>1E-3</v>
      </c>
      <c r="R144" s="201">
        <f>Q144*H144</f>
        <v>0.184388</v>
      </c>
      <c r="S144" s="201">
        <v>0</v>
      </c>
      <c r="T144" s="202">
        <f>S144*H144</f>
        <v>0</v>
      </c>
      <c r="AR144" s="23" t="s">
        <v>995</v>
      </c>
      <c r="AT144" s="23" t="s">
        <v>148</v>
      </c>
      <c r="AU144" s="23" t="s">
        <v>82</v>
      </c>
      <c r="AY144" s="23" t="s">
        <v>146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80</v>
      </c>
      <c r="BK144" s="203">
        <f>ROUND(I144*H144,2)</f>
        <v>0</v>
      </c>
      <c r="BL144" s="23" t="s">
        <v>995</v>
      </c>
      <c r="BM144" s="23" t="s">
        <v>1036</v>
      </c>
    </row>
    <row r="145" spans="2:65" s="12" customFormat="1" ht="13.5">
      <c r="B145" s="215"/>
      <c r="C145" s="216"/>
      <c r="D145" s="206" t="s">
        <v>179</v>
      </c>
      <c r="E145" s="217" t="s">
        <v>21</v>
      </c>
      <c r="F145" s="218" t="s">
        <v>1037</v>
      </c>
      <c r="G145" s="216"/>
      <c r="H145" s="219">
        <v>184.38800000000001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179</v>
      </c>
      <c r="AU145" s="225" t="s">
        <v>82</v>
      </c>
      <c r="AV145" s="12" t="s">
        <v>82</v>
      </c>
      <c r="AW145" s="12" t="s">
        <v>35</v>
      </c>
      <c r="AX145" s="12" t="s">
        <v>80</v>
      </c>
      <c r="AY145" s="225" t="s">
        <v>146</v>
      </c>
    </row>
    <row r="146" spans="2:65" s="1" customFormat="1" ht="16.5" customHeight="1">
      <c r="B146" s="40"/>
      <c r="C146" s="226" t="s">
        <v>380</v>
      </c>
      <c r="D146" s="226" t="s">
        <v>235</v>
      </c>
      <c r="E146" s="227" t="s">
        <v>1038</v>
      </c>
      <c r="F146" s="228" t="s">
        <v>1039</v>
      </c>
      <c r="G146" s="229" t="s">
        <v>177</v>
      </c>
      <c r="H146" s="230">
        <v>1</v>
      </c>
      <c r="I146" s="231"/>
      <c r="J146" s="232">
        <f>ROUND(I146*H146,2)</f>
        <v>0</v>
      </c>
      <c r="K146" s="228" t="s">
        <v>239</v>
      </c>
      <c r="L146" s="60"/>
      <c r="M146" s="233" t="s">
        <v>21</v>
      </c>
      <c r="N146" s="234" t="s">
        <v>43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430</v>
      </c>
      <c r="AT146" s="23" t="s">
        <v>235</v>
      </c>
      <c r="AU146" s="23" t="s">
        <v>82</v>
      </c>
      <c r="AY146" s="23" t="s">
        <v>146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80</v>
      </c>
      <c r="BK146" s="203">
        <f>ROUND(I146*H146,2)</f>
        <v>0</v>
      </c>
      <c r="BL146" s="23" t="s">
        <v>430</v>
      </c>
      <c r="BM146" s="23" t="s">
        <v>1040</v>
      </c>
    </row>
    <row r="147" spans="2:65" s="1" customFormat="1" ht="25.5" customHeight="1">
      <c r="B147" s="40"/>
      <c r="C147" s="226" t="s">
        <v>384</v>
      </c>
      <c r="D147" s="226" t="s">
        <v>235</v>
      </c>
      <c r="E147" s="227" t="s">
        <v>1041</v>
      </c>
      <c r="F147" s="228" t="s">
        <v>1042</v>
      </c>
      <c r="G147" s="229" t="s">
        <v>177</v>
      </c>
      <c r="H147" s="230">
        <v>8</v>
      </c>
      <c r="I147" s="231"/>
      <c r="J147" s="232">
        <f>ROUND(I147*H147,2)</f>
        <v>0</v>
      </c>
      <c r="K147" s="228" t="s">
        <v>239</v>
      </c>
      <c r="L147" s="60"/>
      <c r="M147" s="233" t="s">
        <v>21</v>
      </c>
      <c r="N147" s="234" t="s">
        <v>43</v>
      </c>
      <c r="O147" s="41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430</v>
      </c>
      <c r="AT147" s="23" t="s">
        <v>235</v>
      </c>
      <c r="AU147" s="23" t="s">
        <v>82</v>
      </c>
      <c r="AY147" s="23" t="s">
        <v>146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80</v>
      </c>
      <c r="BK147" s="203">
        <f>ROUND(I147*H147,2)</f>
        <v>0</v>
      </c>
      <c r="BL147" s="23" t="s">
        <v>430</v>
      </c>
      <c r="BM147" s="23" t="s">
        <v>1043</v>
      </c>
    </row>
    <row r="148" spans="2:65" s="1" customFormat="1" ht="25.5" customHeight="1">
      <c r="B148" s="40"/>
      <c r="C148" s="226" t="s">
        <v>388</v>
      </c>
      <c r="D148" s="226" t="s">
        <v>235</v>
      </c>
      <c r="E148" s="227" t="s">
        <v>1044</v>
      </c>
      <c r="F148" s="228" t="s">
        <v>1045</v>
      </c>
      <c r="G148" s="229" t="s">
        <v>177</v>
      </c>
      <c r="H148" s="230">
        <v>25</v>
      </c>
      <c r="I148" s="231"/>
      <c r="J148" s="232">
        <f>ROUND(I148*H148,2)</f>
        <v>0</v>
      </c>
      <c r="K148" s="228" t="s">
        <v>239</v>
      </c>
      <c r="L148" s="60"/>
      <c r="M148" s="233" t="s">
        <v>21</v>
      </c>
      <c r="N148" s="234" t="s">
        <v>43</v>
      </c>
      <c r="O148" s="4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430</v>
      </c>
      <c r="AT148" s="23" t="s">
        <v>235</v>
      </c>
      <c r="AU148" s="23" t="s">
        <v>82</v>
      </c>
      <c r="AY148" s="23" t="s">
        <v>146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80</v>
      </c>
      <c r="BK148" s="203">
        <f>ROUND(I148*H148,2)</f>
        <v>0</v>
      </c>
      <c r="BL148" s="23" t="s">
        <v>430</v>
      </c>
      <c r="BM148" s="23" t="s">
        <v>1046</v>
      </c>
    </row>
    <row r="149" spans="2:65" s="12" customFormat="1" ht="13.5">
      <c r="B149" s="215"/>
      <c r="C149" s="216"/>
      <c r="D149" s="206" t="s">
        <v>179</v>
      </c>
      <c r="E149" s="217" t="s">
        <v>21</v>
      </c>
      <c r="F149" s="218" t="s">
        <v>1047</v>
      </c>
      <c r="G149" s="216"/>
      <c r="H149" s="219">
        <v>25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179</v>
      </c>
      <c r="AU149" s="225" t="s">
        <v>82</v>
      </c>
      <c r="AV149" s="12" t="s">
        <v>82</v>
      </c>
      <c r="AW149" s="12" t="s">
        <v>35</v>
      </c>
      <c r="AX149" s="12" t="s">
        <v>80</v>
      </c>
      <c r="AY149" s="225" t="s">
        <v>146</v>
      </c>
    </row>
    <row r="150" spans="2:65" s="1" customFormat="1" ht="16.5" customHeight="1">
      <c r="B150" s="40"/>
      <c r="C150" s="226" t="s">
        <v>393</v>
      </c>
      <c r="D150" s="226" t="s">
        <v>235</v>
      </c>
      <c r="E150" s="227" t="s">
        <v>1048</v>
      </c>
      <c r="F150" s="228" t="s">
        <v>1049</v>
      </c>
      <c r="G150" s="229" t="s">
        <v>177</v>
      </c>
      <c r="H150" s="230">
        <v>25</v>
      </c>
      <c r="I150" s="231"/>
      <c r="J150" s="232">
        <f>ROUND(I150*H150,2)</f>
        <v>0</v>
      </c>
      <c r="K150" s="228" t="s">
        <v>239</v>
      </c>
      <c r="L150" s="60"/>
      <c r="M150" s="233" t="s">
        <v>21</v>
      </c>
      <c r="N150" s="234" t="s">
        <v>43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430</v>
      </c>
      <c r="AT150" s="23" t="s">
        <v>235</v>
      </c>
      <c r="AU150" s="23" t="s">
        <v>82</v>
      </c>
      <c r="AY150" s="23" t="s">
        <v>146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80</v>
      </c>
      <c r="BK150" s="203">
        <f>ROUND(I150*H150,2)</f>
        <v>0</v>
      </c>
      <c r="BL150" s="23" t="s">
        <v>430</v>
      </c>
      <c r="BM150" s="23" t="s">
        <v>1050</v>
      </c>
    </row>
    <row r="151" spans="2:65" s="12" customFormat="1" ht="13.5">
      <c r="B151" s="215"/>
      <c r="C151" s="216"/>
      <c r="D151" s="206" t="s">
        <v>179</v>
      </c>
      <c r="E151" s="217" t="s">
        <v>21</v>
      </c>
      <c r="F151" s="218" t="s">
        <v>1051</v>
      </c>
      <c r="G151" s="216"/>
      <c r="H151" s="219">
        <v>25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179</v>
      </c>
      <c r="AU151" s="225" t="s">
        <v>82</v>
      </c>
      <c r="AV151" s="12" t="s">
        <v>82</v>
      </c>
      <c r="AW151" s="12" t="s">
        <v>35</v>
      </c>
      <c r="AX151" s="12" t="s">
        <v>80</v>
      </c>
      <c r="AY151" s="225" t="s">
        <v>146</v>
      </c>
    </row>
    <row r="152" spans="2:65" s="1" customFormat="1" ht="16.5" customHeight="1">
      <c r="B152" s="40"/>
      <c r="C152" s="191" t="s">
        <v>407</v>
      </c>
      <c r="D152" s="191" t="s">
        <v>148</v>
      </c>
      <c r="E152" s="192" t="s">
        <v>1052</v>
      </c>
      <c r="F152" s="193" t="s">
        <v>1053</v>
      </c>
      <c r="G152" s="194" t="s">
        <v>177</v>
      </c>
      <c r="H152" s="195">
        <v>25</v>
      </c>
      <c r="I152" s="196"/>
      <c r="J152" s="197">
        <f>ROUND(I152*H152,2)</f>
        <v>0</v>
      </c>
      <c r="K152" s="193" t="s">
        <v>21</v>
      </c>
      <c r="L152" s="198"/>
      <c r="M152" s="199" t="s">
        <v>21</v>
      </c>
      <c r="N152" s="200" t="s">
        <v>43</v>
      </c>
      <c r="O152" s="4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1005</v>
      </c>
      <c r="AT152" s="23" t="s">
        <v>148</v>
      </c>
      <c r="AU152" s="23" t="s">
        <v>82</v>
      </c>
      <c r="AY152" s="23" t="s">
        <v>146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80</v>
      </c>
      <c r="BK152" s="203">
        <f>ROUND(I152*H152,2)</f>
        <v>0</v>
      </c>
      <c r="BL152" s="23" t="s">
        <v>430</v>
      </c>
      <c r="BM152" s="23" t="s">
        <v>1054</v>
      </c>
    </row>
    <row r="153" spans="2:65" s="1" customFormat="1" ht="38.25" customHeight="1">
      <c r="B153" s="40"/>
      <c r="C153" s="226" t="s">
        <v>418</v>
      </c>
      <c r="D153" s="226" t="s">
        <v>235</v>
      </c>
      <c r="E153" s="227" t="s">
        <v>1055</v>
      </c>
      <c r="F153" s="228" t="s">
        <v>1056</v>
      </c>
      <c r="G153" s="229" t="s">
        <v>238</v>
      </c>
      <c r="H153" s="230">
        <v>581</v>
      </c>
      <c r="I153" s="231"/>
      <c r="J153" s="232">
        <f>ROUND(I153*H153,2)</f>
        <v>0</v>
      </c>
      <c r="K153" s="228" t="s">
        <v>239</v>
      </c>
      <c r="L153" s="60"/>
      <c r="M153" s="233" t="s">
        <v>21</v>
      </c>
      <c r="N153" s="234" t="s">
        <v>43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430</v>
      </c>
      <c r="AT153" s="23" t="s">
        <v>235</v>
      </c>
      <c r="AU153" s="23" t="s">
        <v>82</v>
      </c>
      <c r="AY153" s="23" t="s">
        <v>146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80</v>
      </c>
      <c r="BK153" s="203">
        <f>ROUND(I153*H153,2)</f>
        <v>0</v>
      </c>
      <c r="BL153" s="23" t="s">
        <v>430</v>
      </c>
      <c r="BM153" s="23" t="s">
        <v>1057</v>
      </c>
    </row>
    <row r="154" spans="2:65" s="12" customFormat="1" ht="13.5">
      <c r="B154" s="215"/>
      <c r="C154" s="216"/>
      <c r="D154" s="206" t="s">
        <v>179</v>
      </c>
      <c r="E154" s="217" t="s">
        <v>21</v>
      </c>
      <c r="F154" s="218" t="s">
        <v>927</v>
      </c>
      <c r="G154" s="216"/>
      <c r="H154" s="219">
        <v>581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179</v>
      </c>
      <c r="AU154" s="225" t="s">
        <v>82</v>
      </c>
      <c r="AV154" s="12" t="s">
        <v>82</v>
      </c>
      <c r="AW154" s="12" t="s">
        <v>35</v>
      </c>
      <c r="AX154" s="12" t="s">
        <v>80</v>
      </c>
      <c r="AY154" s="225" t="s">
        <v>146</v>
      </c>
    </row>
    <row r="155" spans="2:65" s="1" customFormat="1" ht="16.5" customHeight="1">
      <c r="B155" s="40"/>
      <c r="C155" s="191" t="s">
        <v>427</v>
      </c>
      <c r="D155" s="191" t="s">
        <v>148</v>
      </c>
      <c r="E155" s="192" t="s">
        <v>1058</v>
      </c>
      <c r="F155" s="193" t="s">
        <v>1059</v>
      </c>
      <c r="G155" s="194" t="s">
        <v>238</v>
      </c>
      <c r="H155" s="195">
        <v>581</v>
      </c>
      <c r="I155" s="196"/>
      <c r="J155" s="197">
        <f>ROUND(I155*H155,2)</f>
        <v>0</v>
      </c>
      <c r="K155" s="193" t="s">
        <v>239</v>
      </c>
      <c r="L155" s="198"/>
      <c r="M155" s="199" t="s">
        <v>21</v>
      </c>
      <c r="N155" s="200" t="s">
        <v>43</v>
      </c>
      <c r="O155" s="41"/>
      <c r="P155" s="201">
        <f>O155*H155</f>
        <v>0</v>
      </c>
      <c r="Q155" s="201">
        <v>1.2E-4</v>
      </c>
      <c r="R155" s="201">
        <f>Q155*H155</f>
        <v>6.9720000000000004E-2</v>
      </c>
      <c r="S155" s="201">
        <v>0</v>
      </c>
      <c r="T155" s="202">
        <f>S155*H155</f>
        <v>0</v>
      </c>
      <c r="AR155" s="23" t="s">
        <v>995</v>
      </c>
      <c r="AT155" s="23" t="s">
        <v>148</v>
      </c>
      <c r="AU155" s="23" t="s">
        <v>82</v>
      </c>
      <c r="AY155" s="23" t="s">
        <v>146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80</v>
      </c>
      <c r="BK155" s="203">
        <f>ROUND(I155*H155,2)</f>
        <v>0</v>
      </c>
      <c r="BL155" s="23" t="s">
        <v>995</v>
      </c>
      <c r="BM155" s="23" t="s">
        <v>1060</v>
      </c>
    </row>
    <row r="156" spans="2:65" s="11" customFormat="1" ht="13.5">
      <c r="B156" s="204"/>
      <c r="C156" s="205"/>
      <c r="D156" s="206" t="s">
        <v>179</v>
      </c>
      <c r="E156" s="207" t="s">
        <v>21</v>
      </c>
      <c r="F156" s="208" t="s">
        <v>1011</v>
      </c>
      <c r="G156" s="205"/>
      <c r="H156" s="207" t="s">
        <v>21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179</v>
      </c>
      <c r="AU156" s="214" t="s">
        <v>82</v>
      </c>
      <c r="AV156" s="11" t="s">
        <v>80</v>
      </c>
      <c r="AW156" s="11" t="s">
        <v>35</v>
      </c>
      <c r="AX156" s="11" t="s">
        <v>72</v>
      </c>
      <c r="AY156" s="214" t="s">
        <v>146</v>
      </c>
    </row>
    <row r="157" spans="2:65" s="12" customFormat="1" ht="13.5">
      <c r="B157" s="215"/>
      <c r="C157" s="216"/>
      <c r="D157" s="206" t="s">
        <v>179</v>
      </c>
      <c r="E157" s="217" t="s">
        <v>21</v>
      </c>
      <c r="F157" s="218" t="s">
        <v>1061</v>
      </c>
      <c r="G157" s="216"/>
      <c r="H157" s="219">
        <v>560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179</v>
      </c>
      <c r="AU157" s="225" t="s">
        <v>82</v>
      </c>
      <c r="AV157" s="12" t="s">
        <v>82</v>
      </c>
      <c r="AW157" s="12" t="s">
        <v>35</v>
      </c>
      <c r="AX157" s="12" t="s">
        <v>72</v>
      </c>
      <c r="AY157" s="225" t="s">
        <v>146</v>
      </c>
    </row>
    <row r="158" spans="2:65" s="12" customFormat="1" ht="13.5">
      <c r="B158" s="215"/>
      <c r="C158" s="216"/>
      <c r="D158" s="206" t="s">
        <v>179</v>
      </c>
      <c r="E158" s="217" t="s">
        <v>21</v>
      </c>
      <c r="F158" s="218" t="s">
        <v>1062</v>
      </c>
      <c r="G158" s="216"/>
      <c r="H158" s="219">
        <v>21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146</v>
      </c>
    </row>
    <row r="159" spans="2:65" s="13" customFormat="1" ht="13.5">
      <c r="B159" s="239"/>
      <c r="C159" s="240"/>
      <c r="D159" s="206" t="s">
        <v>179</v>
      </c>
      <c r="E159" s="241" t="s">
        <v>927</v>
      </c>
      <c r="F159" s="242" t="s">
        <v>273</v>
      </c>
      <c r="G159" s="240"/>
      <c r="H159" s="243">
        <v>581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179</v>
      </c>
      <c r="AU159" s="249" t="s">
        <v>82</v>
      </c>
      <c r="AV159" s="13" t="s">
        <v>152</v>
      </c>
      <c r="AW159" s="13" t="s">
        <v>35</v>
      </c>
      <c r="AX159" s="13" t="s">
        <v>80</v>
      </c>
      <c r="AY159" s="249" t="s">
        <v>146</v>
      </c>
    </row>
    <row r="160" spans="2:65" s="1" customFormat="1" ht="16.5" customHeight="1">
      <c r="B160" s="40"/>
      <c r="C160" s="191" t="s">
        <v>399</v>
      </c>
      <c r="D160" s="191" t="s">
        <v>148</v>
      </c>
      <c r="E160" s="192" t="s">
        <v>1063</v>
      </c>
      <c r="F160" s="193" t="s">
        <v>1064</v>
      </c>
      <c r="G160" s="194" t="s">
        <v>238</v>
      </c>
      <c r="H160" s="195">
        <v>297.39999999999998</v>
      </c>
      <c r="I160" s="196"/>
      <c r="J160" s="197">
        <f>ROUND(I160*H160,2)</f>
        <v>0</v>
      </c>
      <c r="K160" s="193" t="s">
        <v>279</v>
      </c>
      <c r="L160" s="198"/>
      <c r="M160" s="199" t="s">
        <v>21</v>
      </c>
      <c r="N160" s="200" t="s">
        <v>43</v>
      </c>
      <c r="O160" s="41"/>
      <c r="P160" s="201">
        <f>O160*H160</f>
        <v>0</v>
      </c>
      <c r="Q160" s="201">
        <v>3.4000000000000002E-4</v>
      </c>
      <c r="R160" s="201">
        <f>Q160*H160</f>
        <v>0.101116</v>
      </c>
      <c r="S160" s="201">
        <v>0</v>
      </c>
      <c r="T160" s="202">
        <f>S160*H160</f>
        <v>0</v>
      </c>
      <c r="AR160" s="23" t="s">
        <v>995</v>
      </c>
      <c r="AT160" s="23" t="s">
        <v>148</v>
      </c>
      <c r="AU160" s="23" t="s">
        <v>82</v>
      </c>
      <c r="AY160" s="23" t="s">
        <v>146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80</v>
      </c>
      <c r="BK160" s="203">
        <f>ROUND(I160*H160,2)</f>
        <v>0</v>
      </c>
      <c r="BL160" s="23" t="s">
        <v>995</v>
      </c>
      <c r="BM160" s="23" t="s">
        <v>1065</v>
      </c>
    </row>
    <row r="161" spans="2:65" s="11" customFormat="1" ht="13.5">
      <c r="B161" s="204"/>
      <c r="C161" s="205"/>
      <c r="D161" s="206" t="s">
        <v>179</v>
      </c>
      <c r="E161" s="207" t="s">
        <v>21</v>
      </c>
      <c r="F161" s="208" t="s">
        <v>965</v>
      </c>
      <c r="G161" s="205"/>
      <c r="H161" s="207" t="s">
        <v>21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179</v>
      </c>
      <c r="AU161" s="214" t="s">
        <v>82</v>
      </c>
      <c r="AV161" s="11" t="s">
        <v>80</v>
      </c>
      <c r="AW161" s="11" t="s">
        <v>35</v>
      </c>
      <c r="AX161" s="11" t="s">
        <v>72</v>
      </c>
      <c r="AY161" s="214" t="s">
        <v>146</v>
      </c>
    </row>
    <row r="162" spans="2:65" s="12" customFormat="1" ht="13.5">
      <c r="B162" s="215"/>
      <c r="C162" s="216"/>
      <c r="D162" s="206" t="s">
        <v>179</v>
      </c>
      <c r="E162" s="217" t="s">
        <v>21</v>
      </c>
      <c r="F162" s="218" t="s">
        <v>1066</v>
      </c>
      <c r="G162" s="216"/>
      <c r="H162" s="219">
        <v>192.4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179</v>
      </c>
      <c r="AU162" s="225" t="s">
        <v>82</v>
      </c>
      <c r="AV162" s="12" t="s">
        <v>82</v>
      </c>
      <c r="AW162" s="12" t="s">
        <v>35</v>
      </c>
      <c r="AX162" s="12" t="s">
        <v>72</v>
      </c>
      <c r="AY162" s="225" t="s">
        <v>146</v>
      </c>
    </row>
    <row r="163" spans="2:65" s="12" customFormat="1" ht="13.5">
      <c r="B163" s="215"/>
      <c r="C163" s="216"/>
      <c r="D163" s="206" t="s">
        <v>179</v>
      </c>
      <c r="E163" s="217" t="s">
        <v>21</v>
      </c>
      <c r="F163" s="218" t="s">
        <v>1067</v>
      </c>
      <c r="G163" s="216"/>
      <c r="H163" s="219">
        <v>105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179</v>
      </c>
      <c r="AU163" s="225" t="s">
        <v>82</v>
      </c>
      <c r="AV163" s="12" t="s">
        <v>82</v>
      </c>
      <c r="AW163" s="12" t="s">
        <v>35</v>
      </c>
      <c r="AX163" s="12" t="s">
        <v>72</v>
      </c>
      <c r="AY163" s="225" t="s">
        <v>146</v>
      </c>
    </row>
    <row r="164" spans="2:65" s="13" customFormat="1" ht="13.5">
      <c r="B164" s="239"/>
      <c r="C164" s="240"/>
      <c r="D164" s="206" t="s">
        <v>179</v>
      </c>
      <c r="E164" s="241" t="s">
        <v>925</v>
      </c>
      <c r="F164" s="242" t="s">
        <v>273</v>
      </c>
      <c r="G164" s="240"/>
      <c r="H164" s="243">
        <v>297.39999999999998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179</v>
      </c>
      <c r="AU164" s="249" t="s">
        <v>82</v>
      </c>
      <c r="AV164" s="13" t="s">
        <v>152</v>
      </c>
      <c r="AW164" s="13" t="s">
        <v>35</v>
      </c>
      <c r="AX164" s="13" t="s">
        <v>80</v>
      </c>
      <c r="AY164" s="249" t="s">
        <v>146</v>
      </c>
    </row>
    <row r="165" spans="2:65" s="1" customFormat="1" ht="38.25" customHeight="1">
      <c r="B165" s="40"/>
      <c r="C165" s="226" t="s">
        <v>579</v>
      </c>
      <c r="D165" s="226" t="s">
        <v>235</v>
      </c>
      <c r="E165" s="227" t="s">
        <v>1068</v>
      </c>
      <c r="F165" s="228" t="s">
        <v>1069</v>
      </c>
      <c r="G165" s="229" t="s">
        <v>238</v>
      </c>
      <c r="H165" s="230">
        <v>297.39999999999998</v>
      </c>
      <c r="I165" s="231"/>
      <c r="J165" s="232">
        <f>ROUND(I165*H165,2)</f>
        <v>0</v>
      </c>
      <c r="K165" s="228" t="s">
        <v>279</v>
      </c>
      <c r="L165" s="60"/>
      <c r="M165" s="233" t="s">
        <v>21</v>
      </c>
      <c r="N165" s="234" t="s">
        <v>43</v>
      </c>
      <c r="O165" s="4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430</v>
      </c>
      <c r="AT165" s="23" t="s">
        <v>235</v>
      </c>
      <c r="AU165" s="23" t="s">
        <v>82</v>
      </c>
      <c r="AY165" s="23" t="s">
        <v>146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80</v>
      </c>
      <c r="BK165" s="203">
        <f>ROUND(I165*H165,2)</f>
        <v>0</v>
      </c>
      <c r="BL165" s="23" t="s">
        <v>430</v>
      </c>
      <c r="BM165" s="23" t="s">
        <v>1070</v>
      </c>
    </row>
    <row r="166" spans="2:65" s="12" customFormat="1" ht="13.5">
      <c r="B166" s="215"/>
      <c r="C166" s="216"/>
      <c r="D166" s="206" t="s">
        <v>179</v>
      </c>
      <c r="E166" s="217" t="s">
        <v>21</v>
      </c>
      <c r="F166" s="218" t="s">
        <v>925</v>
      </c>
      <c r="G166" s="216"/>
      <c r="H166" s="219">
        <v>297.39999999999998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179</v>
      </c>
      <c r="AU166" s="225" t="s">
        <v>82</v>
      </c>
      <c r="AV166" s="12" t="s">
        <v>82</v>
      </c>
      <c r="AW166" s="12" t="s">
        <v>35</v>
      </c>
      <c r="AX166" s="12" t="s">
        <v>80</v>
      </c>
      <c r="AY166" s="225" t="s">
        <v>146</v>
      </c>
    </row>
    <row r="167" spans="2:65" s="10" customFormat="1" ht="29.85" customHeight="1">
      <c r="B167" s="175"/>
      <c r="C167" s="176"/>
      <c r="D167" s="177" t="s">
        <v>71</v>
      </c>
      <c r="E167" s="189" t="s">
        <v>425</v>
      </c>
      <c r="F167" s="189" t="s">
        <v>426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SUM(P168:P207)</f>
        <v>0</v>
      </c>
      <c r="Q167" s="183"/>
      <c r="R167" s="184">
        <f>SUM(R168:R207)</f>
        <v>94.082759969999998</v>
      </c>
      <c r="S167" s="183"/>
      <c r="T167" s="185">
        <f>SUM(T168:T207)</f>
        <v>0</v>
      </c>
      <c r="AR167" s="186" t="s">
        <v>156</v>
      </c>
      <c r="AT167" s="187" t="s">
        <v>71</v>
      </c>
      <c r="AU167" s="187" t="s">
        <v>80</v>
      </c>
      <c r="AY167" s="186" t="s">
        <v>146</v>
      </c>
      <c r="BK167" s="188">
        <f>SUM(BK168:BK207)</f>
        <v>0</v>
      </c>
    </row>
    <row r="168" spans="2:65" s="1" customFormat="1" ht="16.5" customHeight="1">
      <c r="B168" s="40"/>
      <c r="C168" s="226" t="s">
        <v>583</v>
      </c>
      <c r="D168" s="226" t="s">
        <v>235</v>
      </c>
      <c r="E168" s="227" t="s">
        <v>1071</v>
      </c>
      <c r="F168" s="228" t="s">
        <v>1072</v>
      </c>
      <c r="G168" s="229" t="s">
        <v>1073</v>
      </c>
      <c r="H168" s="230">
        <v>0.29699999999999999</v>
      </c>
      <c r="I168" s="231"/>
      <c r="J168" s="232">
        <f>ROUND(I168*H168,2)</f>
        <v>0</v>
      </c>
      <c r="K168" s="228" t="s">
        <v>239</v>
      </c>
      <c r="L168" s="60"/>
      <c r="M168" s="233" t="s">
        <v>21</v>
      </c>
      <c r="N168" s="234" t="s">
        <v>43</v>
      </c>
      <c r="O168" s="41"/>
      <c r="P168" s="201">
        <f>O168*H168</f>
        <v>0</v>
      </c>
      <c r="Q168" s="201">
        <v>8.8000000000000005E-3</v>
      </c>
      <c r="R168" s="201">
        <f>Q168*H168</f>
        <v>2.6136000000000002E-3</v>
      </c>
      <c r="S168" s="201">
        <v>0</v>
      </c>
      <c r="T168" s="202">
        <f>S168*H168</f>
        <v>0</v>
      </c>
      <c r="AR168" s="23" t="s">
        <v>430</v>
      </c>
      <c r="AT168" s="23" t="s">
        <v>235</v>
      </c>
      <c r="AU168" s="23" t="s">
        <v>82</v>
      </c>
      <c r="AY168" s="23" t="s">
        <v>146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80</v>
      </c>
      <c r="BK168" s="203">
        <f>ROUND(I168*H168,2)</f>
        <v>0</v>
      </c>
      <c r="BL168" s="23" t="s">
        <v>430</v>
      </c>
      <c r="BM168" s="23" t="s">
        <v>1074</v>
      </c>
    </row>
    <row r="169" spans="2:65" s="12" customFormat="1" ht="13.5">
      <c r="B169" s="215"/>
      <c r="C169" s="216"/>
      <c r="D169" s="206" t="s">
        <v>179</v>
      </c>
      <c r="E169" s="217" t="s">
        <v>21</v>
      </c>
      <c r="F169" s="218" t="s">
        <v>1075</v>
      </c>
      <c r="G169" s="216"/>
      <c r="H169" s="219">
        <v>0.29699999999999999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179</v>
      </c>
      <c r="AU169" s="225" t="s">
        <v>82</v>
      </c>
      <c r="AV169" s="12" t="s">
        <v>82</v>
      </c>
      <c r="AW169" s="12" t="s">
        <v>35</v>
      </c>
      <c r="AX169" s="12" t="s">
        <v>80</v>
      </c>
      <c r="AY169" s="225" t="s">
        <v>146</v>
      </c>
    </row>
    <row r="170" spans="2:65" s="1" customFormat="1" ht="51" customHeight="1">
      <c r="B170" s="40"/>
      <c r="C170" s="226" t="s">
        <v>586</v>
      </c>
      <c r="D170" s="226" t="s">
        <v>235</v>
      </c>
      <c r="E170" s="227" t="s">
        <v>1076</v>
      </c>
      <c r="F170" s="228" t="s">
        <v>1077</v>
      </c>
      <c r="G170" s="229" t="s">
        <v>177</v>
      </c>
      <c r="H170" s="230">
        <v>9</v>
      </c>
      <c r="I170" s="231"/>
      <c r="J170" s="232">
        <f>ROUND(I170*H170,2)</f>
        <v>0</v>
      </c>
      <c r="K170" s="228" t="s">
        <v>239</v>
      </c>
      <c r="L170" s="60"/>
      <c r="M170" s="233" t="s">
        <v>21</v>
      </c>
      <c r="N170" s="234" t="s">
        <v>43</v>
      </c>
      <c r="O170" s="4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430</v>
      </c>
      <c r="AT170" s="23" t="s">
        <v>235</v>
      </c>
      <c r="AU170" s="23" t="s">
        <v>82</v>
      </c>
      <c r="AY170" s="23" t="s">
        <v>146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80</v>
      </c>
      <c r="BK170" s="203">
        <f>ROUND(I170*H170,2)</f>
        <v>0</v>
      </c>
      <c r="BL170" s="23" t="s">
        <v>430</v>
      </c>
      <c r="BM170" s="23" t="s">
        <v>1078</v>
      </c>
    </row>
    <row r="171" spans="2:65" s="1" customFormat="1" ht="25.5" customHeight="1">
      <c r="B171" s="40"/>
      <c r="C171" s="226" t="s">
        <v>591</v>
      </c>
      <c r="D171" s="226" t="s">
        <v>235</v>
      </c>
      <c r="E171" s="227" t="s">
        <v>1079</v>
      </c>
      <c r="F171" s="228" t="s">
        <v>1080</v>
      </c>
      <c r="G171" s="229" t="s">
        <v>253</v>
      </c>
      <c r="H171" s="230">
        <v>2.1110000000000002</v>
      </c>
      <c r="I171" s="231"/>
      <c r="J171" s="232">
        <f>ROUND(I171*H171,2)</f>
        <v>0</v>
      </c>
      <c r="K171" s="228" t="s">
        <v>239</v>
      </c>
      <c r="L171" s="60"/>
      <c r="M171" s="233" t="s">
        <v>21</v>
      </c>
      <c r="N171" s="234" t="s">
        <v>43</v>
      </c>
      <c r="O171" s="41"/>
      <c r="P171" s="201">
        <f>O171*H171</f>
        <v>0</v>
      </c>
      <c r="Q171" s="201">
        <v>2.45329</v>
      </c>
      <c r="R171" s="201">
        <f>Q171*H171</f>
        <v>5.1788951900000004</v>
      </c>
      <c r="S171" s="201">
        <v>0</v>
      </c>
      <c r="T171" s="202">
        <f>S171*H171</f>
        <v>0</v>
      </c>
      <c r="AR171" s="23" t="s">
        <v>430</v>
      </c>
      <c r="AT171" s="23" t="s">
        <v>235</v>
      </c>
      <c r="AU171" s="23" t="s">
        <v>82</v>
      </c>
      <c r="AY171" s="23" t="s">
        <v>146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80</v>
      </c>
      <c r="BK171" s="203">
        <f>ROUND(I171*H171,2)</f>
        <v>0</v>
      </c>
      <c r="BL171" s="23" t="s">
        <v>430</v>
      </c>
      <c r="BM171" s="23" t="s">
        <v>1081</v>
      </c>
    </row>
    <row r="172" spans="2:65" s="11" customFormat="1" ht="13.5">
      <c r="B172" s="204"/>
      <c r="C172" s="205"/>
      <c r="D172" s="206" t="s">
        <v>179</v>
      </c>
      <c r="E172" s="207" t="s">
        <v>21</v>
      </c>
      <c r="F172" s="208" t="s">
        <v>1082</v>
      </c>
      <c r="G172" s="205"/>
      <c r="H172" s="207" t="s">
        <v>21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179</v>
      </c>
      <c r="AU172" s="214" t="s">
        <v>82</v>
      </c>
      <c r="AV172" s="11" t="s">
        <v>80</v>
      </c>
      <c r="AW172" s="11" t="s">
        <v>35</v>
      </c>
      <c r="AX172" s="11" t="s">
        <v>72</v>
      </c>
      <c r="AY172" s="214" t="s">
        <v>146</v>
      </c>
    </row>
    <row r="173" spans="2:65" s="12" customFormat="1" ht="13.5">
      <c r="B173" s="215"/>
      <c r="C173" s="216"/>
      <c r="D173" s="206" t="s">
        <v>179</v>
      </c>
      <c r="E173" s="217" t="s">
        <v>21</v>
      </c>
      <c r="F173" s="218" t="s">
        <v>1083</v>
      </c>
      <c r="G173" s="216"/>
      <c r="H173" s="219">
        <v>2.1110000000000002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179</v>
      </c>
      <c r="AU173" s="225" t="s">
        <v>82</v>
      </c>
      <c r="AV173" s="12" t="s">
        <v>82</v>
      </c>
      <c r="AW173" s="12" t="s">
        <v>35</v>
      </c>
      <c r="AX173" s="12" t="s">
        <v>80</v>
      </c>
      <c r="AY173" s="225" t="s">
        <v>146</v>
      </c>
    </row>
    <row r="174" spans="2:65" s="1" customFormat="1" ht="25.5" customHeight="1">
      <c r="B174" s="40"/>
      <c r="C174" s="226" t="s">
        <v>563</v>
      </c>
      <c r="D174" s="226" t="s">
        <v>235</v>
      </c>
      <c r="E174" s="227" t="s">
        <v>1084</v>
      </c>
      <c r="F174" s="228" t="s">
        <v>1085</v>
      </c>
      <c r="G174" s="229" t="s">
        <v>248</v>
      </c>
      <c r="H174" s="230">
        <v>16.956</v>
      </c>
      <c r="I174" s="231"/>
      <c r="J174" s="232">
        <f>ROUND(I174*H174,2)</f>
        <v>0</v>
      </c>
      <c r="K174" s="228" t="s">
        <v>239</v>
      </c>
      <c r="L174" s="60"/>
      <c r="M174" s="233" t="s">
        <v>21</v>
      </c>
      <c r="N174" s="234" t="s">
        <v>43</v>
      </c>
      <c r="O174" s="41"/>
      <c r="P174" s="201">
        <f>O174*H174</f>
        <v>0</v>
      </c>
      <c r="Q174" s="201">
        <v>1.7430000000000001E-2</v>
      </c>
      <c r="R174" s="201">
        <f>Q174*H174</f>
        <v>0.29554308000000001</v>
      </c>
      <c r="S174" s="201">
        <v>0</v>
      </c>
      <c r="T174" s="202">
        <f>S174*H174</f>
        <v>0</v>
      </c>
      <c r="AR174" s="23" t="s">
        <v>430</v>
      </c>
      <c r="AT174" s="23" t="s">
        <v>235</v>
      </c>
      <c r="AU174" s="23" t="s">
        <v>82</v>
      </c>
      <c r="AY174" s="23" t="s">
        <v>146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80</v>
      </c>
      <c r="BK174" s="203">
        <f>ROUND(I174*H174,2)</f>
        <v>0</v>
      </c>
      <c r="BL174" s="23" t="s">
        <v>430</v>
      </c>
      <c r="BM174" s="23" t="s">
        <v>1086</v>
      </c>
    </row>
    <row r="175" spans="2:65" s="11" customFormat="1" ht="13.5">
      <c r="B175" s="204"/>
      <c r="C175" s="205"/>
      <c r="D175" s="206" t="s">
        <v>179</v>
      </c>
      <c r="E175" s="207" t="s">
        <v>21</v>
      </c>
      <c r="F175" s="208" t="s">
        <v>1082</v>
      </c>
      <c r="G175" s="205"/>
      <c r="H175" s="207" t="s">
        <v>21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179</v>
      </c>
      <c r="AU175" s="214" t="s">
        <v>82</v>
      </c>
      <c r="AV175" s="11" t="s">
        <v>80</v>
      </c>
      <c r="AW175" s="11" t="s">
        <v>35</v>
      </c>
      <c r="AX175" s="11" t="s">
        <v>72</v>
      </c>
      <c r="AY175" s="214" t="s">
        <v>146</v>
      </c>
    </row>
    <row r="176" spans="2:65" s="12" customFormat="1" ht="13.5">
      <c r="B176" s="215"/>
      <c r="C176" s="216"/>
      <c r="D176" s="206" t="s">
        <v>179</v>
      </c>
      <c r="E176" s="217" t="s">
        <v>21</v>
      </c>
      <c r="F176" s="218" t="s">
        <v>1087</v>
      </c>
      <c r="G176" s="216"/>
      <c r="H176" s="219">
        <v>16.956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179</v>
      </c>
      <c r="AU176" s="225" t="s">
        <v>82</v>
      </c>
      <c r="AV176" s="12" t="s">
        <v>82</v>
      </c>
      <c r="AW176" s="12" t="s">
        <v>35</v>
      </c>
      <c r="AX176" s="12" t="s">
        <v>80</v>
      </c>
      <c r="AY176" s="225" t="s">
        <v>146</v>
      </c>
    </row>
    <row r="177" spans="2:65" s="1" customFormat="1" ht="16.5" customHeight="1">
      <c r="B177" s="40"/>
      <c r="C177" s="191" t="s">
        <v>598</v>
      </c>
      <c r="D177" s="191" t="s">
        <v>148</v>
      </c>
      <c r="E177" s="192" t="s">
        <v>1088</v>
      </c>
      <c r="F177" s="193" t="s">
        <v>1089</v>
      </c>
      <c r="G177" s="194" t="s">
        <v>177</v>
      </c>
      <c r="H177" s="195">
        <v>3</v>
      </c>
      <c r="I177" s="196"/>
      <c r="J177" s="197">
        <f>ROUND(I177*H177,2)</f>
        <v>0</v>
      </c>
      <c r="K177" s="193" t="s">
        <v>239</v>
      </c>
      <c r="L177" s="198"/>
      <c r="M177" s="199" t="s">
        <v>21</v>
      </c>
      <c r="N177" s="200" t="s">
        <v>43</v>
      </c>
      <c r="O177" s="41"/>
      <c r="P177" s="201">
        <f>O177*H177</f>
        <v>0</v>
      </c>
      <c r="Q177" s="201">
        <v>8.8999999999999996E-2</v>
      </c>
      <c r="R177" s="201">
        <f>Q177*H177</f>
        <v>0.26700000000000002</v>
      </c>
      <c r="S177" s="201">
        <v>0</v>
      </c>
      <c r="T177" s="202">
        <f>S177*H177</f>
        <v>0</v>
      </c>
      <c r="AR177" s="23" t="s">
        <v>995</v>
      </c>
      <c r="AT177" s="23" t="s">
        <v>148</v>
      </c>
      <c r="AU177" s="23" t="s">
        <v>82</v>
      </c>
      <c r="AY177" s="23" t="s">
        <v>146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80</v>
      </c>
      <c r="BK177" s="203">
        <f>ROUND(I177*H177,2)</f>
        <v>0</v>
      </c>
      <c r="BL177" s="23" t="s">
        <v>995</v>
      </c>
      <c r="BM177" s="23" t="s">
        <v>1090</v>
      </c>
    </row>
    <row r="178" spans="2:65" s="1" customFormat="1" ht="51" customHeight="1">
      <c r="B178" s="40"/>
      <c r="C178" s="226" t="s">
        <v>606</v>
      </c>
      <c r="D178" s="226" t="s">
        <v>235</v>
      </c>
      <c r="E178" s="227" t="s">
        <v>1091</v>
      </c>
      <c r="F178" s="228" t="s">
        <v>1092</v>
      </c>
      <c r="G178" s="229" t="s">
        <v>238</v>
      </c>
      <c r="H178" s="230">
        <v>197.77</v>
      </c>
      <c r="I178" s="231"/>
      <c r="J178" s="232">
        <f>ROUND(I178*H178,2)</f>
        <v>0</v>
      </c>
      <c r="K178" s="228" t="s">
        <v>239</v>
      </c>
      <c r="L178" s="60"/>
      <c r="M178" s="233" t="s">
        <v>21</v>
      </c>
      <c r="N178" s="234" t="s">
        <v>43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430</v>
      </c>
      <c r="AT178" s="23" t="s">
        <v>235</v>
      </c>
      <c r="AU178" s="23" t="s">
        <v>82</v>
      </c>
      <c r="AY178" s="23" t="s">
        <v>146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80</v>
      </c>
      <c r="BK178" s="203">
        <f>ROUND(I178*H178,2)</f>
        <v>0</v>
      </c>
      <c r="BL178" s="23" t="s">
        <v>430</v>
      </c>
      <c r="BM178" s="23" t="s">
        <v>1093</v>
      </c>
    </row>
    <row r="179" spans="2:65" s="12" customFormat="1" ht="13.5">
      <c r="B179" s="215"/>
      <c r="C179" s="216"/>
      <c r="D179" s="206" t="s">
        <v>179</v>
      </c>
      <c r="E179" s="217" t="s">
        <v>21</v>
      </c>
      <c r="F179" s="218" t="s">
        <v>930</v>
      </c>
      <c r="G179" s="216"/>
      <c r="H179" s="219">
        <v>197.77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80</v>
      </c>
      <c r="AY179" s="225" t="s">
        <v>146</v>
      </c>
    </row>
    <row r="180" spans="2:65" s="1" customFormat="1" ht="51" customHeight="1">
      <c r="B180" s="40"/>
      <c r="C180" s="226" t="s">
        <v>611</v>
      </c>
      <c r="D180" s="226" t="s">
        <v>235</v>
      </c>
      <c r="E180" s="227" t="s">
        <v>1094</v>
      </c>
      <c r="F180" s="228" t="s">
        <v>1095</v>
      </c>
      <c r="G180" s="229" t="s">
        <v>238</v>
      </c>
      <c r="H180" s="230">
        <v>99.63</v>
      </c>
      <c r="I180" s="231"/>
      <c r="J180" s="232">
        <f>ROUND(I180*H180,2)</f>
        <v>0</v>
      </c>
      <c r="K180" s="228" t="s">
        <v>239</v>
      </c>
      <c r="L180" s="60"/>
      <c r="M180" s="233" t="s">
        <v>21</v>
      </c>
      <c r="N180" s="234" t="s">
        <v>43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430</v>
      </c>
      <c r="AT180" s="23" t="s">
        <v>235</v>
      </c>
      <c r="AU180" s="23" t="s">
        <v>82</v>
      </c>
      <c r="AY180" s="23" t="s">
        <v>146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80</v>
      </c>
      <c r="BK180" s="203">
        <f>ROUND(I180*H180,2)</f>
        <v>0</v>
      </c>
      <c r="BL180" s="23" t="s">
        <v>430</v>
      </c>
      <c r="BM180" s="23" t="s">
        <v>1096</v>
      </c>
    </row>
    <row r="181" spans="2:65" s="12" customFormat="1" ht="13.5">
      <c r="B181" s="215"/>
      <c r="C181" s="216"/>
      <c r="D181" s="206" t="s">
        <v>179</v>
      </c>
      <c r="E181" s="217" t="s">
        <v>21</v>
      </c>
      <c r="F181" s="218" t="s">
        <v>1097</v>
      </c>
      <c r="G181" s="216"/>
      <c r="H181" s="219">
        <v>99.63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179</v>
      </c>
      <c r="AU181" s="225" t="s">
        <v>82</v>
      </c>
      <c r="AV181" s="12" t="s">
        <v>82</v>
      </c>
      <c r="AW181" s="12" t="s">
        <v>35</v>
      </c>
      <c r="AX181" s="12" t="s">
        <v>80</v>
      </c>
      <c r="AY181" s="225" t="s">
        <v>146</v>
      </c>
    </row>
    <row r="182" spans="2:65" s="1" customFormat="1" ht="25.5" customHeight="1">
      <c r="B182" s="40"/>
      <c r="C182" s="226" t="s">
        <v>617</v>
      </c>
      <c r="D182" s="226" t="s">
        <v>235</v>
      </c>
      <c r="E182" s="227" t="s">
        <v>1098</v>
      </c>
      <c r="F182" s="228" t="s">
        <v>1099</v>
      </c>
      <c r="G182" s="229" t="s">
        <v>238</v>
      </c>
      <c r="H182" s="230">
        <v>297.39999999999998</v>
      </c>
      <c r="I182" s="231"/>
      <c r="J182" s="232">
        <f>ROUND(I182*H182,2)</f>
        <v>0</v>
      </c>
      <c r="K182" s="228" t="s">
        <v>239</v>
      </c>
      <c r="L182" s="60"/>
      <c r="M182" s="233" t="s">
        <v>21</v>
      </c>
      <c r="N182" s="234" t="s">
        <v>43</v>
      </c>
      <c r="O182" s="41"/>
      <c r="P182" s="201">
        <f>O182*H182</f>
        <v>0</v>
      </c>
      <c r="Q182" s="201">
        <v>0.20300000000000001</v>
      </c>
      <c r="R182" s="201">
        <f>Q182*H182</f>
        <v>60.372199999999999</v>
      </c>
      <c r="S182" s="201">
        <v>0</v>
      </c>
      <c r="T182" s="202">
        <f>S182*H182</f>
        <v>0</v>
      </c>
      <c r="AR182" s="23" t="s">
        <v>430</v>
      </c>
      <c r="AT182" s="23" t="s">
        <v>235</v>
      </c>
      <c r="AU182" s="23" t="s">
        <v>82</v>
      </c>
      <c r="AY182" s="23" t="s">
        <v>146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80</v>
      </c>
      <c r="BK182" s="203">
        <f>ROUND(I182*H182,2)</f>
        <v>0</v>
      </c>
      <c r="BL182" s="23" t="s">
        <v>430</v>
      </c>
      <c r="BM182" s="23" t="s">
        <v>1100</v>
      </c>
    </row>
    <row r="183" spans="2:65" s="12" customFormat="1" ht="13.5">
      <c r="B183" s="215"/>
      <c r="C183" s="216"/>
      <c r="D183" s="206" t="s">
        <v>179</v>
      </c>
      <c r="E183" s="217" t="s">
        <v>21</v>
      </c>
      <c r="F183" s="218" t="s">
        <v>925</v>
      </c>
      <c r="G183" s="216"/>
      <c r="H183" s="219">
        <v>297.39999999999998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179</v>
      </c>
      <c r="AU183" s="225" t="s">
        <v>82</v>
      </c>
      <c r="AV183" s="12" t="s">
        <v>82</v>
      </c>
      <c r="AW183" s="12" t="s">
        <v>35</v>
      </c>
      <c r="AX183" s="12" t="s">
        <v>80</v>
      </c>
      <c r="AY183" s="225" t="s">
        <v>146</v>
      </c>
    </row>
    <row r="184" spans="2:65" s="1" customFormat="1" ht="25.5" customHeight="1">
      <c r="B184" s="40"/>
      <c r="C184" s="226" t="s">
        <v>621</v>
      </c>
      <c r="D184" s="226" t="s">
        <v>235</v>
      </c>
      <c r="E184" s="227" t="s">
        <v>1101</v>
      </c>
      <c r="F184" s="228" t="s">
        <v>1102</v>
      </c>
      <c r="G184" s="229" t="s">
        <v>177</v>
      </c>
      <c r="H184" s="230">
        <v>6</v>
      </c>
      <c r="I184" s="231"/>
      <c r="J184" s="232">
        <f>ROUND(I184*H184,2)</f>
        <v>0</v>
      </c>
      <c r="K184" s="228" t="s">
        <v>239</v>
      </c>
      <c r="L184" s="60"/>
      <c r="M184" s="233" t="s">
        <v>21</v>
      </c>
      <c r="N184" s="234" t="s">
        <v>43</v>
      </c>
      <c r="O184" s="41"/>
      <c r="P184" s="201">
        <f>O184*H184</f>
        <v>0</v>
      </c>
      <c r="Q184" s="201">
        <v>7.6E-3</v>
      </c>
      <c r="R184" s="201">
        <f>Q184*H184</f>
        <v>4.5600000000000002E-2</v>
      </c>
      <c r="S184" s="201">
        <v>0</v>
      </c>
      <c r="T184" s="202">
        <f>S184*H184</f>
        <v>0</v>
      </c>
      <c r="AR184" s="23" t="s">
        <v>430</v>
      </c>
      <c r="AT184" s="23" t="s">
        <v>235</v>
      </c>
      <c r="AU184" s="23" t="s">
        <v>82</v>
      </c>
      <c r="AY184" s="23" t="s">
        <v>146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80</v>
      </c>
      <c r="BK184" s="203">
        <f>ROUND(I184*H184,2)</f>
        <v>0</v>
      </c>
      <c r="BL184" s="23" t="s">
        <v>430</v>
      </c>
      <c r="BM184" s="23" t="s">
        <v>1103</v>
      </c>
    </row>
    <row r="185" spans="2:65" s="1" customFormat="1" ht="25.5" customHeight="1">
      <c r="B185" s="40"/>
      <c r="C185" s="226" t="s">
        <v>626</v>
      </c>
      <c r="D185" s="226" t="s">
        <v>235</v>
      </c>
      <c r="E185" s="227" t="s">
        <v>1104</v>
      </c>
      <c r="F185" s="228" t="s">
        <v>1105</v>
      </c>
      <c r="G185" s="229" t="s">
        <v>238</v>
      </c>
      <c r="H185" s="230">
        <v>197.77</v>
      </c>
      <c r="I185" s="231"/>
      <c r="J185" s="232">
        <f>ROUND(I185*H185,2)</f>
        <v>0</v>
      </c>
      <c r="K185" s="228" t="s">
        <v>239</v>
      </c>
      <c r="L185" s="60"/>
      <c r="M185" s="233" t="s">
        <v>21</v>
      </c>
      <c r="N185" s="234" t="s">
        <v>43</v>
      </c>
      <c r="O185" s="41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430</v>
      </c>
      <c r="AT185" s="23" t="s">
        <v>235</v>
      </c>
      <c r="AU185" s="23" t="s">
        <v>82</v>
      </c>
      <c r="AY185" s="23" t="s">
        <v>146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80</v>
      </c>
      <c r="BK185" s="203">
        <f>ROUND(I185*H185,2)</f>
        <v>0</v>
      </c>
      <c r="BL185" s="23" t="s">
        <v>430</v>
      </c>
      <c r="BM185" s="23" t="s">
        <v>1106</v>
      </c>
    </row>
    <row r="186" spans="2:65" s="12" customFormat="1" ht="13.5">
      <c r="B186" s="215"/>
      <c r="C186" s="216"/>
      <c r="D186" s="206" t="s">
        <v>179</v>
      </c>
      <c r="E186" s="217" t="s">
        <v>21</v>
      </c>
      <c r="F186" s="218" t="s">
        <v>930</v>
      </c>
      <c r="G186" s="216"/>
      <c r="H186" s="219">
        <v>197.77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179</v>
      </c>
      <c r="AU186" s="225" t="s">
        <v>82</v>
      </c>
      <c r="AV186" s="12" t="s">
        <v>82</v>
      </c>
      <c r="AW186" s="12" t="s">
        <v>35</v>
      </c>
      <c r="AX186" s="12" t="s">
        <v>80</v>
      </c>
      <c r="AY186" s="225" t="s">
        <v>146</v>
      </c>
    </row>
    <row r="187" spans="2:65" s="1" customFormat="1" ht="16.5" customHeight="1">
      <c r="B187" s="40"/>
      <c r="C187" s="191" t="s">
        <v>630</v>
      </c>
      <c r="D187" s="191" t="s">
        <v>148</v>
      </c>
      <c r="E187" s="192" t="s">
        <v>1107</v>
      </c>
      <c r="F187" s="193" t="s">
        <v>1108</v>
      </c>
      <c r="G187" s="194" t="s">
        <v>358</v>
      </c>
      <c r="H187" s="195">
        <v>27.687999999999999</v>
      </c>
      <c r="I187" s="196"/>
      <c r="J187" s="197">
        <f>ROUND(I187*H187,2)</f>
        <v>0</v>
      </c>
      <c r="K187" s="193" t="s">
        <v>21</v>
      </c>
      <c r="L187" s="198"/>
      <c r="M187" s="199" t="s">
        <v>21</v>
      </c>
      <c r="N187" s="200" t="s">
        <v>43</v>
      </c>
      <c r="O187" s="41"/>
      <c r="P187" s="201">
        <f>O187*H187</f>
        <v>0</v>
      </c>
      <c r="Q187" s="201">
        <v>1</v>
      </c>
      <c r="R187" s="201">
        <f>Q187*H187</f>
        <v>27.687999999999999</v>
      </c>
      <c r="S187" s="201">
        <v>0</v>
      </c>
      <c r="T187" s="202">
        <f>S187*H187</f>
        <v>0</v>
      </c>
      <c r="AR187" s="23" t="s">
        <v>151</v>
      </c>
      <c r="AT187" s="23" t="s">
        <v>148</v>
      </c>
      <c r="AU187" s="23" t="s">
        <v>82</v>
      </c>
      <c r="AY187" s="23" t="s">
        <v>146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80</v>
      </c>
      <c r="BK187" s="203">
        <f>ROUND(I187*H187,2)</f>
        <v>0</v>
      </c>
      <c r="BL187" s="23" t="s">
        <v>152</v>
      </c>
      <c r="BM187" s="23" t="s">
        <v>1109</v>
      </c>
    </row>
    <row r="188" spans="2:65" s="11" customFormat="1" ht="13.5">
      <c r="B188" s="204"/>
      <c r="C188" s="205"/>
      <c r="D188" s="206" t="s">
        <v>179</v>
      </c>
      <c r="E188" s="207" t="s">
        <v>21</v>
      </c>
      <c r="F188" s="208" t="s">
        <v>1110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179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146</v>
      </c>
    </row>
    <row r="189" spans="2:65" s="12" customFormat="1" ht="13.5">
      <c r="B189" s="215"/>
      <c r="C189" s="216"/>
      <c r="D189" s="206" t="s">
        <v>179</v>
      </c>
      <c r="E189" s="217" t="s">
        <v>21</v>
      </c>
      <c r="F189" s="218" t="s">
        <v>1111</v>
      </c>
      <c r="G189" s="216"/>
      <c r="H189" s="219">
        <v>27.687999999999999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179</v>
      </c>
      <c r="AU189" s="225" t="s">
        <v>82</v>
      </c>
      <c r="AV189" s="12" t="s">
        <v>82</v>
      </c>
      <c r="AW189" s="12" t="s">
        <v>35</v>
      </c>
      <c r="AX189" s="12" t="s">
        <v>80</v>
      </c>
      <c r="AY189" s="225" t="s">
        <v>146</v>
      </c>
    </row>
    <row r="190" spans="2:65" s="1" customFormat="1" ht="25.5" customHeight="1">
      <c r="B190" s="40"/>
      <c r="C190" s="191" t="s">
        <v>636</v>
      </c>
      <c r="D190" s="191" t="s">
        <v>148</v>
      </c>
      <c r="E190" s="192" t="s">
        <v>1112</v>
      </c>
      <c r="F190" s="193" t="s">
        <v>1113</v>
      </c>
      <c r="G190" s="194" t="s">
        <v>238</v>
      </c>
      <c r="H190" s="195">
        <v>197.77</v>
      </c>
      <c r="I190" s="196"/>
      <c r="J190" s="197">
        <f>ROUND(I190*H190,2)</f>
        <v>0</v>
      </c>
      <c r="K190" s="193" t="s">
        <v>21</v>
      </c>
      <c r="L190" s="198"/>
      <c r="M190" s="199" t="s">
        <v>21</v>
      </c>
      <c r="N190" s="200" t="s">
        <v>43</v>
      </c>
      <c r="O190" s="41"/>
      <c r="P190" s="201">
        <f>O190*H190</f>
        <v>0</v>
      </c>
      <c r="Q190" s="201">
        <v>4.2999999999999999E-4</v>
      </c>
      <c r="R190" s="201">
        <f>Q190*H190</f>
        <v>8.5041100000000008E-2</v>
      </c>
      <c r="S190" s="201">
        <v>0</v>
      </c>
      <c r="T190" s="202">
        <f>S190*H190</f>
        <v>0</v>
      </c>
      <c r="AR190" s="23" t="s">
        <v>995</v>
      </c>
      <c r="AT190" s="23" t="s">
        <v>148</v>
      </c>
      <c r="AU190" s="23" t="s">
        <v>82</v>
      </c>
      <c r="AY190" s="23" t="s">
        <v>146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80</v>
      </c>
      <c r="BK190" s="203">
        <f>ROUND(I190*H190,2)</f>
        <v>0</v>
      </c>
      <c r="BL190" s="23" t="s">
        <v>995</v>
      </c>
      <c r="BM190" s="23" t="s">
        <v>1114</v>
      </c>
    </row>
    <row r="191" spans="2:65" s="11" customFormat="1" ht="13.5">
      <c r="B191" s="204"/>
      <c r="C191" s="205"/>
      <c r="D191" s="206" t="s">
        <v>179</v>
      </c>
      <c r="E191" s="207" t="s">
        <v>21</v>
      </c>
      <c r="F191" s="208" t="s">
        <v>1115</v>
      </c>
      <c r="G191" s="205"/>
      <c r="H191" s="207" t="s">
        <v>21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179</v>
      </c>
      <c r="AU191" s="214" t="s">
        <v>82</v>
      </c>
      <c r="AV191" s="11" t="s">
        <v>80</v>
      </c>
      <c r="AW191" s="11" t="s">
        <v>35</v>
      </c>
      <c r="AX191" s="11" t="s">
        <v>72</v>
      </c>
      <c r="AY191" s="214" t="s">
        <v>146</v>
      </c>
    </row>
    <row r="192" spans="2:65" s="12" customFormat="1" ht="13.5">
      <c r="B192" s="215"/>
      <c r="C192" s="216"/>
      <c r="D192" s="206" t="s">
        <v>179</v>
      </c>
      <c r="E192" s="217" t="s">
        <v>930</v>
      </c>
      <c r="F192" s="218" t="s">
        <v>1116</v>
      </c>
      <c r="G192" s="216"/>
      <c r="H192" s="219">
        <v>197.77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179</v>
      </c>
      <c r="AU192" s="225" t="s">
        <v>82</v>
      </c>
      <c r="AV192" s="12" t="s">
        <v>82</v>
      </c>
      <c r="AW192" s="12" t="s">
        <v>35</v>
      </c>
      <c r="AX192" s="12" t="s">
        <v>80</v>
      </c>
      <c r="AY192" s="225" t="s">
        <v>146</v>
      </c>
    </row>
    <row r="193" spans="2:65" s="1" customFormat="1" ht="25.5" customHeight="1">
      <c r="B193" s="40"/>
      <c r="C193" s="226" t="s">
        <v>641</v>
      </c>
      <c r="D193" s="226" t="s">
        <v>235</v>
      </c>
      <c r="E193" s="227" t="s">
        <v>1117</v>
      </c>
      <c r="F193" s="228" t="s">
        <v>1118</v>
      </c>
      <c r="G193" s="229" t="s">
        <v>238</v>
      </c>
      <c r="H193" s="230">
        <v>214.3</v>
      </c>
      <c r="I193" s="231"/>
      <c r="J193" s="232">
        <f>ROUND(I193*H193,2)</f>
        <v>0</v>
      </c>
      <c r="K193" s="228" t="s">
        <v>239</v>
      </c>
      <c r="L193" s="60"/>
      <c r="M193" s="233" t="s">
        <v>21</v>
      </c>
      <c r="N193" s="234" t="s">
        <v>43</v>
      </c>
      <c r="O193" s="41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430</v>
      </c>
      <c r="AT193" s="23" t="s">
        <v>235</v>
      </c>
      <c r="AU193" s="23" t="s">
        <v>82</v>
      </c>
      <c r="AY193" s="23" t="s">
        <v>146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80</v>
      </c>
      <c r="BK193" s="203">
        <f>ROUND(I193*H193,2)</f>
        <v>0</v>
      </c>
      <c r="BL193" s="23" t="s">
        <v>430</v>
      </c>
      <c r="BM193" s="23" t="s">
        <v>1119</v>
      </c>
    </row>
    <row r="194" spans="2:65" s="12" customFormat="1" ht="13.5">
      <c r="B194" s="215"/>
      <c r="C194" s="216"/>
      <c r="D194" s="206" t="s">
        <v>179</v>
      </c>
      <c r="E194" s="217" t="s">
        <v>21</v>
      </c>
      <c r="F194" s="218" t="s">
        <v>932</v>
      </c>
      <c r="G194" s="216"/>
      <c r="H194" s="219">
        <v>214.3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179</v>
      </c>
      <c r="AU194" s="225" t="s">
        <v>82</v>
      </c>
      <c r="AV194" s="12" t="s">
        <v>82</v>
      </c>
      <c r="AW194" s="12" t="s">
        <v>35</v>
      </c>
      <c r="AX194" s="12" t="s">
        <v>80</v>
      </c>
      <c r="AY194" s="225" t="s">
        <v>146</v>
      </c>
    </row>
    <row r="195" spans="2:65" s="1" customFormat="1" ht="25.5" customHeight="1">
      <c r="B195" s="40"/>
      <c r="C195" s="191" t="s">
        <v>645</v>
      </c>
      <c r="D195" s="191" t="s">
        <v>148</v>
      </c>
      <c r="E195" s="192" t="s">
        <v>1120</v>
      </c>
      <c r="F195" s="193" t="s">
        <v>1121</v>
      </c>
      <c r="G195" s="194" t="s">
        <v>238</v>
      </c>
      <c r="H195" s="195">
        <v>214.3</v>
      </c>
      <c r="I195" s="196"/>
      <c r="J195" s="197">
        <f>ROUND(I195*H195,2)</f>
        <v>0</v>
      </c>
      <c r="K195" s="193" t="s">
        <v>21</v>
      </c>
      <c r="L195" s="198"/>
      <c r="M195" s="199" t="s">
        <v>21</v>
      </c>
      <c r="N195" s="200" t="s">
        <v>43</v>
      </c>
      <c r="O195" s="41"/>
      <c r="P195" s="201">
        <f>O195*H195</f>
        <v>0</v>
      </c>
      <c r="Q195" s="201">
        <v>6.8999999999999997E-4</v>
      </c>
      <c r="R195" s="201">
        <f>Q195*H195</f>
        <v>0.147867</v>
      </c>
      <c r="S195" s="201">
        <v>0</v>
      </c>
      <c r="T195" s="202">
        <f>S195*H195</f>
        <v>0</v>
      </c>
      <c r="AR195" s="23" t="s">
        <v>995</v>
      </c>
      <c r="AT195" s="23" t="s">
        <v>148</v>
      </c>
      <c r="AU195" s="23" t="s">
        <v>82</v>
      </c>
      <c r="AY195" s="23" t="s">
        <v>146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80</v>
      </c>
      <c r="BK195" s="203">
        <f>ROUND(I195*H195,2)</f>
        <v>0</v>
      </c>
      <c r="BL195" s="23" t="s">
        <v>995</v>
      </c>
      <c r="BM195" s="23" t="s">
        <v>1122</v>
      </c>
    </row>
    <row r="196" spans="2:65" s="11" customFormat="1" ht="13.5">
      <c r="B196" s="204"/>
      <c r="C196" s="205"/>
      <c r="D196" s="206" t="s">
        <v>179</v>
      </c>
      <c r="E196" s="207" t="s">
        <v>21</v>
      </c>
      <c r="F196" s="208" t="s">
        <v>1123</v>
      </c>
      <c r="G196" s="205"/>
      <c r="H196" s="207" t="s">
        <v>21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179</v>
      </c>
      <c r="AU196" s="214" t="s">
        <v>82</v>
      </c>
      <c r="AV196" s="11" t="s">
        <v>80</v>
      </c>
      <c r="AW196" s="11" t="s">
        <v>35</v>
      </c>
      <c r="AX196" s="11" t="s">
        <v>72</v>
      </c>
      <c r="AY196" s="214" t="s">
        <v>146</v>
      </c>
    </row>
    <row r="197" spans="2:65" s="12" customFormat="1" ht="13.5">
      <c r="B197" s="215"/>
      <c r="C197" s="216"/>
      <c r="D197" s="206" t="s">
        <v>179</v>
      </c>
      <c r="E197" s="217" t="s">
        <v>932</v>
      </c>
      <c r="F197" s="218" t="s">
        <v>1124</v>
      </c>
      <c r="G197" s="216"/>
      <c r="H197" s="219">
        <v>214.3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179</v>
      </c>
      <c r="AU197" s="225" t="s">
        <v>82</v>
      </c>
      <c r="AV197" s="12" t="s">
        <v>82</v>
      </c>
      <c r="AW197" s="12" t="s">
        <v>35</v>
      </c>
      <c r="AX197" s="12" t="s">
        <v>80</v>
      </c>
      <c r="AY197" s="225" t="s">
        <v>146</v>
      </c>
    </row>
    <row r="198" spans="2:65" s="1" customFormat="1" ht="25.5" customHeight="1">
      <c r="B198" s="40"/>
      <c r="C198" s="226" t="s">
        <v>651</v>
      </c>
      <c r="D198" s="226" t="s">
        <v>235</v>
      </c>
      <c r="E198" s="227" t="s">
        <v>1125</v>
      </c>
      <c r="F198" s="228" t="s">
        <v>1126</v>
      </c>
      <c r="G198" s="229" t="s">
        <v>238</v>
      </c>
      <c r="H198" s="230">
        <v>197.77</v>
      </c>
      <c r="I198" s="231"/>
      <c r="J198" s="232">
        <f>ROUND(I198*H198,2)</f>
        <v>0</v>
      </c>
      <c r="K198" s="228" t="s">
        <v>239</v>
      </c>
      <c r="L198" s="60"/>
      <c r="M198" s="233" t="s">
        <v>21</v>
      </c>
      <c r="N198" s="234" t="s">
        <v>43</v>
      </c>
      <c r="O198" s="41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430</v>
      </c>
      <c r="AT198" s="23" t="s">
        <v>235</v>
      </c>
      <c r="AU198" s="23" t="s">
        <v>82</v>
      </c>
      <c r="AY198" s="23" t="s">
        <v>146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80</v>
      </c>
      <c r="BK198" s="203">
        <f>ROUND(I198*H198,2)</f>
        <v>0</v>
      </c>
      <c r="BL198" s="23" t="s">
        <v>430</v>
      </c>
      <c r="BM198" s="23" t="s">
        <v>1127</v>
      </c>
    </row>
    <row r="199" spans="2:65" s="12" customFormat="1" ht="13.5">
      <c r="B199" s="215"/>
      <c r="C199" s="216"/>
      <c r="D199" s="206" t="s">
        <v>179</v>
      </c>
      <c r="E199" s="217" t="s">
        <v>21</v>
      </c>
      <c r="F199" s="218" t="s">
        <v>930</v>
      </c>
      <c r="G199" s="216"/>
      <c r="H199" s="219">
        <v>197.77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179</v>
      </c>
      <c r="AU199" s="225" t="s">
        <v>82</v>
      </c>
      <c r="AV199" s="12" t="s">
        <v>82</v>
      </c>
      <c r="AW199" s="12" t="s">
        <v>35</v>
      </c>
      <c r="AX199" s="12" t="s">
        <v>80</v>
      </c>
      <c r="AY199" s="225" t="s">
        <v>146</v>
      </c>
    </row>
    <row r="200" spans="2:65" s="1" customFormat="1" ht="38.25" customHeight="1">
      <c r="B200" s="40"/>
      <c r="C200" s="226" t="s">
        <v>656</v>
      </c>
      <c r="D200" s="226" t="s">
        <v>235</v>
      </c>
      <c r="E200" s="227" t="s">
        <v>1128</v>
      </c>
      <c r="F200" s="228" t="s">
        <v>1129</v>
      </c>
      <c r="G200" s="229" t="s">
        <v>238</v>
      </c>
      <c r="H200" s="230">
        <v>99.63</v>
      </c>
      <c r="I200" s="231"/>
      <c r="J200" s="232">
        <f>ROUND(I200*H200,2)</f>
        <v>0</v>
      </c>
      <c r="K200" s="228" t="s">
        <v>239</v>
      </c>
      <c r="L200" s="60"/>
      <c r="M200" s="233" t="s">
        <v>21</v>
      </c>
      <c r="N200" s="234" t="s">
        <v>43</v>
      </c>
      <c r="O200" s="41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430</v>
      </c>
      <c r="AT200" s="23" t="s">
        <v>235</v>
      </c>
      <c r="AU200" s="23" t="s">
        <v>82</v>
      </c>
      <c r="AY200" s="23" t="s">
        <v>146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80</v>
      </c>
      <c r="BK200" s="203">
        <f>ROUND(I200*H200,2)</f>
        <v>0</v>
      </c>
      <c r="BL200" s="23" t="s">
        <v>430</v>
      </c>
      <c r="BM200" s="23" t="s">
        <v>1130</v>
      </c>
    </row>
    <row r="201" spans="2:65" s="12" customFormat="1" ht="13.5">
      <c r="B201" s="215"/>
      <c r="C201" s="216"/>
      <c r="D201" s="206" t="s">
        <v>179</v>
      </c>
      <c r="E201" s="217" t="s">
        <v>21</v>
      </c>
      <c r="F201" s="218" t="s">
        <v>1097</v>
      </c>
      <c r="G201" s="216"/>
      <c r="H201" s="219">
        <v>99.63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179</v>
      </c>
      <c r="AU201" s="225" t="s">
        <v>82</v>
      </c>
      <c r="AV201" s="12" t="s">
        <v>82</v>
      </c>
      <c r="AW201" s="12" t="s">
        <v>35</v>
      </c>
      <c r="AX201" s="12" t="s">
        <v>80</v>
      </c>
      <c r="AY201" s="225" t="s">
        <v>146</v>
      </c>
    </row>
    <row r="202" spans="2:65" s="1" customFormat="1" ht="38.25" customHeight="1">
      <c r="B202" s="40"/>
      <c r="C202" s="226" t="s">
        <v>662</v>
      </c>
      <c r="D202" s="226" t="s">
        <v>235</v>
      </c>
      <c r="E202" s="227" t="s">
        <v>1131</v>
      </c>
      <c r="F202" s="228" t="s">
        <v>1132</v>
      </c>
      <c r="G202" s="229" t="s">
        <v>253</v>
      </c>
      <c r="H202" s="230">
        <v>32.380000000000003</v>
      </c>
      <c r="I202" s="231"/>
      <c r="J202" s="232">
        <f>ROUND(I202*H202,2)</f>
        <v>0</v>
      </c>
      <c r="K202" s="228" t="s">
        <v>279</v>
      </c>
      <c r="L202" s="60"/>
      <c r="M202" s="233" t="s">
        <v>21</v>
      </c>
      <c r="N202" s="234" t="s">
        <v>43</v>
      </c>
      <c r="O202" s="41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3" t="s">
        <v>430</v>
      </c>
      <c r="AT202" s="23" t="s">
        <v>235</v>
      </c>
      <c r="AU202" s="23" t="s">
        <v>82</v>
      </c>
      <c r="AY202" s="23" t="s">
        <v>146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80</v>
      </c>
      <c r="BK202" s="203">
        <f>ROUND(I202*H202,2)</f>
        <v>0</v>
      </c>
      <c r="BL202" s="23" t="s">
        <v>430</v>
      </c>
      <c r="BM202" s="23" t="s">
        <v>1133</v>
      </c>
    </row>
    <row r="203" spans="2:65" s="12" customFormat="1" ht="13.5">
      <c r="B203" s="215"/>
      <c r="C203" s="216"/>
      <c r="D203" s="206" t="s">
        <v>179</v>
      </c>
      <c r="E203" s="217" t="s">
        <v>934</v>
      </c>
      <c r="F203" s="218" t="s">
        <v>1134</v>
      </c>
      <c r="G203" s="216"/>
      <c r="H203" s="219">
        <v>32.380000000000003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179</v>
      </c>
      <c r="AU203" s="225" t="s">
        <v>82</v>
      </c>
      <c r="AV203" s="12" t="s">
        <v>82</v>
      </c>
      <c r="AW203" s="12" t="s">
        <v>35</v>
      </c>
      <c r="AX203" s="12" t="s">
        <v>80</v>
      </c>
      <c r="AY203" s="225" t="s">
        <v>146</v>
      </c>
    </row>
    <row r="204" spans="2:65" s="1" customFormat="1" ht="38.25" customHeight="1">
      <c r="B204" s="40"/>
      <c r="C204" s="226" t="s">
        <v>667</v>
      </c>
      <c r="D204" s="226" t="s">
        <v>235</v>
      </c>
      <c r="E204" s="227" t="s">
        <v>1135</v>
      </c>
      <c r="F204" s="228" t="s">
        <v>1136</v>
      </c>
      <c r="G204" s="229" t="s">
        <v>253</v>
      </c>
      <c r="H204" s="230">
        <v>32.380000000000003</v>
      </c>
      <c r="I204" s="231"/>
      <c r="J204" s="232">
        <f>ROUND(I204*H204,2)</f>
        <v>0</v>
      </c>
      <c r="K204" s="228" t="s">
        <v>279</v>
      </c>
      <c r="L204" s="60"/>
      <c r="M204" s="233" t="s">
        <v>21</v>
      </c>
      <c r="N204" s="234" t="s">
        <v>43</v>
      </c>
      <c r="O204" s="41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430</v>
      </c>
      <c r="AT204" s="23" t="s">
        <v>235</v>
      </c>
      <c r="AU204" s="23" t="s">
        <v>82</v>
      </c>
      <c r="AY204" s="23" t="s">
        <v>146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80</v>
      </c>
      <c r="BK204" s="203">
        <f>ROUND(I204*H204,2)</f>
        <v>0</v>
      </c>
      <c r="BL204" s="23" t="s">
        <v>430</v>
      </c>
      <c r="BM204" s="23" t="s">
        <v>1137</v>
      </c>
    </row>
    <row r="205" spans="2:65" s="12" customFormat="1" ht="13.5">
      <c r="B205" s="215"/>
      <c r="C205" s="216"/>
      <c r="D205" s="206" t="s">
        <v>179</v>
      </c>
      <c r="E205" s="217" t="s">
        <v>21</v>
      </c>
      <c r="F205" s="218" t="s">
        <v>934</v>
      </c>
      <c r="G205" s="216"/>
      <c r="H205" s="219">
        <v>32.380000000000003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179</v>
      </c>
      <c r="AU205" s="225" t="s">
        <v>82</v>
      </c>
      <c r="AV205" s="12" t="s">
        <v>82</v>
      </c>
      <c r="AW205" s="12" t="s">
        <v>35</v>
      </c>
      <c r="AX205" s="12" t="s">
        <v>80</v>
      </c>
      <c r="AY205" s="225" t="s">
        <v>146</v>
      </c>
    </row>
    <row r="206" spans="2:65" s="1" customFormat="1" ht="25.5" customHeight="1">
      <c r="B206" s="40"/>
      <c r="C206" s="226" t="s">
        <v>683</v>
      </c>
      <c r="D206" s="226" t="s">
        <v>235</v>
      </c>
      <c r="E206" s="227" t="s">
        <v>1138</v>
      </c>
      <c r="F206" s="228" t="s">
        <v>1139</v>
      </c>
      <c r="G206" s="229" t="s">
        <v>248</v>
      </c>
      <c r="H206" s="230">
        <v>297.39999999999998</v>
      </c>
      <c r="I206" s="231"/>
      <c r="J206" s="232">
        <f>ROUND(I206*H206,2)</f>
        <v>0</v>
      </c>
      <c r="K206" s="228" t="s">
        <v>239</v>
      </c>
      <c r="L206" s="60"/>
      <c r="M206" s="233" t="s">
        <v>21</v>
      </c>
      <c r="N206" s="234" t="s">
        <v>43</v>
      </c>
      <c r="O206" s="41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430</v>
      </c>
      <c r="AT206" s="23" t="s">
        <v>235</v>
      </c>
      <c r="AU206" s="23" t="s">
        <v>82</v>
      </c>
      <c r="AY206" s="23" t="s">
        <v>146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80</v>
      </c>
      <c r="BK206" s="203">
        <f>ROUND(I206*H206,2)</f>
        <v>0</v>
      </c>
      <c r="BL206" s="23" t="s">
        <v>430</v>
      </c>
      <c r="BM206" s="23" t="s">
        <v>1140</v>
      </c>
    </row>
    <row r="207" spans="2:65" s="12" customFormat="1" ht="13.5">
      <c r="B207" s="215"/>
      <c r="C207" s="216"/>
      <c r="D207" s="206" t="s">
        <v>179</v>
      </c>
      <c r="E207" s="217" t="s">
        <v>21</v>
      </c>
      <c r="F207" s="218" t="s">
        <v>925</v>
      </c>
      <c r="G207" s="216"/>
      <c r="H207" s="219">
        <v>297.39999999999998</v>
      </c>
      <c r="I207" s="220"/>
      <c r="J207" s="216"/>
      <c r="K207" s="216"/>
      <c r="L207" s="221"/>
      <c r="M207" s="235"/>
      <c r="N207" s="236"/>
      <c r="O207" s="236"/>
      <c r="P207" s="236"/>
      <c r="Q207" s="236"/>
      <c r="R207" s="236"/>
      <c r="S207" s="236"/>
      <c r="T207" s="237"/>
      <c r="AT207" s="225" t="s">
        <v>179</v>
      </c>
      <c r="AU207" s="225" t="s">
        <v>82</v>
      </c>
      <c r="AV207" s="12" t="s">
        <v>82</v>
      </c>
      <c r="AW207" s="12" t="s">
        <v>35</v>
      </c>
      <c r="AX207" s="12" t="s">
        <v>80</v>
      </c>
      <c r="AY207" s="225" t="s">
        <v>146</v>
      </c>
    </row>
    <row r="208" spans="2:65" s="1" customFormat="1" ht="6.95" customHeight="1">
      <c r="B208" s="55"/>
      <c r="C208" s="56"/>
      <c r="D208" s="56"/>
      <c r="E208" s="56"/>
      <c r="F208" s="56"/>
      <c r="G208" s="56"/>
      <c r="H208" s="56"/>
      <c r="I208" s="138"/>
      <c r="J208" s="56"/>
      <c r="K208" s="56"/>
      <c r="L208" s="60"/>
    </row>
  </sheetData>
  <sheetProtection algorithmName="SHA-512" hashValue="UqFa57vlFVHxY7+zZrAtC0MJHk7i2IRxfN4cGmAgchgrNv9RQ0RnXX8lWbQIj0oVhltDs3l6KfW82vVpGhiiiA==" saltValue="y65PSXGbFNf6J7eTX88hC6JudRFCHRIOoMJWJsfsHN17rzgWl55Gv4qBoC3hBMBpUUEF3whTTAlU6OaJvfoU0g==" spinCount="100000" sheet="1" objects="1" scenarios="1" formatColumns="0" formatRows="0" autoFilter="0"/>
  <autoFilter ref="C84:K207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97</v>
      </c>
      <c r="AZ2" s="238" t="s">
        <v>1141</v>
      </c>
      <c r="BA2" s="238" t="s">
        <v>1141</v>
      </c>
      <c r="BB2" s="238" t="s">
        <v>253</v>
      </c>
      <c r="BC2" s="238" t="s">
        <v>1142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1143</v>
      </c>
      <c r="BA3" s="238" t="s">
        <v>1143</v>
      </c>
      <c r="BB3" s="238" t="s">
        <v>238</v>
      </c>
      <c r="BC3" s="238" t="s">
        <v>1144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932</v>
      </c>
      <c r="BA4" s="238" t="s">
        <v>932</v>
      </c>
      <c r="BB4" s="238" t="s">
        <v>238</v>
      </c>
      <c r="BC4" s="238" t="s">
        <v>1144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763</v>
      </c>
      <c r="BA5" s="238" t="s">
        <v>763</v>
      </c>
      <c r="BB5" s="238" t="s">
        <v>253</v>
      </c>
      <c r="BC5" s="238" t="s">
        <v>1145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2" t="s">
        <v>1146</v>
      </c>
      <c r="F9" s="373"/>
      <c r="G9" s="373"/>
      <c r="H9" s="373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ROUND(SUM(BE83:BE127), 2)</f>
        <v>0</v>
      </c>
      <c r="G30" s="41"/>
      <c r="H30" s="41"/>
      <c r="I30" s="130">
        <v>0.21</v>
      </c>
      <c r="J30" s="129">
        <f>ROUND(ROUND((SUM(BE83:BE127)),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ROUND(SUM(BF83:BF127), 2)</f>
        <v>0</v>
      </c>
      <c r="G31" s="41"/>
      <c r="H31" s="41"/>
      <c r="I31" s="130">
        <v>0.15</v>
      </c>
      <c r="J31" s="129">
        <f>ROUND(ROUND((SUM(BF83:BF127)),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ROUND(SUM(BG83:BG127),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ROUND(SUM(BH83:BH127),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ROUND(SUM(BI83:BI127),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005 - SO 402 – Uložení stávajících sdělovacích a elektro kabelů do chrániček 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47" s="8" customFormat="1" ht="19.899999999999999" customHeight="1">
      <c r="B59" s="155"/>
      <c r="C59" s="156"/>
      <c r="D59" s="157" t="s">
        <v>773</v>
      </c>
      <c r="E59" s="158"/>
      <c r="F59" s="158"/>
      <c r="G59" s="158"/>
      <c r="H59" s="158"/>
      <c r="I59" s="159"/>
      <c r="J59" s="160">
        <f>J107</f>
        <v>0</v>
      </c>
      <c r="K59" s="161"/>
    </row>
    <row r="60" spans="2:47" s="8" customFormat="1" ht="19.899999999999999" customHeight="1">
      <c r="B60" s="155"/>
      <c r="C60" s="156"/>
      <c r="D60" s="157" t="s">
        <v>261</v>
      </c>
      <c r="E60" s="158"/>
      <c r="F60" s="158"/>
      <c r="G60" s="158"/>
      <c r="H60" s="158"/>
      <c r="I60" s="159"/>
      <c r="J60" s="160">
        <f>J111</f>
        <v>0</v>
      </c>
      <c r="K60" s="161"/>
    </row>
    <row r="61" spans="2:47" s="7" customFormat="1" ht="24.95" customHeight="1">
      <c r="B61" s="148"/>
      <c r="C61" s="149"/>
      <c r="D61" s="150" t="s">
        <v>264</v>
      </c>
      <c r="E61" s="151"/>
      <c r="F61" s="151"/>
      <c r="G61" s="151"/>
      <c r="H61" s="151"/>
      <c r="I61" s="152"/>
      <c r="J61" s="153">
        <f>J113</f>
        <v>0</v>
      </c>
      <c r="K61" s="154"/>
    </row>
    <row r="62" spans="2:47" s="8" customFormat="1" ht="19.899999999999999" customHeight="1">
      <c r="B62" s="155"/>
      <c r="C62" s="156"/>
      <c r="D62" s="157" t="s">
        <v>939</v>
      </c>
      <c r="E62" s="158"/>
      <c r="F62" s="158"/>
      <c r="G62" s="158"/>
      <c r="H62" s="158"/>
      <c r="I62" s="159"/>
      <c r="J62" s="160">
        <f>J114</f>
        <v>0</v>
      </c>
      <c r="K62" s="161"/>
    </row>
    <row r="63" spans="2:47" s="8" customFormat="1" ht="19.899999999999999" customHeight="1">
      <c r="B63" s="155"/>
      <c r="C63" s="156"/>
      <c r="D63" s="157" t="s">
        <v>265</v>
      </c>
      <c r="E63" s="158"/>
      <c r="F63" s="158"/>
      <c r="G63" s="158"/>
      <c r="H63" s="158"/>
      <c r="I63" s="159"/>
      <c r="J63" s="160">
        <f>J119</f>
        <v>0</v>
      </c>
      <c r="K63" s="161"/>
    </row>
    <row r="64" spans="2:47" s="1" customFormat="1" ht="21.75" customHeight="1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0000000000003" customHeight="1">
      <c r="B70" s="40"/>
      <c r="C70" s="61" t="s">
        <v>129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6.5" customHeight="1">
      <c r="B73" s="40"/>
      <c r="C73" s="62"/>
      <c r="D73" s="62"/>
      <c r="E73" s="375" t="str">
        <f>E7</f>
        <v>Dětské dopravní hřiště v areálu základní školy Bílovecká ve Svinově</v>
      </c>
      <c r="F73" s="376"/>
      <c r="G73" s="376"/>
      <c r="H73" s="376"/>
      <c r="I73" s="162"/>
      <c r="J73" s="62"/>
      <c r="K73" s="62"/>
      <c r="L73" s="60"/>
    </row>
    <row r="74" spans="2:12" s="1" customFormat="1" ht="14.45" customHeight="1">
      <c r="B74" s="40"/>
      <c r="C74" s="64" t="s">
        <v>120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7.25" customHeight="1">
      <c r="B75" s="40"/>
      <c r="C75" s="62"/>
      <c r="D75" s="62"/>
      <c r="E75" s="350" t="str">
        <f>E9</f>
        <v xml:space="preserve">005 - SO 402 – Uložení stávajících sdělovacích a elektro kabelů do chrániček </v>
      </c>
      <c r="F75" s="377"/>
      <c r="G75" s="377"/>
      <c r="H75" s="377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>
      <c r="B77" s="40"/>
      <c r="C77" s="64" t="s">
        <v>23</v>
      </c>
      <c r="D77" s="62"/>
      <c r="E77" s="62"/>
      <c r="F77" s="163" t="str">
        <f>F12</f>
        <v>Ostrava Svinov, ul. Navrátilova</v>
      </c>
      <c r="G77" s="62"/>
      <c r="H77" s="62"/>
      <c r="I77" s="164" t="s">
        <v>25</v>
      </c>
      <c r="J77" s="72" t="str">
        <f>IF(J12="","",J12)</f>
        <v>13. 3. 2018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>
      <c r="B79" s="40"/>
      <c r="C79" s="64" t="s">
        <v>27</v>
      </c>
      <c r="D79" s="62"/>
      <c r="E79" s="62"/>
      <c r="F79" s="163" t="str">
        <f>E15</f>
        <v>Statutární město Ostrava</v>
      </c>
      <c r="G79" s="62"/>
      <c r="H79" s="62"/>
      <c r="I79" s="164" t="s">
        <v>33</v>
      </c>
      <c r="J79" s="163" t="str">
        <f>E21</f>
        <v>Roman Fildán</v>
      </c>
      <c r="K79" s="62"/>
      <c r="L79" s="60"/>
    </row>
    <row r="80" spans="2:12" s="1" customFormat="1" ht="14.45" customHeight="1">
      <c r="B80" s="40"/>
      <c r="C80" s="64" t="s">
        <v>31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65" s="1" customFormat="1" ht="10.3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9" customFormat="1" ht="29.25" customHeight="1">
      <c r="B82" s="165"/>
      <c r="C82" s="166" t="s">
        <v>130</v>
      </c>
      <c r="D82" s="167" t="s">
        <v>57</v>
      </c>
      <c r="E82" s="167" t="s">
        <v>53</v>
      </c>
      <c r="F82" s="167" t="s">
        <v>131</v>
      </c>
      <c r="G82" s="167" t="s">
        <v>132</v>
      </c>
      <c r="H82" s="167" t="s">
        <v>133</v>
      </c>
      <c r="I82" s="168" t="s">
        <v>134</v>
      </c>
      <c r="J82" s="167" t="s">
        <v>124</v>
      </c>
      <c r="K82" s="169" t="s">
        <v>135</v>
      </c>
      <c r="L82" s="170"/>
      <c r="M82" s="80" t="s">
        <v>136</v>
      </c>
      <c r="N82" s="81" t="s">
        <v>42</v>
      </c>
      <c r="O82" s="81" t="s">
        <v>137</v>
      </c>
      <c r="P82" s="81" t="s">
        <v>138</v>
      </c>
      <c r="Q82" s="81" t="s">
        <v>139</v>
      </c>
      <c r="R82" s="81" t="s">
        <v>140</v>
      </c>
      <c r="S82" s="81" t="s">
        <v>141</v>
      </c>
      <c r="T82" s="82" t="s">
        <v>142</v>
      </c>
    </row>
    <row r="83" spans="2:65" s="1" customFormat="1" ht="29.25" customHeight="1">
      <c r="B83" s="40"/>
      <c r="C83" s="86" t="s">
        <v>125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P84+P113</f>
        <v>0</v>
      </c>
      <c r="Q83" s="84"/>
      <c r="R83" s="172">
        <f>R84+R113</f>
        <v>40.633614999999999</v>
      </c>
      <c r="S83" s="84"/>
      <c r="T83" s="173">
        <f>T84+T113</f>
        <v>0</v>
      </c>
      <c r="AT83" s="23" t="s">
        <v>71</v>
      </c>
      <c r="AU83" s="23" t="s">
        <v>126</v>
      </c>
      <c r="BK83" s="174">
        <f>BK84+BK113</f>
        <v>0</v>
      </c>
    </row>
    <row r="84" spans="2:65" s="10" customFormat="1" ht="37.35" customHeight="1">
      <c r="B84" s="175"/>
      <c r="C84" s="176"/>
      <c r="D84" s="177" t="s">
        <v>71</v>
      </c>
      <c r="E84" s="178" t="s">
        <v>143</v>
      </c>
      <c r="F84" s="178" t="s">
        <v>144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P85+P107+P111</f>
        <v>0</v>
      </c>
      <c r="Q84" s="183"/>
      <c r="R84" s="184">
        <f>R85+R107+R111</f>
        <v>40.613</v>
      </c>
      <c r="S84" s="183"/>
      <c r="T84" s="185">
        <f>T85+T107+T111</f>
        <v>0</v>
      </c>
      <c r="AR84" s="186" t="s">
        <v>80</v>
      </c>
      <c r="AT84" s="187" t="s">
        <v>71</v>
      </c>
      <c r="AU84" s="187" t="s">
        <v>72</v>
      </c>
      <c r="AY84" s="186" t="s">
        <v>146</v>
      </c>
      <c r="BK84" s="188">
        <f>BK85+BK107+BK111</f>
        <v>0</v>
      </c>
    </row>
    <row r="85" spans="2:65" s="10" customFormat="1" ht="19.899999999999999" customHeight="1">
      <c r="B85" s="175"/>
      <c r="C85" s="176"/>
      <c r="D85" s="177" t="s">
        <v>71</v>
      </c>
      <c r="E85" s="189" t="s">
        <v>80</v>
      </c>
      <c r="F85" s="189" t="s">
        <v>266</v>
      </c>
      <c r="G85" s="176"/>
      <c r="H85" s="176"/>
      <c r="I85" s="179"/>
      <c r="J85" s="190">
        <f>BK85</f>
        <v>0</v>
      </c>
      <c r="K85" s="176"/>
      <c r="L85" s="181"/>
      <c r="M85" s="182"/>
      <c r="N85" s="183"/>
      <c r="O85" s="183"/>
      <c r="P85" s="184">
        <f>SUM(P86:P106)</f>
        <v>0</v>
      </c>
      <c r="Q85" s="183"/>
      <c r="R85" s="184">
        <f>SUM(R86:R106)</f>
        <v>40.613</v>
      </c>
      <c r="S85" s="183"/>
      <c r="T85" s="185">
        <f>SUM(T86:T106)</f>
        <v>0</v>
      </c>
      <c r="AR85" s="186" t="s">
        <v>80</v>
      </c>
      <c r="AT85" s="187" t="s">
        <v>71</v>
      </c>
      <c r="AU85" s="187" t="s">
        <v>80</v>
      </c>
      <c r="AY85" s="186" t="s">
        <v>146</v>
      </c>
      <c r="BK85" s="188">
        <f>SUM(BK86:BK106)</f>
        <v>0</v>
      </c>
    </row>
    <row r="86" spans="2:65" s="1" customFormat="1" ht="25.5" customHeight="1">
      <c r="B86" s="40"/>
      <c r="C86" s="226" t="s">
        <v>80</v>
      </c>
      <c r="D86" s="226" t="s">
        <v>235</v>
      </c>
      <c r="E86" s="227" t="s">
        <v>793</v>
      </c>
      <c r="F86" s="228" t="s">
        <v>794</v>
      </c>
      <c r="G86" s="229" t="s">
        <v>253</v>
      </c>
      <c r="H86" s="230">
        <v>23.75</v>
      </c>
      <c r="I86" s="231"/>
      <c r="J86" s="232">
        <f>ROUND(I86*H86,2)</f>
        <v>0</v>
      </c>
      <c r="K86" s="228" t="s">
        <v>239</v>
      </c>
      <c r="L86" s="60"/>
      <c r="M86" s="233" t="s">
        <v>21</v>
      </c>
      <c r="N86" s="234" t="s">
        <v>43</v>
      </c>
      <c r="O86" s="41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3" t="s">
        <v>152</v>
      </c>
      <c r="AT86" s="23" t="s">
        <v>235</v>
      </c>
      <c r="AU86" s="23" t="s">
        <v>82</v>
      </c>
      <c r="AY86" s="23" t="s">
        <v>146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80</v>
      </c>
      <c r="BK86" s="203">
        <f>ROUND(I86*H86,2)</f>
        <v>0</v>
      </c>
      <c r="BL86" s="23" t="s">
        <v>152</v>
      </c>
      <c r="BM86" s="23" t="s">
        <v>1147</v>
      </c>
    </row>
    <row r="87" spans="2:65" s="11" customFormat="1" ht="13.5">
      <c r="B87" s="204"/>
      <c r="C87" s="205"/>
      <c r="D87" s="206" t="s">
        <v>179</v>
      </c>
      <c r="E87" s="207" t="s">
        <v>21</v>
      </c>
      <c r="F87" s="208" t="s">
        <v>1148</v>
      </c>
      <c r="G87" s="205"/>
      <c r="H87" s="207" t="s">
        <v>21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179</v>
      </c>
      <c r="AU87" s="214" t="s">
        <v>82</v>
      </c>
      <c r="AV87" s="11" t="s">
        <v>80</v>
      </c>
      <c r="AW87" s="11" t="s">
        <v>35</v>
      </c>
      <c r="AX87" s="11" t="s">
        <v>72</v>
      </c>
      <c r="AY87" s="214" t="s">
        <v>146</v>
      </c>
    </row>
    <row r="88" spans="2:65" s="12" customFormat="1" ht="13.5">
      <c r="B88" s="215"/>
      <c r="C88" s="216"/>
      <c r="D88" s="206" t="s">
        <v>179</v>
      </c>
      <c r="E88" s="217" t="s">
        <v>1141</v>
      </c>
      <c r="F88" s="218" t="s">
        <v>1149</v>
      </c>
      <c r="G88" s="216"/>
      <c r="H88" s="219">
        <v>23.75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80</v>
      </c>
      <c r="AY88" s="225" t="s">
        <v>146</v>
      </c>
    </row>
    <row r="89" spans="2:65" s="1" customFormat="1" ht="38.25" customHeight="1">
      <c r="B89" s="40"/>
      <c r="C89" s="226" t="s">
        <v>82</v>
      </c>
      <c r="D89" s="226" t="s">
        <v>235</v>
      </c>
      <c r="E89" s="227" t="s">
        <v>798</v>
      </c>
      <c r="F89" s="228" t="s">
        <v>799</v>
      </c>
      <c r="G89" s="229" t="s">
        <v>253</v>
      </c>
      <c r="H89" s="230">
        <v>23.75</v>
      </c>
      <c r="I89" s="231"/>
      <c r="J89" s="232">
        <f>ROUND(I89*H89,2)</f>
        <v>0</v>
      </c>
      <c r="K89" s="228" t="s">
        <v>239</v>
      </c>
      <c r="L89" s="60"/>
      <c r="M89" s="233" t="s">
        <v>21</v>
      </c>
      <c r="N89" s="234" t="s">
        <v>43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152</v>
      </c>
      <c r="AT89" s="23" t="s">
        <v>235</v>
      </c>
      <c r="AU89" s="23" t="s">
        <v>82</v>
      </c>
      <c r="AY89" s="23" t="s">
        <v>146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80</v>
      </c>
      <c r="BK89" s="203">
        <f>ROUND(I89*H89,2)</f>
        <v>0</v>
      </c>
      <c r="BL89" s="23" t="s">
        <v>152</v>
      </c>
      <c r="BM89" s="23" t="s">
        <v>1150</v>
      </c>
    </row>
    <row r="90" spans="2:65" s="12" customFormat="1" ht="13.5">
      <c r="B90" s="215"/>
      <c r="C90" s="216"/>
      <c r="D90" s="206" t="s">
        <v>179</v>
      </c>
      <c r="E90" s="217" t="s">
        <v>21</v>
      </c>
      <c r="F90" s="218" t="s">
        <v>1141</v>
      </c>
      <c r="G90" s="216"/>
      <c r="H90" s="219">
        <v>23.75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80</v>
      </c>
      <c r="AY90" s="225" t="s">
        <v>146</v>
      </c>
    </row>
    <row r="91" spans="2:65" s="1" customFormat="1" ht="38.25" customHeight="1">
      <c r="B91" s="40"/>
      <c r="C91" s="226" t="s">
        <v>156</v>
      </c>
      <c r="D91" s="226" t="s">
        <v>235</v>
      </c>
      <c r="E91" s="227" t="s">
        <v>812</v>
      </c>
      <c r="F91" s="228" t="s">
        <v>813</v>
      </c>
      <c r="G91" s="229" t="s">
        <v>253</v>
      </c>
      <c r="H91" s="230">
        <v>23.75</v>
      </c>
      <c r="I91" s="231"/>
      <c r="J91" s="232">
        <f>ROUND(I91*H91,2)</f>
        <v>0</v>
      </c>
      <c r="K91" s="228" t="s">
        <v>239</v>
      </c>
      <c r="L91" s="60"/>
      <c r="M91" s="233" t="s">
        <v>21</v>
      </c>
      <c r="N91" s="234" t="s">
        <v>43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152</v>
      </c>
      <c r="AT91" s="23" t="s">
        <v>235</v>
      </c>
      <c r="AU91" s="23" t="s">
        <v>82</v>
      </c>
      <c r="AY91" s="23" t="s">
        <v>146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80</v>
      </c>
      <c r="BK91" s="203">
        <f>ROUND(I91*H91,2)</f>
        <v>0</v>
      </c>
      <c r="BL91" s="23" t="s">
        <v>152</v>
      </c>
      <c r="BM91" s="23" t="s">
        <v>1151</v>
      </c>
    </row>
    <row r="92" spans="2:65" s="12" customFormat="1" ht="13.5">
      <c r="B92" s="215"/>
      <c r="C92" s="216"/>
      <c r="D92" s="206" t="s">
        <v>179</v>
      </c>
      <c r="E92" s="217" t="s">
        <v>21</v>
      </c>
      <c r="F92" s="218" t="s">
        <v>1141</v>
      </c>
      <c r="G92" s="216"/>
      <c r="H92" s="219">
        <v>23.75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" customFormat="1" ht="38.25" customHeight="1">
      <c r="B93" s="40"/>
      <c r="C93" s="226" t="s">
        <v>152</v>
      </c>
      <c r="D93" s="226" t="s">
        <v>235</v>
      </c>
      <c r="E93" s="227" t="s">
        <v>342</v>
      </c>
      <c r="F93" s="228" t="s">
        <v>343</v>
      </c>
      <c r="G93" s="229" t="s">
        <v>253</v>
      </c>
      <c r="H93" s="230">
        <v>23.75</v>
      </c>
      <c r="I93" s="231"/>
      <c r="J93" s="232">
        <f>ROUND(I93*H93,2)</f>
        <v>0</v>
      </c>
      <c r="K93" s="228" t="s">
        <v>239</v>
      </c>
      <c r="L93" s="60"/>
      <c r="M93" s="233" t="s">
        <v>21</v>
      </c>
      <c r="N93" s="234" t="s">
        <v>43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152</v>
      </c>
      <c r="AT93" s="23" t="s">
        <v>235</v>
      </c>
      <c r="AU93" s="23" t="s">
        <v>82</v>
      </c>
      <c r="AY93" s="23" t="s">
        <v>146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80</v>
      </c>
      <c r="BK93" s="203">
        <f>ROUND(I93*H93,2)</f>
        <v>0</v>
      </c>
      <c r="BL93" s="23" t="s">
        <v>152</v>
      </c>
      <c r="BM93" s="23" t="s">
        <v>1152</v>
      </c>
    </row>
    <row r="94" spans="2:65" s="12" customFormat="1" ht="13.5">
      <c r="B94" s="215"/>
      <c r="C94" s="216"/>
      <c r="D94" s="206" t="s">
        <v>179</v>
      </c>
      <c r="E94" s="217" t="s">
        <v>21</v>
      </c>
      <c r="F94" s="218" t="s">
        <v>1141</v>
      </c>
      <c r="G94" s="216"/>
      <c r="H94" s="219">
        <v>23.75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179</v>
      </c>
      <c r="AU94" s="225" t="s">
        <v>82</v>
      </c>
      <c r="AV94" s="12" t="s">
        <v>82</v>
      </c>
      <c r="AW94" s="12" t="s">
        <v>35</v>
      </c>
      <c r="AX94" s="12" t="s">
        <v>80</v>
      </c>
      <c r="AY94" s="225" t="s">
        <v>146</v>
      </c>
    </row>
    <row r="95" spans="2:65" s="1" customFormat="1" ht="51" customHeight="1">
      <c r="B95" s="40"/>
      <c r="C95" s="226" t="s">
        <v>145</v>
      </c>
      <c r="D95" s="226" t="s">
        <v>235</v>
      </c>
      <c r="E95" s="227" t="s">
        <v>345</v>
      </c>
      <c r="F95" s="228" t="s">
        <v>346</v>
      </c>
      <c r="G95" s="229" t="s">
        <v>253</v>
      </c>
      <c r="H95" s="230">
        <v>356.25</v>
      </c>
      <c r="I95" s="231"/>
      <c r="J95" s="232">
        <f>ROUND(I95*H95,2)</f>
        <v>0</v>
      </c>
      <c r="K95" s="228" t="s">
        <v>279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1153</v>
      </c>
    </row>
    <row r="96" spans="2:65" s="12" customFormat="1" ht="13.5">
      <c r="B96" s="215"/>
      <c r="C96" s="216"/>
      <c r="D96" s="206" t="s">
        <v>179</v>
      </c>
      <c r="E96" s="217" t="s">
        <v>21</v>
      </c>
      <c r="F96" s="218" t="s">
        <v>1154</v>
      </c>
      <c r="G96" s="216"/>
      <c r="H96" s="219">
        <v>356.25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179</v>
      </c>
      <c r="AU96" s="225" t="s">
        <v>82</v>
      </c>
      <c r="AV96" s="12" t="s">
        <v>82</v>
      </c>
      <c r="AW96" s="12" t="s">
        <v>35</v>
      </c>
      <c r="AX96" s="12" t="s">
        <v>80</v>
      </c>
      <c r="AY96" s="225" t="s">
        <v>146</v>
      </c>
    </row>
    <row r="97" spans="2:65" s="1" customFormat="1" ht="25.5" customHeight="1">
      <c r="B97" s="40"/>
      <c r="C97" s="226" t="s">
        <v>164</v>
      </c>
      <c r="D97" s="226" t="s">
        <v>235</v>
      </c>
      <c r="E97" s="227" t="s">
        <v>350</v>
      </c>
      <c r="F97" s="228" t="s">
        <v>351</v>
      </c>
      <c r="G97" s="229" t="s">
        <v>253</v>
      </c>
      <c r="H97" s="230">
        <v>23.75</v>
      </c>
      <c r="I97" s="231"/>
      <c r="J97" s="232">
        <f>ROUND(I97*H97,2)</f>
        <v>0</v>
      </c>
      <c r="K97" s="228" t="s">
        <v>239</v>
      </c>
      <c r="L97" s="60"/>
      <c r="M97" s="233" t="s">
        <v>21</v>
      </c>
      <c r="N97" s="234" t="s">
        <v>43</v>
      </c>
      <c r="O97" s="41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152</v>
      </c>
      <c r="AT97" s="23" t="s">
        <v>235</v>
      </c>
      <c r="AU97" s="23" t="s">
        <v>82</v>
      </c>
      <c r="AY97" s="23" t="s">
        <v>146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80</v>
      </c>
      <c r="BK97" s="203">
        <f>ROUND(I97*H97,2)</f>
        <v>0</v>
      </c>
      <c r="BL97" s="23" t="s">
        <v>152</v>
      </c>
      <c r="BM97" s="23" t="s">
        <v>1155</v>
      </c>
    </row>
    <row r="98" spans="2:65" s="12" customFormat="1" ht="13.5">
      <c r="B98" s="215"/>
      <c r="C98" s="216"/>
      <c r="D98" s="206" t="s">
        <v>179</v>
      </c>
      <c r="E98" s="217" t="s">
        <v>21</v>
      </c>
      <c r="F98" s="218" t="s">
        <v>1141</v>
      </c>
      <c r="G98" s="216"/>
      <c r="H98" s="219">
        <v>23.75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179</v>
      </c>
      <c r="AU98" s="225" t="s">
        <v>82</v>
      </c>
      <c r="AV98" s="12" t="s">
        <v>82</v>
      </c>
      <c r="AW98" s="12" t="s">
        <v>35</v>
      </c>
      <c r="AX98" s="12" t="s">
        <v>80</v>
      </c>
      <c r="AY98" s="225" t="s">
        <v>146</v>
      </c>
    </row>
    <row r="99" spans="2:65" s="1" customFormat="1" ht="16.5" customHeight="1">
      <c r="B99" s="40"/>
      <c r="C99" s="226" t="s">
        <v>167</v>
      </c>
      <c r="D99" s="226" t="s">
        <v>235</v>
      </c>
      <c r="E99" s="227" t="s">
        <v>353</v>
      </c>
      <c r="F99" s="228" t="s">
        <v>354</v>
      </c>
      <c r="G99" s="229" t="s">
        <v>253</v>
      </c>
      <c r="H99" s="230">
        <v>23.75</v>
      </c>
      <c r="I99" s="231"/>
      <c r="J99" s="232">
        <f>ROUND(I99*H99,2)</f>
        <v>0</v>
      </c>
      <c r="K99" s="228" t="s">
        <v>239</v>
      </c>
      <c r="L99" s="60"/>
      <c r="M99" s="233" t="s">
        <v>21</v>
      </c>
      <c r="N99" s="234" t="s">
        <v>43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152</v>
      </c>
      <c r="AT99" s="23" t="s">
        <v>235</v>
      </c>
      <c r="AU99" s="23" t="s">
        <v>82</v>
      </c>
      <c r="AY99" s="23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80</v>
      </c>
      <c r="BK99" s="203">
        <f>ROUND(I99*H99,2)</f>
        <v>0</v>
      </c>
      <c r="BL99" s="23" t="s">
        <v>152</v>
      </c>
      <c r="BM99" s="23" t="s">
        <v>1156</v>
      </c>
    </row>
    <row r="100" spans="2:65" s="12" customFormat="1" ht="13.5">
      <c r="B100" s="215"/>
      <c r="C100" s="216"/>
      <c r="D100" s="206" t="s">
        <v>179</v>
      </c>
      <c r="E100" s="217" t="s">
        <v>21</v>
      </c>
      <c r="F100" s="218" t="s">
        <v>1141</v>
      </c>
      <c r="G100" s="216"/>
      <c r="H100" s="219">
        <v>23.75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179</v>
      </c>
      <c r="AU100" s="225" t="s">
        <v>82</v>
      </c>
      <c r="AV100" s="12" t="s">
        <v>82</v>
      </c>
      <c r="AW100" s="12" t="s">
        <v>35</v>
      </c>
      <c r="AX100" s="12" t="s">
        <v>80</v>
      </c>
      <c r="AY100" s="225" t="s">
        <v>146</v>
      </c>
    </row>
    <row r="101" spans="2:65" s="1" customFormat="1" ht="16.5" customHeight="1">
      <c r="B101" s="40"/>
      <c r="C101" s="226" t="s">
        <v>151</v>
      </c>
      <c r="D101" s="226" t="s">
        <v>235</v>
      </c>
      <c r="E101" s="227" t="s">
        <v>356</v>
      </c>
      <c r="F101" s="228" t="s">
        <v>357</v>
      </c>
      <c r="G101" s="229" t="s">
        <v>358</v>
      </c>
      <c r="H101" s="230">
        <v>40.375</v>
      </c>
      <c r="I101" s="231"/>
      <c r="J101" s="232">
        <f>ROUND(I101*H101,2)</f>
        <v>0</v>
      </c>
      <c r="K101" s="228" t="s">
        <v>239</v>
      </c>
      <c r="L101" s="60"/>
      <c r="M101" s="233" t="s">
        <v>21</v>
      </c>
      <c r="N101" s="234" t="s">
        <v>43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152</v>
      </c>
      <c r="AT101" s="23" t="s">
        <v>235</v>
      </c>
      <c r="AU101" s="23" t="s">
        <v>82</v>
      </c>
      <c r="AY101" s="23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80</v>
      </c>
      <c r="BK101" s="203">
        <f>ROUND(I101*H101,2)</f>
        <v>0</v>
      </c>
      <c r="BL101" s="23" t="s">
        <v>152</v>
      </c>
      <c r="BM101" s="23" t="s">
        <v>1157</v>
      </c>
    </row>
    <row r="102" spans="2:65" s="12" customFormat="1" ht="13.5">
      <c r="B102" s="215"/>
      <c r="C102" s="216"/>
      <c r="D102" s="206" t="s">
        <v>179</v>
      </c>
      <c r="E102" s="217" t="s">
        <v>21</v>
      </c>
      <c r="F102" s="218" t="s">
        <v>1158</v>
      </c>
      <c r="G102" s="216"/>
      <c r="H102" s="219">
        <v>40.375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179</v>
      </c>
      <c r="AU102" s="225" t="s">
        <v>82</v>
      </c>
      <c r="AV102" s="12" t="s">
        <v>82</v>
      </c>
      <c r="AW102" s="12" t="s">
        <v>35</v>
      </c>
      <c r="AX102" s="12" t="s">
        <v>80</v>
      </c>
      <c r="AY102" s="225" t="s">
        <v>146</v>
      </c>
    </row>
    <row r="103" spans="2:65" s="1" customFormat="1" ht="25.5" customHeight="1">
      <c r="B103" s="40"/>
      <c r="C103" s="226" t="s">
        <v>172</v>
      </c>
      <c r="D103" s="226" t="s">
        <v>235</v>
      </c>
      <c r="E103" s="227" t="s">
        <v>849</v>
      </c>
      <c r="F103" s="228" t="s">
        <v>850</v>
      </c>
      <c r="G103" s="229" t="s">
        <v>253</v>
      </c>
      <c r="H103" s="230">
        <v>21.375</v>
      </c>
      <c r="I103" s="231"/>
      <c r="J103" s="232">
        <f>ROUND(I103*H103,2)</f>
        <v>0</v>
      </c>
      <c r="K103" s="228" t="s">
        <v>239</v>
      </c>
      <c r="L103" s="60"/>
      <c r="M103" s="233" t="s">
        <v>21</v>
      </c>
      <c r="N103" s="234" t="s">
        <v>43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152</v>
      </c>
      <c r="AT103" s="23" t="s">
        <v>235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152</v>
      </c>
      <c r="BM103" s="23" t="s">
        <v>1159</v>
      </c>
    </row>
    <row r="104" spans="2:65" s="12" customFormat="1" ht="13.5">
      <c r="B104" s="215"/>
      <c r="C104" s="216"/>
      <c r="D104" s="206" t="s">
        <v>179</v>
      </c>
      <c r="E104" s="217" t="s">
        <v>21</v>
      </c>
      <c r="F104" s="218" t="s">
        <v>1160</v>
      </c>
      <c r="G104" s="216"/>
      <c r="H104" s="219">
        <v>21.375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179</v>
      </c>
      <c r="AU104" s="225" t="s">
        <v>82</v>
      </c>
      <c r="AV104" s="12" t="s">
        <v>82</v>
      </c>
      <c r="AW104" s="12" t="s">
        <v>35</v>
      </c>
      <c r="AX104" s="12" t="s">
        <v>80</v>
      </c>
      <c r="AY104" s="225" t="s">
        <v>146</v>
      </c>
    </row>
    <row r="105" spans="2:65" s="1" customFormat="1" ht="16.5" customHeight="1">
      <c r="B105" s="40"/>
      <c r="C105" s="191" t="s">
        <v>175</v>
      </c>
      <c r="D105" s="191" t="s">
        <v>148</v>
      </c>
      <c r="E105" s="192" t="s">
        <v>943</v>
      </c>
      <c r="F105" s="193" t="s">
        <v>944</v>
      </c>
      <c r="G105" s="194" t="s">
        <v>358</v>
      </c>
      <c r="H105" s="195">
        <v>40.613</v>
      </c>
      <c r="I105" s="196"/>
      <c r="J105" s="197">
        <f>ROUND(I105*H105,2)</f>
        <v>0</v>
      </c>
      <c r="K105" s="193" t="s">
        <v>239</v>
      </c>
      <c r="L105" s="198"/>
      <c r="M105" s="199" t="s">
        <v>21</v>
      </c>
      <c r="N105" s="200" t="s">
        <v>43</v>
      </c>
      <c r="O105" s="41"/>
      <c r="P105" s="201">
        <f>O105*H105</f>
        <v>0</v>
      </c>
      <c r="Q105" s="201">
        <v>1</v>
      </c>
      <c r="R105" s="201">
        <f>Q105*H105</f>
        <v>40.613</v>
      </c>
      <c r="S105" s="201">
        <v>0</v>
      </c>
      <c r="T105" s="202">
        <f>S105*H105</f>
        <v>0</v>
      </c>
      <c r="AR105" s="23" t="s">
        <v>151</v>
      </c>
      <c r="AT105" s="23" t="s">
        <v>148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1161</v>
      </c>
    </row>
    <row r="106" spans="2:65" s="12" customFormat="1" ht="13.5">
      <c r="B106" s="215"/>
      <c r="C106" s="216"/>
      <c r="D106" s="206" t="s">
        <v>179</v>
      </c>
      <c r="E106" s="217" t="s">
        <v>21</v>
      </c>
      <c r="F106" s="218" t="s">
        <v>1162</v>
      </c>
      <c r="G106" s="216"/>
      <c r="H106" s="219">
        <v>40.613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179</v>
      </c>
      <c r="AU106" s="225" t="s">
        <v>82</v>
      </c>
      <c r="AV106" s="12" t="s">
        <v>82</v>
      </c>
      <c r="AW106" s="12" t="s">
        <v>35</v>
      </c>
      <c r="AX106" s="12" t="s">
        <v>80</v>
      </c>
      <c r="AY106" s="225" t="s">
        <v>146</v>
      </c>
    </row>
    <row r="107" spans="2:65" s="10" customFormat="1" ht="29.85" customHeight="1">
      <c r="B107" s="175"/>
      <c r="C107" s="176"/>
      <c r="D107" s="177" t="s">
        <v>71</v>
      </c>
      <c r="E107" s="189" t="s">
        <v>152</v>
      </c>
      <c r="F107" s="189" t="s">
        <v>869</v>
      </c>
      <c r="G107" s="176"/>
      <c r="H107" s="176"/>
      <c r="I107" s="179"/>
      <c r="J107" s="190">
        <f>BK107</f>
        <v>0</v>
      </c>
      <c r="K107" s="176"/>
      <c r="L107" s="181"/>
      <c r="M107" s="182"/>
      <c r="N107" s="183"/>
      <c r="O107" s="183"/>
      <c r="P107" s="184">
        <f>SUM(P108:P110)</f>
        <v>0</v>
      </c>
      <c r="Q107" s="183"/>
      <c r="R107" s="184">
        <f>SUM(R108:R110)</f>
        <v>0</v>
      </c>
      <c r="S107" s="183"/>
      <c r="T107" s="185">
        <f>SUM(T108:T110)</f>
        <v>0</v>
      </c>
      <c r="AR107" s="186" t="s">
        <v>80</v>
      </c>
      <c r="AT107" s="187" t="s">
        <v>71</v>
      </c>
      <c r="AU107" s="187" t="s">
        <v>80</v>
      </c>
      <c r="AY107" s="186" t="s">
        <v>146</v>
      </c>
      <c r="BK107" s="188">
        <f>SUM(BK108:BK110)</f>
        <v>0</v>
      </c>
    </row>
    <row r="108" spans="2:65" s="1" customFormat="1" ht="25.5" customHeight="1">
      <c r="B108" s="40"/>
      <c r="C108" s="226" t="s">
        <v>181</v>
      </c>
      <c r="D108" s="226" t="s">
        <v>235</v>
      </c>
      <c r="E108" s="227" t="s">
        <v>870</v>
      </c>
      <c r="F108" s="228" t="s">
        <v>871</v>
      </c>
      <c r="G108" s="229" t="s">
        <v>253</v>
      </c>
      <c r="H108" s="230">
        <v>2.375</v>
      </c>
      <c r="I108" s="231"/>
      <c r="J108" s="232">
        <f>ROUND(I108*H108,2)</f>
        <v>0</v>
      </c>
      <c r="K108" s="228" t="s">
        <v>239</v>
      </c>
      <c r="L108" s="60"/>
      <c r="M108" s="233" t="s">
        <v>21</v>
      </c>
      <c r="N108" s="234" t="s">
        <v>43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152</v>
      </c>
      <c r="AT108" s="23" t="s">
        <v>235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1163</v>
      </c>
    </row>
    <row r="109" spans="2:65" s="11" customFormat="1" ht="13.5">
      <c r="B109" s="204"/>
      <c r="C109" s="205"/>
      <c r="D109" s="206" t="s">
        <v>179</v>
      </c>
      <c r="E109" s="207" t="s">
        <v>21</v>
      </c>
      <c r="F109" s="208" t="s">
        <v>1164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>
      <c r="B110" s="215"/>
      <c r="C110" s="216"/>
      <c r="D110" s="206" t="s">
        <v>179</v>
      </c>
      <c r="E110" s="217" t="s">
        <v>763</v>
      </c>
      <c r="F110" s="218" t="s">
        <v>1165</v>
      </c>
      <c r="G110" s="216"/>
      <c r="H110" s="219">
        <v>2.375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0" customFormat="1" ht="29.85" customHeight="1">
      <c r="B111" s="175"/>
      <c r="C111" s="176"/>
      <c r="D111" s="177" t="s">
        <v>71</v>
      </c>
      <c r="E111" s="189" t="s">
        <v>397</v>
      </c>
      <c r="F111" s="189" t="s">
        <v>398</v>
      </c>
      <c r="G111" s="176"/>
      <c r="H111" s="176"/>
      <c r="I111" s="179"/>
      <c r="J111" s="190">
        <f>BK111</f>
        <v>0</v>
      </c>
      <c r="K111" s="176"/>
      <c r="L111" s="181"/>
      <c r="M111" s="182"/>
      <c r="N111" s="183"/>
      <c r="O111" s="183"/>
      <c r="P111" s="184">
        <f>P112</f>
        <v>0</v>
      </c>
      <c r="Q111" s="183"/>
      <c r="R111" s="184">
        <f>R112</f>
        <v>0</v>
      </c>
      <c r="S111" s="183"/>
      <c r="T111" s="185">
        <f>T112</f>
        <v>0</v>
      </c>
      <c r="AR111" s="186" t="s">
        <v>80</v>
      </c>
      <c r="AT111" s="187" t="s">
        <v>71</v>
      </c>
      <c r="AU111" s="187" t="s">
        <v>80</v>
      </c>
      <c r="AY111" s="186" t="s">
        <v>146</v>
      </c>
      <c r="BK111" s="188">
        <f>BK112</f>
        <v>0</v>
      </c>
    </row>
    <row r="112" spans="2:65" s="1" customFormat="1" ht="38.25" customHeight="1">
      <c r="B112" s="40"/>
      <c r="C112" s="226" t="s">
        <v>184</v>
      </c>
      <c r="D112" s="226" t="s">
        <v>235</v>
      </c>
      <c r="E112" s="227" t="s">
        <v>922</v>
      </c>
      <c r="F112" s="228" t="s">
        <v>923</v>
      </c>
      <c r="G112" s="229" t="s">
        <v>358</v>
      </c>
      <c r="H112" s="230">
        <v>40.613</v>
      </c>
      <c r="I112" s="231"/>
      <c r="J112" s="232">
        <f>ROUND(I112*H112,2)</f>
        <v>0</v>
      </c>
      <c r="K112" s="228" t="s">
        <v>21</v>
      </c>
      <c r="L112" s="60"/>
      <c r="M112" s="233" t="s">
        <v>21</v>
      </c>
      <c r="N112" s="234" t="s">
        <v>43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152</v>
      </c>
      <c r="AT112" s="23" t="s">
        <v>235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152</v>
      </c>
      <c r="BM112" s="23" t="s">
        <v>1166</v>
      </c>
    </row>
    <row r="113" spans="2:65" s="10" customFormat="1" ht="37.35" customHeight="1">
      <c r="B113" s="175"/>
      <c r="C113" s="176"/>
      <c r="D113" s="177" t="s">
        <v>71</v>
      </c>
      <c r="E113" s="178" t="s">
        <v>148</v>
      </c>
      <c r="F113" s="178" t="s">
        <v>424</v>
      </c>
      <c r="G113" s="176"/>
      <c r="H113" s="176"/>
      <c r="I113" s="179"/>
      <c r="J113" s="180">
        <f>BK113</f>
        <v>0</v>
      </c>
      <c r="K113" s="176"/>
      <c r="L113" s="181"/>
      <c r="M113" s="182"/>
      <c r="N113" s="183"/>
      <c r="O113" s="183"/>
      <c r="P113" s="184">
        <f>P114+P119</f>
        <v>0</v>
      </c>
      <c r="Q113" s="183"/>
      <c r="R113" s="184">
        <f>R114+R119</f>
        <v>2.0614999999999998E-2</v>
      </c>
      <c r="S113" s="183"/>
      <c r="T113" s="185">
        <f>T114+T119</f>
        <v>0</v>
      </c>
      <c r="AR113" s="186" t="s">
        <v>156</v>
      </c>
      <c r="AT113" s="187" t="s">
        <v>71</v>
      </c>
      <c r="AU113" s="187" t="s">
        <v>72</v>
      </c>
      <c r="AY113" s="186" t="s">
        <v>146</v>
      </c>
      <c r="BK113" s="188">
        <f>BK114+BK119</f>
        <v>0</v>
      </c>
    </row>
    <row r="114" spans="2:65" s="10" customFormat="1" ht="19.899999999999999" customHeight="1">
      <c r="B114" s="175"/>
      <c r="C114" s="176"/>
      <c r="D114" s="177" t="s">
        <v>71</v>
      </c>
      <c r="E114" s="189" t="s">
        <v>988</v>
      </c>
      <c r="F114" s="189" t="s">
        <v>989</v>
      </c>
      <c r="G114" s="176"/>
      <c r="H114" s="176"/>
      <c r="I114" s="179"/>
      <c r="J114" s="190">
        <f>BK114</f>
        <v>0</v>
      </c>
      <c r="K114" s="176"/>
      <c r="L114" s="181"/>
      <c r="M114" s="182"/>
      <c r="N114" s="183"/>
      <c r="O114" s="183"/>
      <c r="P114" s="184">
        <f>SUM(P115:P118)</f>
        <v>0</v>
      </c>
      <c r="Q114" s="183"/>
      <c r="R114" s="184">
        <f>SUM(R115:R118)</f>
        <v>9.5000000000000011E-4</v>
      </c>
      <c r="S114" s="183"/>
      <c r="T114" s="185">
        <f>SUM(T115:T118)</f>
        <v>0</v>
      </c>
      <c r="AR114" s="186" t="s">
        <v>156</v>
      </c>
      <c r="AT114" s="187" t="s">
        <v>71</v>
      </c>
      <c r="AU114" s="187" t="s">
        <v>80</v>
      </c>
      <c r="AY114" s="186" t="s">
        <v>146</v>
      </c>
      <c r="BK114" s="188">
        <f>SUM(BK115:BK118)</f>
        <v>0</v>
      </c>
    </row>
    <row r="115" spans="2:65" s="1" customFormat="1" ht="16.5" customHeight="1">
      <c r="B115" s="40"/>
      <c r="C115" s="226" t="s">
        <v>188</v>
      </c>
      <c r="D115" s="226" t="s">
        <v>235</v>
      </c>
      <c r="E115" s="227" t="s">
        <v>990</v>
      </c>
      <c r="F115" s="228" t="s">
        <v>991</v>
      </c>
      <c r="G115" s="229" t="s">
        <v>238</v>
      </c>
      <c r="H115" s="230">
        <v>47.5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430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430</v>
      </c>
      <c r="BM115" s="23" t="s">
        <v>1167</v>
      </c>
    </row>
    <row r="116" spans="2:65" s="12" customFormat="1" ht="13.5">
      <c r="B116" s="215"/>
      <c r="C116" s="216"/>
      <c r="D116" s="206" t="s">
        <v>179</v>
      </c>
      <c r="E116" s="217" t="s">
        <v>21</v>
      </c>
      <c r="F116" s="218" t="s">
        <v>1168</v>
      </c>
      <c r="G116" s="216"/>
      <c r="H116" s="219">
        <v>47.5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16.5" customHeight="1">
      <c r="B117" s="40"/>
      <c r="C117" s="191" t="s">
        <v>192</v>
      </c>
      <c r="D117" s="191" t="s">
        <v>148</v>
      </c>
      <c r="E117" s="192" t="s">
        <v>993</v>
      </c>
      <c r="F117" s="193" t="s">
        <v>994</v>
      </c>
      <c r="G117" s="194" t="s">
        <v>238</v>
      </c>
      <c r="H117" s="195">
        <v>47.5</v>
      </c>
      <c r="I117" s="196"/>
      <c r="J117" s="197">
        <f>ROUND(I117*H117,2)</f>
        <v>0</v>
      </c>
      <c r="K117" s="193" t="s">
        <v>21</v>
      </c>
      <c r="L117" s="198"/>
      <c r="M117" s="199" t="s">
        <v>21</v>
      </c>
      <c r="N117" s="200" t="s">
        <v>43</v>
      </c>
      <c r="O117" s="41"/>
      <c r="P117" s="201">
        <f>O117*H117</f>
        <v>0</v>
      </c>
      <c r="Q117" s="201">
        <v>2.0000000000000002E-5</v>
      </c>
      <c r="R117" s="201">
        <f>Q117*H117</f>
        <v>9.5000000000000011E-4</v>
      </c>
      <c r="S117" s="201">
        <v>0</v>
      </c>
      <c r="T117" s="202">
        <f>S117*H117</f>
        <v>0</v>
      </c>
      <c r="AR117" s="23" t="s">
        <v>995</v>
      </c>
      <c r="AT117" s="23" t="s">
        <v>148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995</v>
      </c>
      <c r="BM117" s="23" t="s">
        <v>1169</v>
      </c>
    </row>
    <row r="118" spans="2:65" s="12" customFormat="1" ht="13.5">
      <c r="B118" s="215"/>
      <c r="C118" s="216"/>
      <c r="D118" s="206" t="s">
        <v>179</v>
      </c>
      <c r="E118" s="217" t="s">
        <v>21</v>
      </c>
      <c r="F118" s="218" t="s">
        <v>1168</v>
      </c>
      <c r="G118" s="216"/>
      <c r="H118" s="219">
        <v>47.5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0" customFormat="1" ht="29.85" customHeight="1">
      <c r="B119" s="175"/>
      <c r="C119" s="176"/>
      <c r="D119" s="177" t="s">
        <v>71</v>
      </c>
      <c r="E119" s="189" t="s">
        <v>425</v>
      </c>
      <c r="F119" s="189" t="s">
        <v>426</v>
      </c>
      <c r="G119" s="176"/>
      <c r="H119" s="176"/>
      <c r="I119" s="179"/>
      <c r="J119" s="190">
        <f>BK119</f>
        <v>0</v>
      </c>
      <c r="K119" s="176"/>
      <c r="L119" s="181"/>
      <c r="M119" s="182"/>
      <c r="N119" s="183"/>
      <c r="O119" s="183"/>
      <c r="P119" s="184">
        <f>SUM(P120:P127)</f>
        <v>0</v>
      </c>
      <c r="Q119" s="183"/>
      <c r="R119" s="184">
        <f>SUM(R120:R127)</f>
        <v>1.9664999999999998E-2</v>
      </c>
      <c r="S119" s="183"/>
      <c r="T119" s="185">
        <f>SUM(T120:T127)</f>
        <v>0</v>
      </c>
      <c r="AR119" s="186" t="s">
        <v>156</v>
      </c>
      <c r="AT119" s="187" t="s">
        <v>71</v>
      </c>
      <c r="AU119" s="187" t="s">
        <v>80</v>
      </c>
      <c r="AY119" s="186" t="s">
        <v>146</v>
      </c>
      <c r="BK119" s="188">
        <f>SUM(BK120:BK127)</f>
        <v>0</v>
      </c>
    </row>
    <row r="120" spans="2:65" s="1" customFormat="1" ht="25.5" customHeight="1">
      <c r="B120" s="40"/>
      <c r="C120" s="226" t="s">
        <v>10</v>
      </c>
      <c r="D120" s="226" t="s">
        <v>235</v>
      </c>
      <c r="E120" s="227" t="s">
        <v>1117</v>
      </c>
      <c r="F120" s="228" t="s">
        <v>1118</v>
      </c>
      <c r="G120" s="229" t="s">
        <v>238</v>
      </c>
      <c r="H120" s="230">
        <v>57</v>
      </c>
      <c r="I120" s="231"/>
      <c r="J120" s="232">
        <f>ROUND(I120*H120,2)</f>
        <v>0</v>
      </c>
      <c r="K120" s="228" t="s">
        <v>239</v>
      </c>
      <c r="L120" s="60"/>
      <c r="M120" s="233" t="s">
        <v>21</v>
      </c>
      <c r="N120" s="234" t="s">
        <v>43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430</v>
      </c>
      <c r="AT120" s="23" t="s">
        <v>235</v>
      </c>
      <c r="AU120" s="23" t="s">
        <v>82</v>
      </c>
      <c r="AY120" s="23" t="s">
        <v>146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80</v>
      </c>
      <c r="BK120" s="203">
        <f>ROUND(I120*H120,2)</f>
        <v>0</v>
      </c>
      <c r="BL120" s="23" t="s">
        <v>430</v>
      </c>
      <c r="BM120" s="23" t="s">
        <v>1170</v>
      </c>
    </row>
    <row r="121" spans="2:65" s="12" customFormat="1" ht="13.5">
      <c r="B121" s="215"/>
      <c r="C121" s="216"/>
      <c r="D121" s="206" t="s">
        <v>179</v>
      </c>
      <c r="E121" s="217" t="s">
        <v>21</v>
      </c>
      <c r="F121" s="218" t="s">
        <v>1171</v>
      </c>
      <c r="G121" s="216"/>
      <c r="H121" s="219">
        <v>57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179</v>
      </c>
      <c r="AU121" s="225" t="s">
        <v>82</v>
      </c>
      <c r="AV121" s="12" t="s">
        <v>82</v>
      </c>
      <c r="AW121" s="12" t="s">
        <v>35</v>
      </c>
      <c r="AX121" s="12" t="s">
        <v>80</v>
      </c>
      <c r="AY121" s="225" t="s">
        <v>146</v>
      </c>
    </row>
    <row r="122" spans="2:65" s="1" customFormat="1" ht="25.5" customHeight="1">
      <c r="B122" s="40"/>
      <c r="C122" s="191" t="s">
        <v>199</v>
      </c>
      <c r="D122" s="191" t="s">
        <v>148</v>
      </c>
      <c r="E122" s="192" t="s">
        <v>1120</v>
      </c>
      <c r="F122" s="193" t="s">
        <v>1121</v>
      </c>
      <c r="G122" s="194" t="s">
        <v>238</v>
      </c>
      <c r="H122" s="195">
        <v>28.5</v>
      </c>
      <c r="I122" s="196"/>
      <c r="J122" s="197">
        <f>ROUND(I122*H122,2)</f>
        <v>0</v>
      </c>
      <c r="K122" s="193" t="s">
        <v>21</v>
      </c>
      <c r="L122" s="198"/>
      <c r="M122" s="199" t="s">
        <v>21</v>
      </c>
      <c r="N122" s="200" t="s">
        <v>43</v>
      </c>
      <c r="O122" s="41"/>
      <c r="P122" s="201">
        <f>O122*H122</f>
        <v>0</v>
      </c>
      <c r="Q122" s="201">
        <v>6.8999999999999997E-4</v>
      </c>
      <c r="R122" s="201">
        <f>Q122*H122</f>
        <v>1.9664999999999998E-2</v>
      </c>
      <c r="S122" s="201">
        <v>0</v>
      </c>
      <c r="T122" s="202">
        <f>S122*H122</f>
        <v>0</v>
      </c>
      <c r="AR122" s="23" t="s">
        <v>995</v>
      </c>
      <c r="AT122" s="23" t="s">
        <v>148</v>
      </c>
      <c r="AU122" s="23" t="s">
        <v>82</v>
      </c>
      <c r="AY122" s="23" t="s">
        <v>146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80</v>
      </c>
      <c r="BK122" s="203">
        <f>ROUND(I122*H122,2)</f>
        <v>0</v>
      </c>
      <c r="BL122" s="23" t="s">
        <v>995</v>
      </c>
      <c r="BM122" s="23" t="s">
        <v>1172</v>
      </c>
    </row>
    <row r="123" spans="2:65" s="11" customFormat="1" ht="13.5">
      <c r="B123" s="204"/>
      <c r="C123" s="205"/>
      <c r="D123" s="206" t="s">
        <v>179</v>
      </c>
      <c r="E123" s="207" t="s">
        <v>21</v>
      </c>
      <c r="F123" s="208" t="s">
        <v>1164</v>
      </c>
      <c r="G123" s="205"/>
      <c r="H123" s="207" t="s">
        <v>21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179</v>
      </c>
      <c r="AU123" s="214" t="s">
        <v>82</v>
      </c>
      <c r="AV123" s="11" t="s">
        <v>80</v>
      </c>
      <c r="AW123" s="11" t="s">
        <v>35</v>
      </c>
      <c r="AX123" s="11" t="s">
        <v>72</v>
      </c>
      <c r="AY123" s="214" t="s">
        <v>146</v>
      </c>
    </row>
    <row r="124" spans="2:65" s="12" customFormat="1" ht="13.5">
      <c r="B124" s="215"/>
      <c r="C124" s="216"/>
      <c r="D124" s="206" t="s">
        <v>179</v>
      </c>
      <c r="E124" s="217" t="s">
        <v>932</v>
      </c>
      <c r="F124" s="218" t="s">
        <v>1173</v>
      </c>
      <c r="G124" s="216"/>
      <c r="H124" s="219">
        <v>28.5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16.5" customHeight="1">
      <c r="B125" s="40"/>
      <c r="C125" s="191" t="s">
        <v>203</v>
      </c>
      <c r="D125" s="191" t="s">
        <v>148</v>
      </c>
      <c r="E125" s="192" t="s">
        <v>1174</v>
      </c>
      <c r="F125" s="193" t="s">
        <v>1175</v>
      </c>
      <c r="G125" s="194" t="s">
        <v>238</v>
      </c>
      <c r="H125" s="195">
        <v>28.5</v>
      </c>
      <c r="I125" s="196"/>
      <c r="J125" s="197">
        <f>ROUND(I125*H125,2)</f>
        <v>0</v>
      </c>
      <c r="K125" s="193" t="s">
        <v>21</v>
      </c>
      <c r="L125" s="198"/>
      <c r="M125" s="199" t="s">
        <v>21</v>
      </c>
      <c r="N125" s="200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995</v>
      </c>
      <c r="AT125" s="23" t="s">
        <v>148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995</v>
      </c>
      <c r="BM125" s="23" t="s">
        <v>1176</v>
      </c>
    </row>
    <row r="126" spans="2:65" s="11" customFormat="1" ht="13.5">
      <c r="B126" s="204"/>
      <c r="C126" s="205"/>
      <c r="D126" s="206" t="s">
        <v>179</v>
      </c>
      <c r="E126" s="207" t="s">
        <v>21</v>
      </c>
      <c r="F126" s="208" t="s">
        <v>1164</v>
      </c>
      <c r="G126" s="205"/>
      <c r="H126" s="207" t="s">
        <v>21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179</v>
      </c>
      <c r="AU126" s="214" t="s">
        <v>82</v>
      </c>
      <c r="AV126" s="11" t="s">
        <v>80</v>
      </c>
      <c r="AW126" s="11" t="s">
        <v>35</v>
      </c>
      <c r="AX126" s="11" t="s">
        <v>72</v>
      </c>
      <c r="AY126" s="214" t="s">
        <v>146</v>
      </c>
    </row>
    <row r="127" spans="2:65" s="12" customFormat="1" ht="13.5">
      <c r="B127" s="215"/>
      <c r="C127" s="216"/>
      <c r="D127" s="206" t="s">
        <v>179</v>
      </c>
      <c r="E127" s="217" t="s">
        <v>1143</v>
      </c>
      <c r="F127" s="218" t="s">
        <v>1173</v>
      </c>
      <c r="G127" s="216"/>
      <c r="H127" s="219">
        <v>28.5</v>
      </c>
      <c r="I127" s="220"/>
      <c r="J127" s="216"/>
      <c r="K127" s="216"/>
      <c r="L127" s="221"/>
      <c r="M127" s="235"/>
      <c r="N127" s="236"/>
      <c r="O127" s="236"/>
      <c r="P127" s="236"/>
      <c r="Q127" s="236"/>
      <c r="R127" s="236"/>
      <c r="S127" s="236"/>
      <c r="T127" s="237"/>
      <c r="AT127" s="225" t="s">
        <v>179</v>
      </c>
      <c r="AU127" s="225" t="s">
        <v>82</v>
      </c>
      <c r="AV127" s="12" t="s">
        <v>82</v>
      </c>
      <c r="AW127" s="12" t="s">
        <v>35</v>
      </c>
      <c r="AX127" s="12" t="s">
        <v>80</v>
      </c>
      <c r="AY127" s="225" t="s">
        <v>146</v>
      </c>
    </row>
    <row r="128" spans="2:65" s="1" customFormat="1" ht="6.95" customHeight="1">
      <c r="B128" s="55"/>
      <c r="C128" s="56"/>
      <c r="D128" s="56"/>
      <c r="E128" s="56"/>
      <c r="F128" s="56"/>
      <c r="G128" s="56"/>
      <c r="H128" s="56"/>
      <c r="I128" s="138"/>
      <c r="J128" s="56"/>
      <c r="K128" s="56"/>
      <c r="L128" s="60"/>
    </row>
  </sheetData>
  <sheetProtection algorithmName="SHA-512" hashValue="kwHOrYzeV1VUFNwlMZsprJHz6PfoX674jhbrSwTuHfVzPaMdyhUOzg7TP5aHPm5DDUJ49uXzO9ASQMm4c3iNoA==" saltValue="SWoPlMBkQNz8TiPR118NdZlBGlFEOasnvnWwUp/lCbuiYd/ao0YDfZb8vK26ElxDSa7OMtwyeJGQS9SesfgzBw==" spinCount="100000" sheet="1" objects="1" scenarios="1" formatColumns="0" formatRows="0" autoFilter="0"/>
  <autoFilter ref="C82:K127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100</v>
      </c>
      <c r="AZ2" s="238" t="s">
        <v>1177</v>
      </c>
      <c r="BA2" s="238" t="s">
        <v>1177</v>
      </c>
      <c r="BB2" s="238" t="s">
        <v>238</v>
      </c>
      <c r="BC2" s="238" t="s">
        <v>1178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1179</v>
      </c>
      <c r="BA3" s="238" t="s">
        <v>1179</v>
      </c>
      <c r="BB3" s="238" t="s">
        <v>238</v>
      </c>
      <c r="BC3" s="238" t="s">
        <v>995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1180</v>
      </c>
      <c r="BA4" s="238" t="s">
        <v>1180</v>
      </c>
      <c r="BB4" s="238" t="s">
        <v>21</v>
      </c>
      <c r="BC4" s="238" t="s">
        <v>606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1181</v>
      </c>
      <c r="BA5" s="238" t="s">
        <v>1181</v>
      </c>
      <c r="BB5" s="238" t="s">
        <v>238</v>
      </c>
      <c r="BC5" s="238" t="s">
        <v>1182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929</v>
      </c>
      <c r="BA6" s="238" t="s">
        <v>929</v>
      </c>
      <c r="BB6" s="238" t="s">
        <v>238</v>
      </c>
      <c r="BC6" s="238" t="s">
        <v>1182</v>
      </c>
      <c r="BD6" s="238" t="s">
        <v>82</v>
      </c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932</v>
      </c>
      <c r="BA7" s="238" t="s">
        <v>932</v>
      </c>
      <c r="BB7" s="238" t="s">
        <v>238</v>
      </c>
      <c r="BC7" s="238" t="s">
        <v>1183</v>
      </c>
      <c r="BD7" s="238" t="s">
        <v>82</v>
      </c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1184</v>
      </c>
      <c r="BA8" s="238" t="s">
        <v>1184</v>
      </c>
      <c r="BB8" s="238" t="s">
        <v>238</v>
      </c>
      <c r="BC8" s="238" t="s">
        <v>1185</v>
      </c>
      <c r="BD8" s="238" t="s">
        <v>82</v>
      </c>
    </row>
    <row r="9" spans="1:70" s="1" customFormat="1" ht="36.950000000000003" customHeight="1">
      <c r="B9" s="40"/>
      <c r="C9" s="41"/>
      <c r="D9" s="41"/>
      <c r="E9" s="372" t="s">
        <v>1186</v>
      </c>
      <c r="F9" s="373"/>
      <c r="G9" s="373"/>
      <c r="H9" s="373"/>
      <c r="I9" s="117"/>
      <c r="J9" s="41"/>
      <c r="K9" s="44"/>
      <c r="AZ9" s="238" t="s">
        <v>1187</v>
      </c>
      <c r="BA9" s="238" t="s">
        <v>1187</v>
      </c>
      <c r="BB9" s="238" t="s">
        <v>238</v>
      </c>
      <c r="BC9" s="238" t="s">
        <v>1188</v>
      </c>
      <c r="BD9" s="238" t="s">
        <v>82</v>
      </c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  <c r="AZ10" s="238" t="s">
        <v>930</v>
      </c>
      <c r="BA10" s="238" t="s">
        <v>930</v>
      </c>
      <c r="BB10" s="238" t="s">
        <v>238</v>
      </c>
      <c r="BC10" s="238" t="s">
        <v>1189</v>
      </c>
      <c r="BD10" s="238" t="s">
        <v>82</v>
      </c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  <c r="AZ11" s="238" t="s">
        <v>934</v>
      </c>
      <c r="BA11" s="238" t="s">
        <v>934</v>
      </c>
      <c r="BB11" s="238" t="s">
        <v>253</v>
      </c>
      <c r="BC11" s="238" t="s">
        <v>1190</v>
      </c>
      <c r="BD11" s="238" t="s">
        <v>82</v>
      </c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ROUND(SUM(BE84:BE198), 2)</f>
        <v>0</v>
      </c>
      <c r="G30" s="41"/>
      <c r="H30" s="41"/>
      <c r="I30" s="130">
        <v>0.21</v>
      </c>
      <c r="J30" s="129">
        <f>ROUND(ROUND((SUM(BE84:BE198)),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ROUND(SUM(BF84:BF198), 2)</f>
        <v>0</v>
      </c>
      <c r="G31" s="41"/>
      <c r="H31" s="41"/>
      <c r="I31" s="130">
        <v>0.15</v>
      </c>
      <c r="J31" s="129">
        <f>ROUND(ROUND((SUM(BF84:BF198)),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ROUND(SUM(BG84:BG198),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ROUND(SUM(BH84:BH198),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ROUND(SUM(BI84:BI198),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006 - SO 601 – Přípojka el. NN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47" s="8" customFormat="1" ht="19.899999999999999" customHeight="1">
      <c r="B59" s="155"/>
      <c r="C59" s="156"/>
      <c r="D59" s="157" t="s">
        <v>774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47" s="7" customFormat="1" ht="24.95" customHeight="1">
      <c r="B60" s="148"/>
      <c r="C60" s="149"/>
      <c r="D60" s="150" t="s">
        <v>262</v>
      </c>
      <c r="E60" s="151"/>
      <c r="F60" s="151"/>
      <c r="G60" s="151"/>
      <c r="H60" s="151"/>
      <c r="I60" s="152"/>
      <c r="J60" s="153">
        <f>J97</f>
        <v>0</v>
      </c>
      <c r="K60" s="154"/>
    </row>
    <row r="61" spans="2:47" s="8" customFormat="1" ht="19.899999999999999" customHeight="1">
      <c r="B61" s="155"/>
      <c r="C61" s="156"/>
      <c r="D61" s="157" t="s">
        <v>937</v>
      </c>
      <c r="E61" s="158"/>
      <c r="F61" s="158"/>
      <c r="G61" s="158"/>
      <c r="H61" s="158"/>
      <c r="I61" s="159"/>
      <c r="J61" s="160">
        <f>J98</f>
        <v>0</v>
      </c>
      <c r="K61" s="161"/>
    </row>
    <row r="62" spans="2:47" s="7" customFormat="1" ht="24.95" customHeight="1">
      <c r="B62" s="148"/>
      <c r="C62" s="149"/>
      <c r="D62" s="150" t="s">
        <v>264</v>
      </c>
      <c r="E62" s="151"/>
      <c r="F62" s="151"/>
      <c r="G62" s="151"/>
      <c r="H62" s="151"/>
      <c r="I62" s="152"/>
      <c r="J62" s="153">
        <f>J131</f>
        <v>0</v>
      </c>
      <c r="K62" s="154"/>
    </row>
    <row r="63" spans="2:47" s="8" customFormat="1" ht="19.899999999999999" customHeight="1">
      <c r="B63" s="155"/>
      <c r="C63" s="156"/>
      <c r="D63" s="157" t="s">
        <v>939</v>
      </c>
      <c r="E63" s="158"/>
      <c r="F63" s="158"/>
      <c r="G63" s="158"/>
      <c r="H63" s="158"/>
      <c r="I63" s="159"/>
      <c r="J63" s="160">
        <f>J132</f>
        <v>0</v>
      </c>
      <c r="K63" s="161"/>
    </row>
    <row r="64" spans="2:47" s="8" customFormat="1" ht="19.899999999999999" customHeight="1">
      <c r="B64" s="155"/>
      <c r="C64" s="156"/>
      <c r="D64" s="157" t="s">
        <v>265</v>
      </c>
      <c r="E64" s="158"/>
      <c r="F64" s="158"/>
      <c r="G64" s="158"/>
      <c r="H64" s="158"/>
      <c r="I64" s="159"/>
      <c r="J64" s="160">
        <f>J150</f>
        <v>0</v>
      </c>
      <c r="K64" s="161"/>
    </row>
    <row r="65" spans="2:12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0000000000003" customHeight="1">
      <c r="B71" s="40"/>
      <c r="C71" s="61" t="s">
        <v>129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6.5" customHeight="1">
      <c r="B74" s="40"/>
      <c r="C74" s="62"/>
      <c r="D74" s="62"/>
      <c r="E74" s="375" t="str">
        <f>E7</f>
        <v>Dětské dopravní hřiště v areálu základní školy Bílovecká ve Svinově</v>
      </c>
      <c r="F74" s="376"/>
      <c r="G74" s="376"/>
      <c r="H74" s="376"/>
      <c r="I74" s="162"/>
      <c r="J74" s="62"/>
      <c r="K74" s="62"/>
      <c r="L74" s="60"/>
    </row>
    <row r="75" spans="2:12" s="1" customFormat="1" ht="14.45" customHeight="1">
      <c r="B75" s="40"/>
      <c r="C75" s="64" t="s">
        <v>120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7.25" customHeight="1">
      <c r="B76" s="40"/>
      <c r="C76" s="62"/>
      <c r="D76" s="62"/>
      <c r="E76" s="350" t="str">
        <f>E9</f>
        <v>006 - SO 601 – Přípojka el. NN</v>
      </c>
      <c r="F76" s="377"/>
      <c r="G76" s="377"/>
      <c r="H76" s="377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63" t="str">
        <f>F12</f>
        <v>Ostrava Svinov, ul. Navrátilova</v>
      </c>
      <c r="G78" s="62"/>
      <c r="H78" s="62"/>
      <c r="I78" s="164" t="s">
        <v>25</v>
      </c>
      <c r="J78" s="72" t="str">
        <f>IF(J12="","",J12)</f>
        <v>13. 3. 2018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>
      <c r="B80" s="40"/>
      <c r="C80" s="64" t="s">
        <v>27</v>
      </c>
      <c r="D80" s="62"/>
      <c r="E80" s="62"/>
      <c r="F80" s="163" t="str">
        <f>E15</f>
        <v>Statutární město Ostrava</v>
      </c>
      <c r="G80" s="62"/>
      <c r="H80" s="62"/>
      <c r="I80" s="164" t="s">
        <v>33</v>
      </c>
      <c r="J80" s="163" t="str">
        <f>E21</f>
        <v>Roman Fildán</v>
      </c>
      <c r="K80" s="62"/>
      <c r="L80" s="60"/>
    </row>
    <row r="81" spans="2:65" s="1" customFormat="1" ht="14.45" customHeight="1">
      <c r="B81" s="40"/>
      <c r="C81" s="64" t="s">
        <v>31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65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9" customFormat="1" ht="29.25" customHeight="1">
      <c r="B83" s="165"/>
      <c r="C83" s="166" t="s">
        <v>130</v>
      </c>
      <c r="D83" s="167" t="s">
        <v>57</v>
      </c>
      <c r="E83" s="167" t="s">
        <v>53</v>
      </c>
      <c r="F83" s="167" t="s">
        <v>131</v>
      </c>
      <c r="G83" s="167" t="s">
        <v>132</v>
      </c>
      <c r="H83" s="167" t="s">
        <v>133</v>
      </c>
      <c r="I83" s="168" t="s">
        <v>134</v>
      </c>
      <c r="J83" s="167" t="s">
        <v>124</v>
      </c>
      <c r="K83" s="169" t="s">
        <v>135</v>
      </c>
      <c r="L83" s="170"/>
      <c r="M83" s="80" t="s">
        <v>136</v>
      </c>
      <c r="N83" s="81" t="s">
        <v>42</v>
      </c>
      <c r="O83" s="81" t="s">
        <v>137</v>
      </c>
      <c r="P83" s="81" t="s">
        <v>138</v>
      </c>
      <c r="Q83" s="81" t="s">
        <v>139</v>
      </c>
      <c r="R83" s="81" t="s">
        <v>140</v>
      </c>
      <c r="S83" s="81" t="s">
        <v>141</v>
      </c>
      <c r="T83" s="82" t="s">
        <v>142</v>
      </c>
    </row>
    <row r="84" spans="2:65" s="1" customFormat="1" ht="29.25" customHeight="1">
      <c r="B84" s="40"/>
      <c r="C84" s="86" t="s">
        <v>125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P85+P97+P131</f>
        <v>0</v>
      </c>
      <c r="Q84" s="84"/>
      <c r="R84" s="172">
        <f>R85+R97+R131</f>
        <v>518.16965040000002</v>
      </c>
      <c r="S84" s="84"/>
      <c r="T84" s="173">
        <f>T85+T97+T131</f>
        <v>0</v>
      </c>
      <c r="AT84" s="23" t="s">
        <v>71</v>
      </c>
      <c r="AU84" s="23" t="s">
        <v>126</v>
      </c>
      <c r="BK84" s="174">
        <f>BK85+BK97+BK131</f>
        <v>0</v>
      </c>
    </row>
    <row r="85" spans="2:65" s="10" customFormat="1" ht="37.35" customHeight="1">
      <c r="B85" s="175"/>
      <c r="C85" s="176"/>
      <c r="D85" s="177" t="s">
        <v>71</v>
      </c>
      <c r="E85" s="178" t="s">
        <v>143</v>
      </c>
      <c r="F85" s="178" t="s">
        <v>144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P86+P94</f>
        <v>0</v>
      </c>
      <c r="Q85" s="183"/>
      <c r="R85" s="184">
        <f>R86+R94</f>
        <v>212.52500000000001</v>
      </c>
      <c r="S85" s="183"/>
      <c r="T85" s="185">
        <f>T86+T94</f>
        <v>0</v>
      </c>
      <c r="AR85" s="186" t="s">
        <v>80</v>
      </c>
      <c r="AT85" s="187" t="s">
        <v>71</v>
      </c>
      <c r="AU85" s="187" t="s">
        <v>72</v>
      </c>
      <c r="AY85" s="186" t="s">
        <v>146</v>
      </c>
      <c r="BK85" s="188">
        <f>BK86+BK94</f>
        <v>0</v>
      </c>
    </row>
    <row r="86" spans="2:65" s="10" customFormat="1" ht="19.899999999999999" customHeight="1">
      <c r="B86" s="175"/>
      <c r="C86" s="176"/>
      <c r="D86" s="177" t="s">
        <v>71</v>
      </c>
      <c r="E86" s="189" t="s">
        <v>80</v>
      </c>
      <c r="F86" s="189" t="s">
        <v>266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SUM(P87:P93)</f>
        <v>0</v>
      </c>
      <c r="Q86" s="183"/>
      <c r="R86" s="184">
        <f>SUM(R87:R93)</f>
        <v>212.52500000000001</v>
      </c>
      <c r="S86" s="183"/>
      <c r="T86" s="185">
        <f>SUM(T87:T93)</f>
        <v>0</v>
      </c>
      <c r="AR86" s="186" t="s">
        <v>80</v>
      </c>
      <c r="AT86" s="187" t="s">
        <v>71</v>
      </c>
      <c r="AU86" s="187" t="s">
        <v>80</v>
      </c>
      <c r="AY86" s="186" t="s">
        <v>146</v>
      </c>
      <c r="BK86" s="188">
        <f>SUM(BK87:BK93)</f>
        <v>0</v>
      </c>
    </row>
    <row r="87" spans="2:65" s="1" customFormat="1" ht="16.5" customHeight="1">
      <c r="B87" s="40"/>
      <c r="C87" s="226" t="s">
        <v>80</v>
      </c>
      <c r="D87" s="226" t="s">
        <v>235</v>
      </c>
      <c r="E87" s="227" t="s">
        <v>353</v>
      </c>
      <c r="F87" s="228" t="s">
        <v>354</v>
      </c>
      <c r="G87" s="229" t="s">
        <v>253</v>
      </c>
      <c r="H87" s="230">
        <v>111.855</v>
      </c>
      <c r="I87" s="231"/>
      <c r="J87" s="232">
        <f>ROUND(I87*H87,2)</f>
        <v>0</v>
      </c>
      <c r="K87" s="228" t="s">
        <v>239</v>
      </c>
      <c r="L87" s="60"/>
      <c r="M87" s="233" t="s">
        <v>21</v>
      </c>
      <c r="N87" s="234" t="s">
        <v>43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152</v>
      </c>
      <c r="AT87" s="23" t="s">
        <v>235</v>
      </c>
      <c r="AU87" s="23" t="s">
        <v>82</v>
      </c>
      <c r="AY87" s="23" t="s">
        <v>146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80</v>
      </c>
      <c r="BK87" s="203">
        <f>ROUND(I87*H87,2)</f>
        <v>0</v>
      </c>
      <c r="BL87" s="23" t="s">
        <v>152</v>
      </c>
      <c r="BM87" s="23" t="s">
        <v>1191</v>
      </c>
    </row>
    <row r="88" spans="2:65" s="12" customFormat="1" ht="13.5">
      <c r="B88" s="215"/>
      <c r="C88" s="216"/>
      <c r="D88" s="206" t="s">
        <v>179</v>
      </c>
      <c r="E88" s="217" t="s">
        <v>21</v>
      </c>
      <c r="F88" s="218" t="s">
        <v>934</v>
      </c>
      <c r="G88" s="216"/>
      <c r="H88" s="219">
        <v>111.855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80</v>
      </c>
      <c r="AY88" s="225" t="s">
        <v>146</v>
      </c>
    </row>
    <row r="89" spans="2:65" s="1" customFormat="1" ht="16.5" customHeight="1">
      <c r="B89" s="40"/>
      <c r="C89" s="226" t="s">
        <v>82</v>
      </c>
      <c r="D89" s="226" t="s">
        <v>235</v>
      </c>
      <c r="E89" s="227" t="s">
        <v>356</v>
      </c>
      <c r="F89" s="228" t="s">
        <v>357</v>
      </c>
      <c r="G89" s="229" t="s">
        <v>358</v>
      </c>
      <c r="H89" s="230">
        <v>190.154</v>
      </c>
      <c r="I89" s="231"/>
      <c r="J89" s="232">
        <f>ROUND(I89*H89,2)</f>
        <v>0</v>
      </c>
      <c r="K89" s="228" t="s">
        <v>239</v>
      </c>
      <c r="L89" s="60"/>
      <c r="M89" s="233" t="s">
        <v>21</v>
      </c>
      <c r="N89" s="234" t="s">
        <v>43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152</v>
      </c>
      <c r="AT89" s="23" t="s">
        <v>235</v>
      </c>
      <c r="AU89" s="23" t="s">
        <v>82</v>
      </c>
      <c r="AY89" s="23" t="s">
        <v>146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80</v>
      </c>
      <c r="BK89" s="203">
        <f>ROUND(I89*H89,2)</f>
        <v>0</v>
      </c>
      <c r="BL89" s="23" t="s">
        <v>152</v>
      </c>
      <c r="BM89" s="23" t="s">
        <v>1192</v>
      </c>
    </row>
    <row r="90" spans="2:65" s="12" customFormat="1" ht="13.5">
      <c r="B90" s="215"/>
      <c r="C90" s="216"/>
      <c r="D90" s="206" t="s">
        <v>179</v>
      </c>
      <c r="E90" s="217" t="s">
        <v>21</v>
      </c>
      <c r="F90" s="218" t="s">
        <v>942</v>
      </c>
      <c r="G90" s="216"/>
      <c r="H90" s="219">
        <v>190.154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80</v>
      </c>
      <c r="AY90" s="225" t="s">
        <v>146</v>
      </c>
    </row>
    <row r="91" spans="2:65" s="1" customFormat="1" ht="16.5" customHeight="1">
      <c r="B91" s="40"/>
      <c r="C91" s="191" t="s">
        <v>156</v>
      </c>
      <c r="D91" s="191" t="s">
        <v>148</v>
      </c>
      <c r="E91" s="192" t="s">
        <v>943</v>
      </c>
      <c r="F91" s="193" t="s">
        <v>944</v>
      </c>
      <c r="G91" s="194" t="s">
        <v>358</v>
      </c>
      <c r="H91" s="195">
        <v>212.52500000000001</v>
      </c>
      <c r="I91" s="196"/>
      <c r="J91" s="197">
        <f>ROUND(I91*H91,2)</f>
        <v>0</v>
      </c>
      <c r="K91" s="193" t="s">
        <v>239</v>
      </c>
      <c r="L91" s="198"/>
      <c r="M91" s="199" t="s">
        <v>21</v>
      </c>
      <c r="N91" s="200" t="s">
        <v>43</v>
      </c>
      <c r="O91" s="41"/>
      <c r="P91" s="201">
        <f>O91*H91</f>
        <v>0</v>
      </c>
      <c r="Q91" s="201">
        <v>1</v>
      </c>
      <c r="R91" s="201">
        <f>Q91*H91</f>
        <v>212.52500000000001</v>
      </c>
      <c r="S91" s="201">
        <v>0</v>
      </c>
      <c r="T91" s="202">
        <f>S91*H91</f>
        <v>0</v>
      </c>
      <c r="AR91" s="23" t="s">
        <v>151</v>
      </c>
      <c r="AT91" s="23" t="s">
        <v>148</v>
      </c>
      <c r="AU91" s="23" t="s">
        <v>82</v>
      </c>
      <c r="AY91" s="23" t="s">
        <v>146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80</v>
      </c>
      <c r="BK91" s="203">
        <f>ROUND(I91*H91,2)</f>
        <v>0</v>
      </c>
      <c r="BL91" s="23" t="s">
        <v>152</v>
      </c>
      <c r="BM91" s="23" t="s">
        <v>1193</v>
      </c>
    </row>
    <row r="92" spans="2:65" s="11" customFormat="1" ht="13.5">
      <c r="B92" s="204"/>
      <c r="C92" s="205"/>
      <c r="D92" s="206" t="s">
        <v>179</v>
      </c>
      <c r="E92" s="207" t="s">
        <v>21</v>
      </c>
      <c r="F92" s="208" t="s">
        <v>1194</v>
      </c>
      <c r="G92" s="205"/>
      <c r="H92" s="207" t="s">
        <v>21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179</v>
      </c>
      <c r="AU92" s="214" t="s">
        <v>82</v>
      </c>
      <c r="AV92" s="11" t="s">
        <v>80</v>
      </c>
      <c r="AW92" s="11" t="s">
        <v>35</v>
      </c>
      <c r="AX92" s="11" t="s">
        <v>72</v>
      </c>
      <c r="AY92" s="214" t="s">
        <v>146</v>
      </c>
    </row>
    <row r="93" spans="2:65" s="12" customFormat="1" ht="13.5">
      <c r="B93" s="215"/>
      <c r="C93" s="216"/>
      <c r="D93" s="206" t="s">
        <v>179</v>
      </c>
      <c r="E93" s="217" t="s">
        <v>21</v>
      </c>
      <c r="F93" s="218" t="s">
        <v>1195</v>
      </c>
      <c r="G93" s="216"/>
      <c r="H93" s="219">
        <v>212.52500000000001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80</v>
      </c>
      <c r="AY93" s="225" t="s">
        <v>146</v>
      </c>
    </row>
    <row r="94" spans="2:65" s="10" customFormat="1" ht="29.85" customHeight="1">
      <c r="B94" s="175"/>
      <c r="C94" s="176"/>
      <c r="D94" s="177" t="s">
        <v>71</v>
      </c>
      <c r="E94" s="189" t="s">
        <v>151</v>
      </c>
      <c r="F94" s="189" t="s">
        <v>875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SUM(P95:P96)</f>
        <v>0</v>
      </c>
      <c r="Q94" s="183"/>
      <c r="R94" s="184">
        <f>SUM(R95:R96)</f>
        <v>0</v>
      </c>
      <c r="S94" s="183"/>
      <c r="T94" s="185">
        <f>SUM(T95:T96)</f>
        <v>0</v>
      </c>
      <c r="AR94" s="186" t="s">
        <v>80</v>
      </c>
      <c r="AT94" s="187" t="s">
        <v>71</v>
      </c>
      <c r="AU94" s="187" t="s">
        <v>80</v>
      </c>
      <c r="AY94" s="186" t="s">
        <v>146</v>
      </c>
      <c r="BK94" s="188">
        <f>SUM(BK95:BK96)</f>
        <v>0</v>
      </c>
    </row>
    <row r="95" spans="2:65" s="1" customFormat="1" ht="25.5" customHeight="1">
      <c r="B95" s="40"/>
      <c r="C95" s="226" t="s">
        <v>152</v>
      </c>
      <c r="D95" s="226" t="s">
        <v>235</v>
      </c>
      <c r="E95" s="227" t="s">
        <v>947</v>
      </c>
      <c r="F95" s="228" t="s">
        <v>948</v>
      </c>
      <c r="G95" s="229" t="s">
        <v>253</v>
      </c>
      <c r="H95" s="230">
        <v>43.021000000000001</v>
      </c>
      <c r="I95" s="231"/>
      <c r="J95" s="232">
        <f>ROUND(I95*H95,2)</f>
        <v>0</v>
      </c>
      <c r="K95" s="228" t="s">
        <v>21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1196</v>
      </c>
    </row>
    <row r="96" spans="2:65" s="12" customFormat="1" ht="13.5">
      <c r="B96" s="215"/>
      <c r="C96" s="216"/>
      <c r="D96" s="206" t="s">
        <v>179</v>
      </c>
      <c r="E96" s="217" t="s">
        <v>21</v>
      </c>
      <c r="F96" s="218" t="s">
        <v>1197</v>
      </c>
      <c r="G96" s="216"/>
      <c r="H96" s="219">
        <v>43.021000000000001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179</v>
      </c>
      <c r="AU96" s="225" t="s">
        <v>82</v>
      </c>
      <c r="AV96" s="12" t="s">
        <v>82</v>
      </c>
      <c r="AW96" s="12" t="s">
        <v>35</v>
      </c>
      <c r="AX96" s="12" t="s">
        <v>80</v>
      </c>
      <c r="AY96" s="225" t="s">
        <v>146</v>
      </c>
    </row>
    <row r="97" spans="2:65" s="10" customFormat="1" ht="37.35" customHeight="1">
      <c r="B97" s="175"/>
      <c r="C97" s="176"/>
      <c r="D97" s="177" t="s">
        <v>71</v>
      </c>
      <c r="E97" s="178" t="s">
        <v>403</v>
      </c>
      <c r="F97" s="178" t="s">
        <v>404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</f>
        <v>0</v>
      </c>
      <c r="Q97" s="183"/>
      <c r="R97" s="184">
        <f>R98</f>
        <v>9.154000000000001E-2</v>
      </c>
      <c r="S97" s="183"/>
      <c r="T97" s="185">
        <f>T98</f>
        <v>0</v>
      </c>
      <c r="AR97" s="186" t="s">
        <v>82</v>
      </c>
      <c r="AT97" s="187" t="s">
        <v>71</v>
      </c>
      <c r="AU97" s="187" t="s">
        <v>72</v>
      </c>
      <c r="AY97" s="186" t="s">
        <v>146</v>
      </c>
      <c r="BK97" s="188">
        <f>BK98</f>
        <v>0</v>
      </c>
    </row>
    <row r="98" spans="2:65" s="10" customFormat="1" ht="19.899999999999999" customHeight="1">
      <c r="B98" s="175"/>
      <c r="C98" s="176"/>
      <c r="D98" s="177" t="s">
        <v>71</v>
      </c>
      <c r="E98" s="189" t="s">
        <v>952</v>
      </c>
      <c r="F98" s="189" t="s">
        <v>953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SUM(P99:P130)</f>
        <v>0</v>
      </c>
      <c r="Q98" s="183"/>
      <c r="R98" s="184">
        <f>SUM(R99:R130)</f>
        <v>9.154000000000001E-2</v>
      </c>
      <c r="S98" s="183"/>
      <c r="T98" s="185">
        <f>SUM(T99:T130)</f>
        <v>0</v>
      </c>
      <c r="AR98" s="186" t="s">
        <v>82</v>
      </c>
      <c r="AT98" s="187" t="s">
        <v>71</v>
      </c>
      <c r="AU98" s="187" t="s">
        <v>80</v>
      </c>
      <c r="AY98" s="186" t="s">
        <v>146</v>
      </c>
      <c r="BK98" s="188">
        <f>SUM(BK99:BK130)</f>
        <v>0</v>
      </c>
    </row>
    <row r="99" spans="2:65" s="1" customFormat="1" ht="38.25" customHeight="1">
      <c r="B99" s="40"/>
      <c r="C99" s="226" t="s">
        <v>145</v>
      </c>
      <c r="D99" s="226" t="s">
        <v>235</v>
      </c>
      <c r="E99" s="227" t="s">
        <v>954</v>
      </c>
      <c r="F99" s="228" t="s">
        <v>955</v>
      </c>
      <c r="G99" s="229" t="s">
        <v>238</v>
      </c>
      <c r="H99" s="230">
        <v>300</v>
      </c>
      <c r="I99" s="231"/>
      <c r="J99" s="232">
        <f>ROUND(I99*H99,2)</f>
        <v>0</v>
      </c>
      <c r="K99" s="228" t="s">
        <v>239</v>
      </c>
      <c r="L99" s="60"/>
      <c r="M99" s="233" t="s">
        <v>21</v>
      </c>
      <c r="N99" s="234" t="s">
        <v>43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199</v>
      </c>
      <c r="AT99" s="23" t="s">
        <v>235</v>
      </c>
      <c r="AU99" s="23" t="s">
        <v>82</v>
      </c>
      <c r="AY99" s="23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80</v>
      </c>
      <c r="BK99" s="203">
        <f>ROUND(I99*H99,2)</f>
        <v>0</v>
      </c>
      <c r="BL99" s="23" t="s">
        <v>199</v>
      </c>
      <c r="BM99" s="23" t="s">
        <v>1198</v>
      </c>
    </row>
    <row r="100" spans="2:65" s="12" customFormat="1" ht="13.5">
      <c r="B100" s="215"/>
      <c r="C100" s="216"/>
      <c r="D100" s="206" t="s">
        <v>179</v>
      </c>
      <c r="E100" s="217" t="s">
        <v>21</v>
      </c>
      <c r="F100" s="218" t="s">
        <v>1199</v>
      </c>
      <c r="G100" s="216"/>
      <c r="H100" s="219">
        <v>300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179</v>
      </c>
      <c r="AU100" s="225" t="s">
        <v>82</v>
      </c>
      <c r="AV100" s="12" t="s">
        <v>82</v>
      </c>
      <c r="AW100" s="12" t="s">
        <v>35</v>
      </c>
      <c r="AX100" s="12" t="s">
        <v>80</v>
      </c>
      <c r="AY100" s="225" t="s">
        <v>146</v>
      </c>
    </row>
    <row r="101" spans="2:65" s="1" customFormat="1" ht="25.5" customHeight="1">
      <c r="B101" s="40"/>
      <c r="C101" s="226" t="s">
        <v>164</v>
      </c>
      <c r="D101" s="226" t="s">
        <v>235</v>
      </c>
      <c r="E101" s="227" t="s">
        <v>958</v>
      </c>
      <c r="F101" s="228" t="s">
        <v>959</v>
      </c>
      <c r="G101" s="229" t="s">
        <v>177</v>
      </c>
      <c r="H101" s="230">
        <v>4</v>
      </c>
      <c r="I101" s="231"/>
      <c r="J101" s="232">
        <f t="shared" ref="J101:J106" si="0">ROUND(I101*H101,2)</f>
        <v>0</v>
      </c>
      <c r="K101" s="228" t="s">
        <v>239</v>
      </c>
      <c r="L101" s="60"/>
      <c r="M101" s="233" t="s">
        <v>21</v>
      </c>
      <c r="N101" s="234" t="s">
        <v>43</v>
      </c>
      <c r="O101" s="41"/>
      <c r="P101" s="201">
        <f t="shared" ref="P101:P106" si="1">O101*H101</f>
        <v>0</v>
      </c>
      <c r="Q101" s="201">
        <v>0</v>
      </c>
      <c r="R101" s="201">
        <f t="shared" ref="R101:R106" si="2">Q101*H101</f>
        <v>0</v>
      </c>
      <c r="S101" s="201">
        <v>0</v>
      </c>
      <c r="T101" s="202">
        <f t="shared" ref="T101:T106" si="3">S101*H101</f>
        <v>0</v>
      </c>
      <c r="AR101" s="23" t="s">
        <v>199</v>
      </c>
      <c r="AT101" s="23" t="s">
        <v>235</v>
      </c>
      <c r="AU101" s="23" t="s">
        <v>82</v>
      </c>
      <c r="AY101" s="23" t="s">
        <v>146</v>
      </c>
      <c r="BE101" s="203">
        <f t="shared" ref="BE101:BE106" si="4">IF(N101="základní",J101,0)</f>
        <v>0</v>
      </c>
      <c r="BF101" s="203">
        <f t="shared" ref="BF101:BF106" si="5">IF(N101="snížená",J101,0)</f>
        <v>0</v>
      </c>
      <c r="BG101" s="203">
        <f t="shared" ref="BG101:BG106" si="6">IF(N101="zákl. přenesená",J101,0)</f>
        <v>0</v>
      </c>
      <c r="BH101" s="203">
        <f t="shared" ref="BH101:BH106" si="7">IF(N101="sníž. přenesená",J101,0)</f>
        <v>0</v>
      </c>
      <c r="BI101" s="203">
        <f t="shared" ref="BI101:BI106" si="8">IF(N101="nulová",J101,0)</f>
        <v>0</v>
      </c>
      <c r="BJ101" s="23" t="s">
        <v>80</v>
      </c>
      <c r="BK101" s="203">
        <f t="shared" ref="BK101:BK106" si="9">ROUND(I101*H101,2)</f>
        <v>0</v>
      </c>
      <c r="BL101" s="23" t="s">
        <v>199</v>
      </c>
      <c r="BM101" s="23" t="s">
        <v>1200</v>
      </c>
    </row>
    <row r="102" spans="2:65" s="1" customFormat="1" ht="25.5" customHeight="1">
      <c r="B102" s="40"/>
      <c r="C102" s="226" t="s">
        <v>167</v>
      </c>
      <c r="D102" s="226" t="s">
        <v>235</v>
      </c>
      <c r="E102" s="227" t="s">
        <v>962</v>
      </c>
      <c r="F102" s="228" t="s">
        <v>963</v>
      </c>
      <c r="G102" s="229" t="s">
        <v>177</v>
      </c>
      <c r="H102" s="230">
        <v>16</v>
      </c>
      <c r="I102" s="231"/>
      <c r="J102" s="232">
        <f t="shared" si="0"/>
        <v>0</v>
      </c>
      <c r="K102" s="228" t="s">
        <v>279</v>
      </c>
      <c r="L102" s="60"/>
      <c r="M102" s="233" t="s">
        <v>21</v>
      </c>
      <c r="N102" s="234" t="s">
        <v>43</v>
      </c>
      <c r="O102" s="41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3" t="s">
        <v>199</v>
      </c>
      <c r="AT102" s="23" t="s">
        <v>235</v>
      </c>
      <c r="AU102" s="23" t="s">
        <v>82</v>
      </c>
      <c r="AY102" s="23" t="s">
        <v>146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3" t="s">
        <v>80</v>
      </c>
      <c r="BK102" s="203">
        <f t="shared" si="9"/>
        <v>0</v>
      </c>
      <c r="BL102" s="23" t="s">
        <v>199</v>
      </c>
      <c r="BM102" s="23" t="s">
        <v>1201</v>
      </c>
    </row>
    <row r="103" spans="2:65" s="1" customFormat="1" ht="25.5" customHeight="1">
      <c r="B103" s="40"/>
      <c r="C103" s="226" t="s">
        <v>151</v>
      </c>
      <c r="D103" s="226" t="s">
        <v>235</v>
      </c>
      <c r="E103" s="227" t="s">
        <v>1202</v>
      </c>
      <c r="F103" s="228" t="s">
        <v>1203</v>
      </c>
      <c r="G103" s="229" t="s">
        <v>177</v>
      </c>
      <c r="H103" s="230">
        <v>2</v>
      </c>
      <c r="I103" s="231"/>
      <c r="J103" s="232">
        <f t="shared" si="0"/>
        <v>0</v>
      </c>
      <c r="K103" s="228" t="s">
        <v>279</v>
      </c>
      <c r="L103" s="60"/>
      <c r="M103" s="233" t="s">
        <v>21</v>
      </c>
      <c r="N103" s="234" t="s">
        <v>43</v>
      </c>
      <c r="O103" s="41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3" t="s">
        <v>199</v>
      </c>
      <c r="AT103" s="23" t="s">
        <v>235</v>
      </c>
      <c r="AU103" s="23" t="s">
        <v>82</v>
      </c>
      <c r="AY103" s="23" t="s">
        <v>146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3" t="s">
        <v>80</v>
      </c>
      <c r="BK103" s="203">
        <f t="shared" si="9"/>
        <v>0</v>
      </c>
      <c r="BL103" s="23" t="s">
        <v>199</v>
      </c>
      <c r="BM103" s="23" t="s">
        <v>1204</v>
      </c>
    </row>
    <row r="104" spans="2:65" s="1" customFormat="1" ht="25.5" customHeight="1">
      <c r="B104" s="40"/>
      <c r="C104" s="226" t="s">
        <v>172</v>
      </c>
      <c r="D104" s="226" t="s">
        <v>235</v>
      </c>
      <c r="E104" s="227" t="s">
        <v>1205</v>
      </c>
      <c r="F104" s="228" t="s">
        <v>1206</v>
      </c>
      <c r="G104" s="229" t="s">
        <v>177</v>
      </c>
      <c r="H104" s="230">
        <v>1</v>
      </c>
      <c r="I104" s="231"/>
      <c r="J104" s="232">
        <f t="shared" si="0"/>
        <v>0</v>
      </c>
      <c r="K104" s="228" t="s">
        <v>279</v>
      </c>
      <c r="L104" s="60"/>
      <c r="M104" s="233" t="s">
        <v>21</v>
      </c>
      <c r="N104" s="234" t="s">
        <v>43</v>
      </c>
      <c r="O104" s="41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3" t="s">
        <v>199</v>
      </c>
      <c r="AT104" s="23" t="s">
        <v>235</v>
      </c>
      <c r="AU104" s="23" t="s">
        <v>82</v>
      </c>
      <c r="AY104" s="23" t="s">
        <v>146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3" t="s">
        <v>80</v>
      </c>
      <c r="BK104" s="203">
        <f t="shared" si="9"/>
        <v>0</v>
      </c>
      <c r="BL104" s="23" t="s">
        <v>199</v>
      </c>
      <c r="BM104" s="23" t="s">
        <v>1207</v>
      </c>
    </row>
    <row r="105" spans="2:65" s="1" customFormat="1" ht="16.5" customHeight="1">
      <c r="B105" s="40"/>
      <c r="C105" s="191" t="s">
        <v>175</v>
      </c>
      <c r="D105" s="191" t="s">
        <v>148</v>
      </c>
      <c r="E105" s="192" t="s">
        <v>1208</v>
      </c>
      <c r="F105" s="193" t="s">
        <v>1209</v>
      </c>
      <c r="G105" s="194" t="s">
        <v>177</v>
      </c>
      <c r="H105" s="195">
        <v>1</v>
      </c>
      <c r="I105" s="196"/>
      <c r="J105" s="197">
        <f t="shared" si="0"/>
        <v>0</v>
      </c>
      <c r="K105" s="193" t="s">
        <v>279</v>
      </c>
      <c r="L105" s="198"/>
      <c r="M105" s="199" t="s">
        <v>21</v>
      </c>
      <c r="N105" s="200" t="s">
        <v>43</v>
      </c>
      <c r="O105" s="41"/>
      <c r="P105" s="201">
        <f t="shared" si="1"/>
        <v>0</v>
      </c>
      <c r="Q105" s="201">
        <v>2.2000000000000001E-4</v>
      </c>
      <c r="R105" s="201">
        <f t="shared" si="2"/>
        <v>2.2000000000000001E-4</v>
      </c>
      <c r="S105" s="201">
        <v>0</v>
      </c>
      <c r="T105" s="202">
        <f t="shared" si="3"/>
        <v>0</v>
      </c>
      <c r="AR105" s="23" t="s">
        <v>407</v>
      </c>
      <c r="AT105" s="23" t="s">
        <v>148</v>
      </c>
      <c r="AU105" s="23" t="s">
        <v>82</v>
      </c>
      <c r="AY105" s="23" t="s">
        <v>146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3" t="s">
        <v>80</v>
      </c>
      <c r="BK105" s="203">
        <f t="shared" si="9"/>
        <v>0</v>
      </c>
      <c r="BL105" s="23" t="s">
        <v>199</v>
      </c>
      <c r="BM105" s="23" t="s">
        <v>1210</v>
      </c>
    </row>
    <row r="106" spans="2:65" s="1" customFormat="1" ht="16.5" customHeight="1">
      <c r="B106" s="40"/>
      <c r="C106" s="226" t="s">
        <v>181</v>
      </c>
      <c r="D106" s="226" t="s">
        <v>235</v>
      </c>
      <c r="E106" s="227" t="s">
        <v>966</v>
      </c>
      <c r="F106" s="228" t="s">
        <v>967</v>
      </c>
      <c r="G106" s="229" t="s">
        <v>177</v>
      </c>
      <c r="H106" s="230">
        <v>14</v>
      </c>
      <c r="I106" s="231"/>
      <c r="J106" s="232">
        <f t="shared" si="0"/>
        <v>0</v>
      </c>
      <c r="K106" s="228" t="s">
        <v>239</v>
      </c>
      <c r="L106" s="60"/>
      <c r="M106" s="233" t="s">
        <v>21</v>
      </c>
      <c r="N106" s="234" t="s">
        <v>43</v>
      </c>
      <c r="O106" s="41"/>
      <c r="P106" s="201">
        <f t="shared" si="1"/>
        <v>0</v>
      </c>
      <c r="Q106" s="201">
        <v>0</v>
      </c>
      <c r="R106" s="201">
        <f t="shared" si="2"/>
        <v>0</v>
      </c>
      <c r="S106" s="201">
        <v>0</v>
      </c>
      <c r="T106" s="202">
        <f t="shared" si="3"/>
        <v>0</v>
      </c>
      <c r="AR106" s="23" t="s">
        <v>199</v>
      </c>
      <c r="AT106" s="23" t="s">
        <v>235</v>
      </c>
      <c r="AU106" s="23" t="s">
        <v>82</v>
      </c>
      <c r="AY106" s="23" t="s">
        <v>146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3" t="s">
        <v>80</v>
      </c>
      <c r="BK106" s="203">
        <f t="shared" si="9"/>
        <v>0</v>
      </c>
      <c r="BL106" s="23" t="s">
        <v>199</v>
      </c>
      <c r="BM106" s="23" t="s">
        <v>1211</v>
      </c>
    </row>
    <row r="107" spans="2:65" s="12" customFormat="1" ht="13.5">
      <c r="B107" s="215"/>
      <c r="C107" s="216"/>
      <c r="D107" s="206" t="s">
        <v>179</v>
      </c>
      <c r="E107" s="217" t="s">
        <v>21</v>
      </c>
      <c r="F107" s="218" t="s">
        <v>1212</v>
      </c>
      <c r="G107" s="216"/>
      <c r="H107" s="219">
        <v>14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80</v>
      </c>
      <c r="AY107" s="225" t="s">
        <v>146</v>
      </c>
    </row>
    <row r="108" spans="2:65" s="1" customFormat="1" ht="16.5" customHeight="1">
      <c r="B108" s="40"/>
      <c r="C108" s="191" t="s">
        <v>184</v>
      </c>
      <c r="D108" s="191" t="s">
        <v>148</v>
      </c>
      <c r="E108" s="192" t="s">
        <v>970</v>
      </c>
      <c r="F108" s="193" t="s">
        <v>971</v>
      </c>
      <c r="G108" s="194" t="s">
        <v>177</v>
      </c>
      <c r="H108" s="195">
        <v>4</v>
      </c>
      <c r="I108" s="196"/>
      <c r="J108" s="197">
        <f>ROUND(I108*H108,2)</f>
        <v>0</v>
      </c>
      <c r="K108" s="193" t="s">
        <v>239</v>
      </c>
      <c r="L108" s="198"/>
      <c r="M108" s="199" t="s">
        <v>21</v>
      </c>
      <c r="N108" s="200" t="s">
        <v>43</v>
      </c>
      <c r="O108" s="41"/>
      <c r="P108" s="201">
        <f>O108*H108</f>
        <v>0</v>
      </c>
      <c r="Q108" s="201">
        <v>1.2E-4</v>
      </c>
      <c r="R108" s="201">
        <f>Q108*H108</f>
        <v>4.8000000000000001E-4</v>
      </c>
      <c r="S108" s="201">
        <v>0</v>
      </c>
      <c r="T108" s="202">
        <f>S108*H108</f>
        <v>0</v>
      </c>
      <c r="AR108" s="23" t="s">
        <v>407</v>
      </c>
      <c r="AT108" s="23" t="s">
        <v>148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199</v>
      </c>
      <c r="BM108" s="23" t="s">
        <v>1213</v>
      </c>
    </row>
    <row r="109" spans="2:65" s="1" customFormat="1" ht="16.5" customHeight="1">
      <c r="B109" s="40"/>
      <c r="C109" s="191" t="s">
        <v>188</v>
      </c>
      <c r="D109" s="191" t="s">
        <v>148</v>
      </c>
      <c r="E109" s="192" t="s">
        <v>973</v>
      </c>
      <c r="F109" s="193" t="s">
        <v>974</v>
      </c>
      <c r="G109" s="194" t="s">
        <v>177</v>
      </c>
      <c r="H109" s="195">
        <v>10</v>
      </c>
      <c r="I109" s="196"/>
      <c r="J109" s="197">
        <f>ROUND(I109*H109,2)</f>
        <v>0</v>
      </c>
      <c r="K109" s="193" t="s">
        <v>239</v>
      </c>
      <c r="L109" s="198"/>
      <c r="M109" s="199" t="s">
        <v>21</v>
      </c>
      <c r="N109" s="200" t="s">
        <v>43</v>
      </c>
      <c r="O109" s="41"/>
      <c r="P109" s="201">
        <f>O109*H109</f>
        <v>0</v>
      </c>
      <c r="Q109" s="201">
        <v>1.4999999999999999E-4</v>
      </c>
      <c r="R109" s="201">
        <f>Q109*H109</f>
        <v>1.4999999999999998E-3</v>
      </c>
      <c r="S109" s="201">
        <v>0</v>
      </c>
      <c r="T109" s="202">
        <f>S109*H109</f>
        <v>0</v>
      </c>
      <c r="AR109" s="23" t="s">
        <v>407</v>
      </c>
      <c r="AT109" s="23" t="s">
        <v>148</v>
      </c>
      <c r="AU109" s="23" t="s">
        <v>82</v>
      </c>
      <c r="AY109" s="23" t="s">
        <v>146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80</v>
      </c>
      <c r="BK109" s="203">
        <f>ROUND(I109*H109,2)</f>
        <v>0</v>
      </c>
      <c r="BL109" s="23" t="s">
        <v>199</v>
      </c>
      <c r="BM109" s="23" t="s">
        <v>1214</v>
      </c>
    </row>
    <row r="110" spans="2:65" s="1" customFormat="1" ht="16.5" customHeight="1">
      <c r="B110" s="40"/>
      <c r="C110" s="191" t="s">
        <v>192</v>
      </c>
      <c r="D110" s="191" t="s">
        <v>148</v>
      </c>
      <c r="E110" s="192" t="s">
        <v>1215</v>
      </c>
      <c r="F110" s="193" t="s">
        <v>1216</v>
      </c>
      <c r="G110" s="194" t="s">
        <v>238</v>
      </c>
      <c r="H110" s="195">
        <v>130</v>
      </c>
      <c r="I110" s="196"/>
      <c r="J110" s="197">
        <f>ROUND(I110*H110,2)</f>
        <v>0</v>
      </c>
      <c r="K110" s="193" t="s">
        <v>279</v>
      </c>
      <c r="L110" s="198"/>
      <c r="M110" s="199" t="s">
        <v>21</v>
      </c>
      <c r="N110" s="200" t="s">
        <v>43</v>
      </c>
      <c r="O110" s="41"/>
      <c r="P110" s="201">
        <f>O110*H110</f>
        <v>0</v>
      </c>
      <c r="Q110" s="201">
        <v>1.7000000000000001E-4</v>
      </c>
      <c r="R110" s="201">
        <f>Q110*H110</f>
        <v>2.2100000000000002E-2</v>
      </c>
      <c r="S110" s="201">
        <v>0</v>
      </c>
      <c r="T110" s="202">
        <f>S110*H110</f>
        <v>0</v>
      </c>
      <c r="AR110" s="23" t="s">
        <v>407</v>
      </c>
      <c r="AT110" s="23" t="s">
        <v>148</v>
      </c>
      <c r="AU110" s="23" t="s">
        <v>82</v>
      </c>
      <c r="AY110" s="23" t="s">
        <v>146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80</v>
      </c>
      <c r="BK110" s="203">
        <f>ROUND(I110*H110,2)</f>
        <v>0</v>
      </c>
      <c r="BL110" s="23" t="s">
        <v>199</v>
      </c>
      <c r="BM110" s="23" t="s">
        <v>1217</v>
      </c>
    </row>
    <row r="111" spans="2:65" s="11" customFormat="1" ht="13.5">
      <c r="B111" s="204"/>
      <c r="C111" s="205"/>
      <c r="D111" s="206" t="s">
        <v>179</v>
      </c>
      <c r="E111" s="207" t="s">
        <v>21</v>
      </c>
      <c r="F111" s="208" t="s">
        <v>1218</v>
      </c>
      <c r="G111" s="205"/>
      <c r="H111" s="207" t="s">
        <v>21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179</v>
      </c>
      <c r="AU111" s="214" t="s">
        <v>82</v>
      </c>
      <c r="AV111" s="11" t="s">
        <v>80</v>
      </c>
      <c r="AW111" s="11" t="s">
        <v>35</v>
      </c>
      <c r="AX111" s="11" t="s">
        <v>72</v>
      </c>
      <c r="AY111" s="214" t="s">
        <v>146</v>
      </c>
    </row>
    <row r="112" spans="2:65" s="12" customFormat="1" ht="13.5">
      <c r="B112" s="215"/>
      <c r="C112" s="216"/>
      <c r="D112" s="206" t="s">
        <v>179</v>
      </c>
      <c r="E112" s="217" t="s">
        <v>1177</v>
      </c>
      <c r="F112" s="218" t="s">
        <v>1219</v>
      </c>
      <c r="G112" s="216"/>
      <c r="H112" s="219">
        <v>130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179</v>
      </c>
      <c r="AU112" s="225" t="s">
        <v>82</v>
      </c>
      <c r="AV112" s="12" t="s">
        <v>82</v>
      </c>
      <c r="AW112" s="12" t="s">
        <v>35</v>
      </c>
      <c r="AX112" s="12" t="s">
        <v>80</v>
      </c>
      <c r="AY112" s="225" t="s">
        <v>146</v>
      </c>
    </row>
    <row r="113" spans="2:65" s="1" customFormat="1" ht="16.5" customHeight="1">
      <c r="B113" s="40"/>
      <c r="C113" s="191" t="s">
        <v>10</v>
      </c>
      <c r="D113" s="191" t="s">
        <v>148</v>
      </c>
      <c r="E113" s="192" t="s">
        <v>1220</v>
      </c>
      <c r="F113" s="193" t="s">
        <v>1221</v>
      </c>
      <c r="G113" s="194" t="s">
        <v>238</v>
      </c>
      <c r="H113" s="195">
        <v>128</v>
      </c>
      <c r="I113" s="196"/>
      <c r="J113" s="197">
        <f>ROUND(I113*H113,2)</f>
        <v>0</v>
      </c>
      <c r="K113" s="193" t="s">
        <v>279</v>
      </c>
      <c r="L113" s="198"/>
      <c r="M113" s="199" t="s">
        <v>21</v>
      </c>
      <c r="N113" s="200" t="s">
        <v>43</v>
      </c>
      <c r="O113" s="41"/>
      <c r="P113" s="201">
        <f>O113*H113</f>
        <v>0</v>
      </c>
      <c r="Q113" s="201">
        <v>2.3000000000000001E-4</v>
      </c>
      <c r="R113" s="201">
        <f>Q113*H113</f>
        <v>2.9440000000000001E-2</v>
      </c>
      <c r="S113" s="201">
        <v>0</v>
      </c>
      <c r="T113" s="202">
        <f>S113*H113</f>
        <v>0</v>
      </c>
      <c r="AR113" s="23" t="s">
        <v>407</v>
      </c>
      <c r="AT113" s="23" t="s">
        <v>148</v>
      </c>
      <c r="AU113" s="23" t="s">
        <v>82</v>
      </c>
      <c r="AY113" s="23" t="s">
        <v>146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80</v>
      </c>
      <c r="BK113" s="203">
        <f>ROUND(I113*H113,2)</f>
        <v>0</v>
      </c>
      <c r="BL113" s="23" t="s">
        <v>199</v>
      </c>
      <c r="BM113" s="23" t="s">
        <v>1222</v>
      </c>
    </row>
    <row r="114" spans="2:65" s="11" customFormat="1" ht="13.5">
      <c r="B114" s="204"/>
      <c r="C114" s="205"/>
      <c r="D114" s="206" t="s">
        <v>179</v>
      </c>
      <c r="E114" s="207" t="s">
        <v>21</v>
      </c>
      <c r="F114" s="208" t="s">
        <v>1218</v>
      </c>
      <c r="G114" s="205"/>
      <c r="H114" s="207" t="s">
        <v>21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179</v>
      </c>
      <c r="AU114" s="214" t="s">
        <v>82</v>
      </c>
      <c r="AV114" s="11" t="s">
        <v>80</v>
      </c>
      <c r="AW114" s="11" t="s">
        <v>35</v>
      </c>
      <c r="AX114" s="11" t="s">
        <v>72</v>
      </c>
      <c r="AY114" s="214" t="s">
        <v>146</v>
      </c>
    </row>
    <row r="115" spans="2:65" s="12" customFormat="1" ht="13.5">
      <c r="B115" s="215"/>
      <c r="C115" s="216"/>
      <c r="D115" s="206" t="s">
        <v>179</v>
      </c>
      <c r="E115" s="217" t="s">
        <v>1179</v>
      </c>
      <c r="F115" s="218" t="s">
        <v>1223</v>
      </c>
      <c r="G115" s="216"/>
      <c r="H115" s="219">
        <v>128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179</v>
      </c>
      <c r="AU115" s="225" t="s">
        <v>82</v>
      </c>
      <c r="AV115" s="12" t="s">
        <v>82</v>
      </c>
      <c r="AW115" s="12" t="s">
        <v>35</v>
      </c>
      <c r="AX115" s="12" t="s">
        <v>80</v>
      </c>
      <c r="AY115" s="225" t="s">
        <v>146</v>
      </c>
    </row>
    <row r="116" spans="2:65" s="1" customFormat="1" ht="16.5" customHeight="1">
      <c r="B116" s="40"/>
      <c r="C116" s="191" t="s">
        <v>199</v>
      </c>
      <c r="D116" s="191" t="s">
        <v>148</v>
      </c>
      <c r="E116" s="192" t="s">
        <v>1224</v>
      </c>
      <c r="F116" s="193" t="s">
        <v>1225</v>
      </c>
      <c r="G116" s="194" t="s">
        <v>238</v>
      </c>
      <c r="H116" s="195">
        <v>42</v>
      </c>
      <c r="I116" s="196"/>
      <c r="J116" s="197">
        <f>ROUND(I116*H116,2)</f>
        <v>0</v>
      </c>
      <c r="K116" s="193" t="s">
        <v>279</v>
      </c>
      <c r="L116" s="198"/>
      <c r="M116" s="199" t="s">
        <v>21</v>
      </c>
      <c r="N116" s="200" t="s">
        <v>43</v>
      </c>
      <c r="O116" s="41"/>
      <c r="P116" s="201">
        <f>O116*H116</f>
        <v>0</v>
      </c>
      <c r="Q116" s="201">
        <v>8.9999999999999998E-4</v>
      </c>
      <c r="R116" s="201">
        <f>Q116*H116</f>
        <v>3.78E-2</v>
      </c>
      <c r="S116" s="201">
        <v>0</v>
      </c>
      <c r="T116" s="202">
        <f>S116*H116</f>
        <v>0</v>
      </c>
      <c r="AR116" s="23" t="s">
        <v>407</v>
      </c>
      <c r="AT116" s="23" t="s">
        <v>148</v>
      </c>
      <c r="AU116" s="23" t="s">
        <v>82</v>
      </c>
      <c r="AY116" s="23" t="s">
        <v>146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80</v>
      </c>
      <c r="BK116" s="203">
        <f>ROUND(I116*H116,2)</f>
        <v>0</v>
      </c>
      <c r="BL116" s="23" t="s">
        <v>199</v>
      </c>
      <c r="BM116" s="23" t="s">
        <v>1226</v>
      </c>
    </row>
    <row r="117" spans="2:65" s="11" customFormat="1" ht="13.5">
      <c r="B117" s="204"/>
      <c r="C117" s="205"/>
      <c r="D117" s="206" t="s">
        <v>179</v>
      </c>
      <c r="E117" s="207" t="s">
        <v>21</v>
      </c>
      <c r="F117" s="208" t="s">
        <v>1218</v>
      </c>
      <c r="G117" s="205"/>
      <c r="H117" s="207" t="s">
        <v>21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179</v>
      </c>
      <c r="AU117" s="214" t="s">
        <v>82</v>
      </c>
      <c r="AV117" s="11" t="s">
        <v>80</v>
      </c>
      <c r="AW117" s="11" t="s">
        <v>35</v>
      </c>
      <c r="AX117" s="11" t="s">
        <v>72</v>
      </c>
      <c r="AY117" s="214" t="s">
        <v>146</v>
      </c>
    </row>
    <row r="118" spans="2:65" s="12" customFormat="1" ht="13.5">
      <c r="B118" s="215"/>
      <c r="C118" s="216"/>
      <c r="D118" s="206" t="s">
        <v>179</v>
      </c>
      <c r="E118" s="217" t="s">
        <v>1180</v>
      </c>
      <c r="F118" s="218" t="s">
        <v>1227</v>
      </c>
      <c r="G118" s="216"/>
      <c r="H118" s="219">
        <v>42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" customFormat="1" ht="25.5" customHeight="1">
      <c r="B119" s="40"/>
      <c r="C119" s="191" t="s">
        <v>203</v>
      </c>
      <c r="D119" s="191" t="s">
        <v>148</v>
      </c>
      <c r="E119" s="192" t="s">
        <v>1228</v>
      </c>
      <c r="F119" s="193" t="s">
        <v>1229</v>
      </c>
      <c r="G119" s="194" t="s">
        <v>150</v>
      </c>
      <c r="H119" s="195">
        <v>1</v>
      </c>
      <c r="I119" s="196"/>
      <c r="J119" s="197">
        <f>ROUND(I119*H119,2)</f>
        <v>0</v>
      </c>
      <c r="K119" s="193" t="s">
        <v>21</v>
      </c>
      <c r="L119" s="198"/>
      <c r="M119" s="199" t="s">
        <v>21</v>
      </c>
      <c r="N119" s="200" t="s">
        <v>43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407</v>
      </c>
      <c r="AT119" s="23" t="s">
        <v>148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199</v>
      </c>
      <c r="BM119" s="23" t="s">
        <v>1230</v>
      </c>
    </row>
    <row r="120" spans="2:65" s="1" customFormat="1" ht="25.5" customHeight="1">
      <c r="B120" s="40"/>
      <c r="C120" s="191" t="s">
        <v>210</v>
      </c>
      <c r="D120" s="191" t="s">
        <v>148</v>
      </c>
      <c r="E120" s="192" t="s">
        <v>1231</v>
      </c>
      <c r="F120" s="193" t="s">
        <v>1232</v>
      </c>
      <c r="G120" s="194" t="s">
        <v>150</v>
      </c>
      <c r="H120" s="195">
        <v>1</v>
      </c>
      <c r="I120" s="196"/>
      <c r="J120" s="197">
        <f>ROUND(I120*H120,2)</f>
        <v>0</v>
      </c>
      <c r="K120" s="193" t="s">
        <v>21</v>
      </c>
      <c r="L120" s="198"/>
      <c r="M120" s="199" t="s">
        <v>21</v>
      </c>
      <c r="N120" s="200" t="s">
        <v>43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407</v>
      </c>
      <c r="AT120" s="23" t="s">
        <v>148</v>
      </c>
      <c r="AU120" s="23" t="s">
        <v>82</v>
      </c>
      <c r="AY120" s="23" t="s">
        <v>146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80</v>
      </c>
      <c r="BK120" s="203">
        <f>ROUND(I120*H120,2)</f>
        <v>0</v>
      </c>
      <c r="BL120" s="23" t="s">
        <v>199</v>
      </c>
      <c r="BM120" s="23" t="s">
        <v>1233</v>
      </c>
    </row>
    <row r="121" spans="2:65" s="1" customFormat="1" ht="38.25" customHeight="1">
      <c r="B121" s="40"/>
      <c r="C121" s="226" t="s">
        <v>214</v>
      </c>
      <c r="D121" s="226" t="s">
        <v>235</v>
      </c>
      <c r="E121" s="227" t="s">
        <v>976</v>
      </c>
      <c r="F121" s="228" t="s">
        <v>977</v>
      </c>
      <c r="G121" s="229" t="s">
        <v>177</v>
      </c>
      <c r="H121" s="230">
        <v>1</v>
      </c>
      <c r="I121" s="231"/>
      <c r="J121" s="232">
        <f>ROUND(I121*H121,2)</f>
        <v>0</v>
      </c>
      <c r="K121" s="228" t="s">
        <v>239</v>
      </c>
      <c r="L121" s="60"/>
      <c r="M121" s="233" t="s">
        <v>21</v>
      </c>
      <c r="N121" s="234" t="s">
        <v>43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199</v>
      </c>
      <c r="AT121" s="23" t="s">
        <v>235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199</v>
      </c>
      <c r="BM121" s="23" t="s">
        <v>1234</v>
      </c>
    </row>
    <row r="122" spans="2:65" s="1" customFormat="1" ht="16.5" customHeight="1">
      <c r="B122" s="40"/>
      <c r="C122" s="226" t="s">
        <v>218</v>
      </c>
      <c r="D122" s="226" t="s">
        <v>235</v>
      </c>
      <c r="E122" s="227" t="s">
        <v>1235</v>
      </c>
      <c r="F122" s="228" t="s">
        <v>1236</v>
      </c>
      <c r="G122" s="229" t="s">
        <v>150</v>
      </c>
      <c r="H122" s="230">
        <v>12</v>
      </c>
      <c r="I122" s="231"/>
      <c r="J122" s="232">
        <f>ROUND(I122*H122,2)</f>
        <v>0</v>
      </c>
      <c r="K122" s="228" t="s">
        <v>21</v>
      </c>
      <c r="L122" s="60"/>
      <c r="M122" s="233" t="s">
        <v>21</v>
      </c>
      <c r="N122" s="234" t="s">
        <v>43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199</v>
      </c>
      <c r="AT122" s="23" t="s">
        <v>235</v>
      </c>
      <c r="AU122" s="23" t="s">
        <v>82</v>
      </c>
      <c r="AY122" s="23" t="s">
        <v>146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80</v>
      </c>
      <c r="BK122" s="203">
        <f>ROUND(I122*H122,2)</f>
        <v>0</v>
      </c>
      <c r="BL122" s="23" t="s">
        <v>199</v>
      </c>
      <c r="BM122" s="23" t="s">
        <v>1237</v>
      </c>
    </row>
    <row r="123" spans="2:65" s="11" customFormat="1" ht="13.5">
      <c r="B123" s="204"/>
      <c r="C123" s="205"/>
      <c r="D123" s="206" t="s">
        <v>179</v>
      </c>
      <c r="E123" s="207" t="s">
        <v>21</v>
      </c>
      <c r="F123" s="208" t="s">
        <v>1238</v>
      </c>
      <c r="G123" s="205"/>
      <c r="H123" s="207" t="s">
        <v>21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179</v>
      </c>
      <c r="AU123" s="214" t="s">
        <v>82</v>
      </c>
      <c r="AV123" s="11" t="s">
        <v>80</v>
      </c>
      <c r="AW123" s="11" t="s">
        <v>35</v>
      </c>
      <c r="AX123" s="11" t="s">
        <v>72</v>
      </c>
      <c r="AY123" s="214" t="s">
        <v>146</v>
      </c>
    </row>
    <row r="124" spans="2:65" s="12" customFormat="1" ht="13.5">
      <c r="B124" s="215"/>
      <c r="C124" s="216"/>
      <c r="D124" s="206" t="s">
        <v>179</v>
      </c>
      <c r="E124" s="217" t="s">
        <v>21</v>
      </c>
      <c r="F124" s="218" t="s">
        <v>184</v>
      </c>
      <c r="G124" s="216"/>
      <c r="H124" s="219">
        <v>12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16.5" customHeight="1">
      <c r="B125" s="40"/>
      <c r="C125" s="191" t="s">
        <v>9</v>
      </c>
      <c r="D125" s="191" t="s">
        <v>148</v>
      </c>
      <c r="E125" s="192" t="s">
        <v>1239</v>
      </c>
      <c r="F125" s="193" t="s">
        <v>1240</v>
      </c>
      <c r="G125" s="194" t="s">
        <v>150</v>
      </c>
      <c r="H125" s="195">
        <v>39</v>
      </c>
      <c r="I125" s="196"/>
      <c r="J125" s="197">
        <f>ROUND(I125*H125,2)</f>
        <v>0</v>
      </c>
      <c r="K125" s="193" t="s">
        <v>21</v>
      </c>
      <c r="L125" s="198"/>
      <c r="M125" s="199" t="s">
        <v>21</v>
      </c>
      <c r="N125" s="200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407</v>
      </c>
      <c r="AT125" s="23" t="s">
        <v>148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199</v>
      </c>
      <c r="BM125" s="23" t="s">
        <v>1241</v>
      </c>
    </row>
    <row r="126" spans="2:65" s="11" customFormat="1" ht="13.5">
      <c r="B126" s="204"/>
      <c r="C126" s="205"/>
      <c r="D126" s="206" t="s">
        <v>179</v>
      </c>
      <c r="E126" s="207" t="s">
        <v>21</v>
      </c>
      <c r="F126" s="208" t="s">
        <v>1238</v>
      </c>
      <c r="G126" s="205"/>
      <c r="H126" s="207" t="s">
        <v>21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179</v>
      </c>
      <c r="AU126" s="214" t="s">
        <v>82</v>
      </c>
      <c r="AV126" s="11" t="s">
        <v>80</v>
      </c>
      <c r="AW126" s="11" t="s">
        <v>35</v>
      </c>
      <c r="AX126" s="11" t="s">
        <v>72</v>
      </c>
      <c r="AY126" s="214" t="s">
        <v>146</v>
      </c>
    </row>
    <row r="127" spans="2:65" s="12" customFormat="1" ht="13.5">
      <c r="B127" s="215"/>
      <c r="C127" s="216"/>
      <c r="D127" s="206" t="s">
        <v>179</v>
      </c>
      <c r="E127" s="217" t="s">
        <v>21</v>
      </c>
      <c r="F127" s="218" t="s">
        <v>591</v>
      </c>
      <c r="G127" s="216"/>
      <c r="H127" s="219">
        <v>39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179</v>
      </c>
      <c r="AU127" s="225" t="s">
        <v>82</v>
      </c>
      <c r="AV127" s="12" t="s">
        <v>82</v>
      </c>
      <c r="AW127" s="12" t="s">
        <v>35</v>
      </c>
      <c r="AX127" s="12" t="s">
        <v>80</v>
      </c>
      <c r="AY127" s="225" t="s">
        <v>146</v>
      </c>
    </row>
    <row r="128" spans="2:65" s="1" customFormat="1" ht="16.5" customHeight="1">
      <c r="B128" s="40"/>
      <c r="C128" s="191" t="s">
        <v>225</v>
      </c>
      <c r="D128" s="191" t="s">
        <v>148</v>
      </c>
      <c r="E128" s="192" t="s">
        <v>1242</v>
      </c>
      <c r="F128" s="193" t="s">
        <v>1243</v>
      </c>
      <c r="G128" s="194" t="s">
        <v>150</v>
      </c>
      <c r="H128" s="195">
        <v>19</v>
      </c>
      <c r="I128" s="196"/>
      <c r="J128" s="197">
        <f>ROUND(I128*H128,2)</f>
        <v>0</v>
      </c>
      <c r="K128" s="193" t="s">
        <v>21</v>
      </c>
      <c r="L128" s="198"/>
      <c r="M128" s="199" t="s">
        <v>21</v>
      </c>
      <c r="N128" s="200" t="s">
        <v>43</v>
      </c>
      <c r="O128" s="4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407</v>
      </c>
      <c r="AT128" s="23" t="s">
        <v>148</v>
      </c>
      <c r="AU128" s="23" t="s">
        <v>82</v>
      </c>
      <c r="AY128" s="23" t="s">
        <v>146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80</v>
      </c>
      <c r="BK128" s="203">
        <f>ROUND(I128*H128,2)</f>
        <v>0</v>
      </c>
      <c r="BL128" s="23" t="s">
        <v>199</v>
      </c>
      <c r="BM128" s="23" t="s">
        <v>1244</v>
      </c>
    </row>
    <row r="129" spans="2:65" s="11" customFormat="1" ht="13.5">
      <c r="B129" s="204"/>
      <c r="C129" s="205"/>
      <c r="D129" s="206" t="s">
        <v>179</v>
      </c>
      <c r="E129" s="207" t="s">
        <v>21</v>
      </c>
      <c r="F129" s="208" t="s">
        <v>1238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179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146</v>
      </c>
    </row>
    <row r="130" spans="2:65" s="12" customFormat="1" ht="13.5">
      <c r="B130" s="215"/>
      <c r="C130" s="216"/>
      <c r="D130" s="206" t="s">
        <v>179</v>
      </c>
      <c r="E130" s="217" t="s">
        <v>21</v>
      </c>
      <c r="F130" s="218" t="s">
        <v>214</v>
      </c>
      <c r="G130" s="216"/>
      <c r="H130" s="219">
        <v>19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0" customFormat="1" ht="37.35" customHeight="1">
      <c r="B131" s="175"/>
      <c r="C131" s="176"/>
      <c r="D131" s="177" t="s">
        <v>71</v>
      </c>
      <c r="E131" s="178" t="s">
        <v>148</v>
      </c>
      <c r="F131" s="178" t="s">
        <v>424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P132+P150</f>
        <v>0</v>
      </c>
      <c r="Q131" s="183"/>
      <c r="R131" s="184">
        <f>R132+R150</f>
        <v>305.55311039999998</v>
      </c>
      <c r="S131" s="183"/>
      <c r="T131" s="185">
        <f>T132+T150</f>
        <v>0</v>
      </c>
      <c r="AR131" s="186" t="s">
        <v>156</v>
      </c>
      <c r="AT131" s="187" t="s">
        <v>71</v>
      </c>
      <c r="AU131" s="187" t="s">
        <v>72</v>
      </c>
      <c r="AY131" s="186" t="s">
        <v>146</v>
      </c>
      <c r="BK131" s="188">
        <f>BK132+BK150</f>
        <v>0</v>
      </c>
    </row>
    <row r="132" spans="2:65" s="10" customFormat="1" ht="19.899999999999999" customHeight="1">
      <c r="B132" s="175"/>
      <c r="C132" s="176"/>
      <c r="D132" s="177" t="s">
        <v>71</v>
      </c>
      <c r="E132" s="189" t="s">
        <v>988</v>
      </c>
      <c r="F132" s="189" t="s">
        <v>989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SUM(P133:P149)</f>
        <v>0</v>
      </c>
      <c r="Q132" s="183"/>
      <c r="R132" s="184">
        <f>SUM(R133:R149)</f>
        <v>0.192</v>
      </c>
      <c r="S132" s="183"/>
      <c r="T132" s="185">
        <f>SUM(T133:T149)</f>
        <v>0</v>
      </c>
      <c r="AR132" s="186" t="s">
        <v>156</v>
      </c>
      <c r="AT132" s="187" t="s">
        <v>71</v>
      </c>
      <c r="AU132" s="187" t="s">
        <v>80</v>
      </c>
      <c r="AY132" s="186" t="s">
        <v>146</v>
      </c>
      <c r="BK132" s="188">
        <f>SUM(BK133:BK149)</f>
        <v>0</v>
      </c>
    </row>
    <row r="133" spans="2:65" s="1" customFormat="1" ht="16.5" customHeight="1">
      <c r="B133" s="40"/>
      <c r="C133" s="226" t="s">
        <v>230</v>
      </c>
      <c r="D133" s="226" t="s">
        <v>235</v>
      </c>
      <c r="E133" s="227" t="s">
        <v>990</v>
      </c>
      <c r="F133" s="228" t="s">
        <v>991</v>
      </c>
      <c r="G133" s="229" t="s">
        <v>238</v>
      </c>
      <c r="H133" s="230">
        <v>300</v>
      </c>
      <c r="I133" s="231"/>
      <c r="J133" s="232">
        <f>ROUND(I133*H133,2)</f>
        <v>0</v>
      </c>
      <c r="K133" s="228" t="s">
        <v>239</v>
      </c>
      <c r="L133" s="60"/>
      <c r="M133" s="233" t="s">
        <v>21</v>
      </c>
      <c r="N133" s="234" t="s">
        <v>43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430</v>
      </c>
      <c r="AT133" s="23" t="s">
        <v>235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430</v>
      </c>
      <c r="BM133" s="23" t="s">
        <v>1245</v>
      </c>
    </row>
    <row r="134" spans="2:65" s="12" customFormat="1" ht="13.5">
      <c r="B134" s="215"/>
      <c r="C134" s="216"/>
      <c r="D134" s="206" t="s">
        <v>179</v>
      </c>
      <c r="E134" s="217" t="s">
        <v>1181</v>
      </c>
      <c r="F134" s="218" t="s">
        <v>1199</v>
      </c>
      <c r="G134" s="216"/>
      <c r="H134" s="219">
        <v>300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179</v>
      </c>
      <c r="AU134" s="225" t="s">
        <v>82</v>
      </c>
      <c r="AV134" s="12" t="s">
        <v>82</v>
      </c>
      <c r="AW134" s="12" t="s">
        <v>35</v>
      </c>
      <c r="AX134" s="12" t="s">
        <v>80</v>
      </c>
      <c r="AY134" s="225" t="s">
        <v>146</v>
      </c>
    </row>
    <row r="135" spans="2:65" s="1" customFormat="1" ht="16.5" customHeight="1">
      <c r="B135" s="40"/>
      <c r="C135" s="191" t="s">
        <v>234</v>
      </c>
      <c r="D135" s="191" t="s">
        <v>148</v>
      </c>
      <c r="E135" s="192" t="s">
        <v>993</v>
      </c>
      <c r="F135" s="193" t="s">
        <v>994</v>
      </c>
      <c r="G135" s="194" t="s">
        <v>238</v>
      </c>
      <c r="H135" s="195">
        <v>300</v>
      </c>
      <c r="I135" s="196"/>
      <c r="J135" s="197">
        <f>ROUND(I135*H135,2)</f>
        <v>0</v>
      </c>
      <c r="K135" s="193" t="s">
        <v>21</v>
      </c>
      <c r="L135" s="198"/>
      <c r="M135" s="199" t="s">
        <v>21</v>
      </c>
      <c r="N135" s="200" t="s">
        <v>43</v>
      </c>
      <c r="O135" s="41"/>
      <c r="P135" s="201">
        <f>O135*H135</f>
        <v>0</v>
      </c>
      <c r="Q135" s="201">
        <v>2.0000000000000002E-5</v>
      </c>
      <c r="R135" s="201">
        <f>Q135*H135</f>
        <v>6.0000000000000001E-3</v>
      </c>
      <c r="S135" s="201">
        <v>0</v>
      </c>
      <c r="T135" s="202">
        <f>S135*H135</f>
        <v>0</v>
      </c>
      <c r="AR135" s="23" t="s">
        <v>995</v>
      </c>
      <c r="AT135" s="23" t="s">
        <v>148</v>
      </c>
      <c r="AU135" s="23" t="s">
        <v>82</v>
      </c>
      <c r="AY135" s="23" t="s">
        <v>146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80</v>
      </c>
      <c r="BK135" s="203">
        <f>ROUND(I135*H135,2)</f>
        <v>0</v>
      </c>
      <c r="BL135" s="23" t="s">
        <v>995</v>
      </c>
      <c r="BM135" s="23" t="s">
        <v>1246</v>
      </c>
    </row>
    <row r="136" spans="2:65" s="12" customFormat="1" ht="13.5">
      <c r="B136" s="215"/>
      <c r="C136" s="216"/>
      <c r="D136" s="206" t="s">
        <v>179</v>
      </c>
      <c r="E136" s="217" t="s">
        <v>21</v>
      </c>
      <c r="F136" s="218" t="s">
        <v>1181</v>
      </c>
      <c r="G136" s="216"/>
      <c r="H136" s="219">
        <v>300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179</v>
      </c>
      <c r="AU136" s="225" t="s">
        <v>82</v>
      </c>
      <c r="AV136" s="12" t="s">
        <v>82</v>
      </c>
      <c r="AW136" s="12" t="s">
        <v>35</v>
      </c>
      <c r="AX136" s="12" t="s">
        <v>80</v>
      </c>
      <c r="AY136" s="225" t="s">
        <v>146</v>
      </c>
    </row>
    <row r="137" spans="2:65" s="1" customFormat="1" ht="25.5" customHeight="1">
      <c r="B137" s="40"/>
      <c r="C137" s="226" t="s">
        <v>243</v>
      </c>
      <c r="D137" s="226" t="s">
        <v>235</v>
      </c>
      <c r="E137" s="227" t="s">
        <v>1031</v>
      </c>
      <c r="F137" s="228" t="s">
        <v>1032</v>
      </c>
      <c r="G137" s="229" t="s">
        <v>238</v>
      </c>
      <c r="H137" s="230">
        <v>300</v>
      </c>
      <c r="I137" s="231"/>
      <c r="J137" s="232">
        <f>ROUND(I137*H137,2)</f>
        <v>0</v>
      </c>
      <c r="K137" s="228" t="s">
        <v>239</v>
      </c>
      <c r="L137" s="60"/>
      <c r="M137" s="233" t="s">
        <v>21</v>
      </c>
      <c r="N137" s="234" t="s">
        <v>43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430</v>
      </c>
      <c r="AT137" s="23" t="s">
        <v>235</v>
      </c>
      <c r="AU137" s="23" t="s">
        <v>82</v>
      </c>
      <c r="AY137" s="23" t="s">
        <v>146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80</v>
      </c>
      <c r="BK137" s="203">
        <f>ROUND(I137*H137,2)</f>
        <v>0</v>
      </c>
      <c r="BL137" s="23" t="s">
        <v>430</v>
      </c>
      <c r="BM137" s="23" t="s">
        <v>1247</v>
      </c>
    </row>
    <row r="138" spans="2:65" s="12" customFormat="1" ht="13.5">
      <c r="B138" s="215"/>
      <c r="C138" s="216"/>
      <c r="D138" s="206" t="s">
        <v>179</v>
      </c>
      <c r="E138" s="217" t="s">
        <v>929</v>
      </c>
      <c r="F138" s="218" t="s">
        <v>1199</v>
      </c>
      <c r="G138" s="216"/>
      <c r="H138" s="219">
        <v>300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179</v>
      </c>
      <c r="AU138" s="225" t="s">
        <v>82</v>
      </c>
      <c r="AV138" s="12" t="s">
        <v>82</v>
      </c>
      <c r="AW138" s="12" t="s">
        <v>35</v>
      </c>
      <c r="AX138" s="12" t="s">
        <v>80</v>
      </c>
      <c r="AY138" s="225" t="s">
        <v>146</v>
      </c>
    </row>
    <row r="139" spans="2:65" s="1" customFormat="1" ht="16.5" customHeight="1">
      <c r="B139" s="40"/>
      <c r="C139" s="191" t="s">
        <v>369</v>
      </c>
      <c r="D139" s="191" t="s">
        <v>148</v>
      </c>
      <c r="E139" s="192" t="s">
        <v>1034</v>
      </c>
      <c r="F139" s="193" t="s">
        <v>1035</v>
      </c>
      <c r="G139" s="194" t="s">
        <v>410</v>
      </c>
      <c r="H139" s="195">
        <v>186</v>
      </c>
      <c r="I139" s="196"/>
      <c r="J139" s="197">
        <f>ROUND(I139*H139,2)</f>
        <v>0</v>
      </c>
      <c r="K139" s="193" t="s">
        <v>239</v>
      </c>
      <c r="L139" s="198"/>
      <c r="M139" s="199" t="s">
        <v>21</v>
      </c>
      <c r="N139" s="200" t="s">
        <v>43</v>
      </c>
      <c r="O139" s="41"/>
      <c r="P139" s="201">
        <f>O139*H139</f>
        <v>0</v>
      </c>
      <c r="Q139" s="201">
        <v>1E-3</v>
      </c>
      <c r="R139" s="201">
        <f>Q139*H139</f>
        <v>0.186</v>
      </c>
      <c r="S139" s="201">
        <v>0</v>
      </c>
      <c r="T139" s="202">
        <f>S139*H139</f>
        <v>0</v>
      </c>
      <c r="AR139" s="23" t="s">
        <v>995</v>
      </c>
      <c r="AT139" s="23" t="s">
        <v>148</v>
      </c>
      <c r="AU139" s="23" t="s">
        <v>82</v>
      </c>
      <c r="AY139" s="23" t="s">
        <v>146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80</v>
      </c>
      <c r="BK139" s="203">
        <f>ROUND(I139*H139,2)</f>
        <v>0</v>
      </c>
      <c r="BL139" s="23" t="s">
        <v>995</v>
      </c>
      <c r="BM139" s="23" t="s">
        <v>1248</v>
      </c>
    </row>
    <row r="140" spans="2:65" s="12" customFormat="1" ht="13.5">
      <c r="B140" s="215"/>
      <c r="C140" s="216"/>
      <c r="D140" s="206" t="s">
        <v>179</v>
      </c>
      <c r="E140" s="217" t="s">
        <v>21</v>
      </c>
      <c r="F140" s="218" t="s">
        <v>1037</v>
      </c>
      <c r="G140" s="216"/>
      <c r="H140" s="219">
        <v>186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179</v>
      </c>
      <c r="AU140" s="225" t="s">
        <v>82</v>
      </c>
      <c r="AV140" s="12" t="s">
        <v>82</v>
      </c>
      <c r="AW140" s="12" t="s">
        <v>35</v>
      </c>
      <c r="AX140" s="12" t="s">
        <v>80</v>
      </c>
      <c r="AY140" s="225" t="s">
        <v>146</v>
      </c>
    </row>
    <row r="141" spans="2:65" s="1" customFormat="1" ht="16.5" customHeight="1">
      <c r="B141" s="40"/>
      <c r="C141" s="226" t="s">
        <v>373</v>
      </c>
      <c r="D141" s="226" t="s">
        <v>235</v>
      </c>
      <c r="E141" s="227" t="s">
        <v>1038</v>
      </c>
      <c r="F141" s="228" t="s">
        <v>1039</v>
      </c>
      <c r="G141" s="229" t="s">
        <v>177</v>
      </c>
      <c r="H141" s="230">
        <v>1</v>
      </c>
      <c r="I141" s="231"/>
      <c r="J141" s="232">
        <f t="shared" ref="J141:J146" si="10">ROUND(I141*H141,2)</f>
        <v>0</v>
      </c>
      <c r="K141" s="228" t="s">
        <v>239</v>
      </c>
      <c r="L141" s="60"/>
      <c r="M141" s="233" t="s">
        <v>21</v>
      </c>
      <c r="N141" s="234" t="s">
        <v>43</v>
      </c>
      <c r="O141" s="41"/>
      <c r="P141" s="201">
        <f t="shared" ref="P141:P146" si="11">O141*H141</f>
        <v>0</v>
      </c>
      <c r="Q141" s="201">
        <v>0</v>
      </c>
      <c r="R141" s="201">
        <f t="shared" ref="R141:R146" si="12">Q141*H141</f>
        <v>0</v>
      </c>
      <c r="S141" s="201">
        <v>0</v>
      </c>
      <c r="T141" s="202">
        <f t="shared" ref="T141:T146" si="13">S141*H141</f>
        <v>0</v>
      </c>
      <c r="AR141" s="23" t="s">
        <v>430</v>
      </c>
      <c r="AT141" s="23" t="s">
        <v>235</v>
      </c>
      <c r="AU141" s="23" t="s">
        <v>82</v>
      </c>
      <c r="AY141" s="23" t="s">
        <v>146</v>
      </c>
      <c r="BE141" s="203">
        <f t="shared" ref="BE141:BE146" si="14">IF(N141="základní",J141,0)</f>
        <v>0</v>
      </c>
      <c r="BF141" s="203">
        <f t="shared" ref="BF141:BF146" si="15">IF(N141="snížená",J141,0)</f>
        <v>0</v>
      </c>
      <c r="BG141" s="203">
        <f t="shared" ref="BG141:BG146" si="16">IF(N141="zákl. přenesená",J141,0)</f>
        <v>0</v>
      </c>
      <c r="BH141" s="203">
        <f t="shared" ref="BH141:BH146" si="17">IF(N141="sníž. přenesená",J141,0)</f>
        <v>0</v>
      </c>
      <c r="BI141" s="203">
        <f t="shared" ref="BI141:BI146" si="18">IF(N141="nulová",J141,0)</f>
        <v>0</v>
      </c>
      <c r="BJ141" s="23" t="s">
        <v>80</v>
      </c>
      <c r="BK141" s="203">
        <f t="shared" ref="BK141:BK146" si="19">ROUND(I141*H141,2)</f>
        <v>0</v>
      </c>
      <c r="BL141" s="23" t="s">
        <v>430</v>
      </c>
      <c r="BM141" s="23" t="s">
        <v>1249</v>
      </c>
    </row>
    <row r="142" spans="2:65" s="1" customFormat="1" ht="25.5" customHeight="1">
      <c r="B142" s="40"/>
      <c r="C142" s="226" t="s">
        <v>380</v>
      </c>
      <c r="D142" s="226" t="s">
        <v>235</v>
      </c>
      <c r="E142" s="227" t="s">
        <v>1041</v>
      </c>
      <c r="F142" s="228" t="s">
        <v>1042</v>
      </c>
      <c r="G142" s="229" t="s">
        <v>177</v>
      </c>
      <c r="H142" s="230">
        <v>10</v>
      </c>
      <c r="I142" s="231"/>
      <c r="J142" s="232">
        <f t="shared" si="10"/>
        <v>0</v>
      </c>
      <c r="K142" s="228" t="s">
        <v>239</v>
      </c>
      <c r="L142" s="60"/>
      <c r="M142" s="233" t="s">
        <v>21</v>
      </c>
      <c r="N142" s="234" t="s">
        <v>43</v>
      </c>
      <c r="O142" s="41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AR142" s="23" t="s">
        <v>430</v>
      </c>
      <c r="AT142" s="23" t="s">
        <v>235</v>
      </c>
      <c r="AU142" s="23" t="s">
        <v>82</v>
      </c>
      <c r="AY142" s="23" t="s">
        <v>146</v>
      </c>
      <c r="BE142" s="203">
        <f t="shared" si="14"/>
        <v>0</v>
      </c>
      <c r="BF142" s="203">
        <f t="shared" si="15"/>
        <v>0</v>
      </c>
      <c r="BG142" s="203">
        <f t="shared" si="16"/>
        <v>0</v>
      </c>
      <c r="BH142" s="203">
        <f t="shared" si="17"/>
        <v>0</v>
      </c>
      <c r="BI142" s="203">
        <f t="shared" si="18"/>
        <v>0</v>
      </c>
      <c r="BJ142" s="23" t="s">
        <v>80</v>
      </c>
      <c r="BK142" s="203">
        <f t="shared" si="19"/>
        <v>0</v>
      </c>
      <c r="BL142" s="23" t="s">
        <v>430</v>
      </c>
      <c r="BM142" s="23" t="s">
        <v>1250</v>
      </c>
    </row>
    <row r="143" spans="2:65" s="1" customFormat="1" ht="25.5" customHeight="1">
      <c r="B143" s="40"/>
      <c r="C143" s="226" t="s">
        <v>384</v>
      </c>
      <c r="D143" s="226" t="s">
        <v>235</v>
      </c>
      <c r="E143" s="227" t="s">
        <v>1044</v>
      </c>
      <c r="F143" s="228" t="s">
        <v>1045</v>
      </c>
      <c r="G143" s="229" t="s">
        <v>177</v>
      </c>
      <c r="H143" s="230">
        <v>11</v>
      </c>
      <c r="I143" s="231"/>
      <c r="J143" s="232">
        <f t="shared" si="10"/>
        <v>0</v>
      </c>
      <c r="K143" s="228" t="s">
        <v>239</v>
      </c>
      <c r="L143" s="60"/>
      <c r="M143" s="233" t="s">
        <v>21</v>
      </c>
      <c r="N143" s="234" t="s">
        <v>43</v>
      </c>
      <c r="O143" s="41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AR143" s="23" t="s">
        <v>430</v>
      </c>
      <c r="AT143" s="23" t="s">
        <v>235</v>
      </c>
      <c r="AU143" s="23" t="s">
        <v>82</v>
      </c>
      <c r="AY143" s="23" t="s">
        <v>146</v>
      </c>
      <c r="BE143" s="203">
        <f t="shared" si="14"/>
        <v>0</v>
      </c>
      <c r="BF143" s="203">
        <f t="shared" si="15"/>
        <v>0</v>
      </c>
      <c r="BG143" s="203">
        <f t="shared" si="16"/>
        <v>0</v>
      </c>
      <c r="BH143" s="203">
        <f t="shared" si="17"/>
        <v>0</v>
      </c>
      <c r="BI143" s="203">
        <f t="shared" si="18"/>
        <v>0</v>
      </c>
      <c r="BJ143" s="23" t="s">
        <v>80</v>
      </c>
      <c r="BK143" s="203">
        <f t="shared" si="19"/>
        <v>0</v>
      </c>
      <c r="BL143" s="23" t="s">
        <v>430</v>
      </c>
      <c r="BM143" s="23" t="s">
        <v>1251</v>
      </c>
    </row>
    <row r="144" spans="2:65" s="1" customFormat="1" ht="16.5" customHeight="1">
      <c r="B144" s="40"/>
      <c r="C144" s="226" t="s">
        <v>388</v>
      </c>
      <c r="D144" s="226" t="s">
        <v>235</v>
      </c>
      <c r="E144" s="227" t="s">
        <v>1048</v>
      </c>
      <c r="F144" s="228" t="s">
        <v>1049</v>
      </c>
      <c r="G144" s="229" t="s">
        <v>177</v>
      </c>
      <c r="H144" s="230">
        <v>11</v>
      </c>
      <c r="I144" s="231"/>
      <c r="J144" s="232">
        <f t="shared" si="10"/>
        <v>0</v>
      </c>
      <c r="K144" s="228" t="s">
        <v>239</v>
      </c>
      <c r="L144" s="60"/>
      <c r="M144" s="233" t="s">
        <v>21</v>
      </c>
      <c r="N144" s="234" t="s">
        <v>43</v>
      </c>
      <c r="O144" s="41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AR144" s="23" t="s">
        <v>430</v>
      </c>
      <c r="AT144" s="23" t="s">
        <v>235</v>
      </c>
      <c r="AU144" s="23" t="s">
        <v>82</v>
      </c>
      <c r="AY144" s="23" t="s">
        <v>146</v>
      </c>
      <c r="BE144" s="203">
        <f t="shared" si="14"/>
        <v>0</v>
      </c>
      <c r="BF144" s="203">
        <f t="shared" si="15"/>
        <v>0</v>
      </c>
      <c r="BG144" s="203">
        <f t="shared" si="16"/>
        <v>0</v>
      </c>
      <c r="BH144" s="203">
        <f t="shared" si="17"/>
        <v>0</v>
      </c>
      <c r="BI144" s="203">
        <f t="shared" si="18"/>
        <v>0</v>
      </c>
      <c r="BJ144" s="23" t="s">
        <v>80</v>
      </c>
      <c r="BK144" s="203">
        <f t="shared" si="19"/>
        <v>0</v>
      </c>
      <c r="BL144" s="23" t="s">
        <v>430</v>
      </c>
      <c r="BM144" s="23" t="s">
        <v>1252</v>
      </c>
    </row>
    <row r="145" spans="2:65" s="1" customFormat="1" ht="16.5" customHeight="1">
      <c r="B145" s="40"/>
      <c r="C145" s="191" t="s">
        <v>393</v>
      </c>
      <c r="D145" s="191" t="s">
        <v>148</v>
      </c>
      <c r="E145" s="192" t="s">
        <v>1052</v>
      </c>
      <c r="F145" s="193" t="s">
        <v>1053</v>
      </c>
      <c r="G145" s="194" t="s">
        <v>177</v>
      </c>
      <c r="H145" s="195">
        <v>11</v>
      </c>
      <c r="I145" s="196"/>
      <c r="J145" s="197">
        <f t="shared" si="10"/>
        <v>0</v>
      </c>
      <c r="K145" s="193" t="s">
        <v>21</v>
      </c>
      <c r="L145" s="198"/>
      <c r="M145" s="199" t="s">
        <v>21</v>
      </c>
      <c r="N145" s="200" t="s">
        <v>43</v>
      </c>
      <c r="O145" s="41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AR145" s="23" t="s">
        <v>1005</v>
      </c>
      <c r="AT145" s="23" t="s">
        <v>148</v>
      </c>
      <c r="AU145" s="23" t="s">
        <v>82</v>
      </c>
      <c r="AY145" s="23" t="s">
        <v>146</v>
      </c>
      <c r="BE145" s="203">
        <f t="shared" si="14"/>
        <v>0</v>
      </c>
      <c r="BF145" s="203">
        <f t="shared" si="15"/>
        <v>0</v>
      </c>
      <c r="BG145" s="203">
        <f t="shared" si="16"/>
        <v>0</v>
      </c>
      <c r="BH145" s="203">
        <f t="shared" si="17"/>
        <v>0</v>
      </c>
      <c r="BI145" s="203">
        <f t="shared" si="18"/>
        <v>0</v>
      </c>
      <c r="BJ145" s="23" t="s">
        <v>80</v>
      </c>
      <c r="BK145" s="203">
        <f t="shared" si="19"/>
        <v>0</v>
      </c>
      <c r="BL145" s="23" t="s">
        <v>430</v>
      </c>
      <c r="BM145" s="23" t="s">
        <v>1253</v>
      </c>
    </row>
    <row r="146" spans="2:65" s="1" customFormat="1" ht="38.25" customHeight="1">
      <c r="B146" s="40"/>
      <c r="C146" s="226" t="s">
        <v>407</v>
      </c>
      <c r="D146" s="226" t="s">
        <v>235</v>
      </c>
      <c r="E146" s="227" t="s">
        <v>1254</v>
      </c>
      <c r="F146" s="228" t="s">
        <v>1255</v>
      </c>
      <c r="G146" s="229" t="s">
        <v>238</v>
      </c>
      <c r="H146" s="230">
        <v>258</v>
      </c>
      <c r="I146" s="231"/>
      <c r="J146" s="232">
        <f t="shared" si="10"/>
        <v>0</v>
      </c>
      <c r="K146" s="228" t="s">
        <v>279</v>
      </c>
      <c r="L146" s="60"/>
      <c r="M146" s="233" t="s">
        <v>21</v>
      </c>
      <c r="N146" s="234" t="s">
        <v>43</v>
      </c>
      <c r="O146" s="41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AR146" s="23" t="s">
        <v>430</v>
      </c>
      <c r="AT146" s="23" t="s">
        <v>235</v>
      </c>
      <c r="AU146" s="23" t="s">
        <v>82</v>
      </c>
      <c r="AY146" s="23" t="s">
        <v>146</v>
      </c>
      <c r="BE146" s="203">
        <f t="shared" si="14"/>
        <v>0</v>
      </c>
      <c r="BF146" s="203">
        <f t="shared" si="15"/>
        <v>0</v>
      </c>
      <c r="BG146" s="203">
        <f t="shared" si="16"/>
        <v>0</v>
      </c>
      <c r="BH146" s="203">
        <f t="shared" si="17"/>
        <v>0</v>
      </c>
      <c r="BI146" s="203">
        <f t="shared" si="18"/>
        <v>0</v>
      </c>
      <c r="BJ146" s="23" t="s">
        <v>80</v>
      </c>
      <c r="BK146" s="203">
        <f t="shared" si="19"/>
        <v>0</v>
      </c>
      <c r="BL146" s="23" t="s">
        <v>430</v>
      </c>
      <c r="BM146" s="23" t="s">
        <v>1256</v>
      </c>
    </row>
    <row r="147" spans="2:65" s="12" customFormat="1" ht="13.5">
      <c r="B147" s="215"/>
      <c r="C147" s="216"/>
      <c r="D147" s="206" t="s">
        <v>179</v>
      </c>
      <c r="E147" s="217" t="s">
        <v>21</v>
      </c>
      <c r="F147" s="218" t="s">
        <v>1257</v>
      </c>
      <c r="G147" s="216"/>
      <c r="H147" s="219">
        <v>258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179</v>
      </c>
      <c r="AU147" s="225" t="s">
        <v>82</v>
      </c>
      <c r="AV147" s="12" t="s">
        <v>82</v>
      </c>
      <c r="AW147" s="12" t="s">
        <v>35</v>
      </c>
      <c r="AX147" s="12" t="s">
        <v>80</v>
      </c>
      <c r="AY147" s="225" t="s">
        <v>146</v>
      </c>
    </row>
    <row r="148" spans="2:65" s="1" customFormat="1" ht="38.25" customHeight="1">
      <c r="B148" s="40"/>
      <c r="C148" s="226" t="s">
        <v>418</v>
      </c>
      <c r="D148" s="226" t="s">
        <v>235</v>
      </c>
      <c r="E148" s="227" t="s">
        <v>1258</v>
      </c>
      <c r="F148" s="228" t="s">
        <v>1259</v>
      </c>
      <c r="G148" s="229" t="s">
        <v>238</v>
      </c>
      <c r="H148" s="230">
        <v>42</v>
      </c>
      <c r="I148" s="231"/>
      <c r="J148" s="232">
        <f>ROUND(I148*H148,2)</f>
        <v>0</v>
      </c>
      <c r="K148" s="228" t="s">
        <v>279</v>
      </c>
      <c r="L148" s="60"/>
      <c r="M148" s="233" t="s">
        <v>21</v>
      </c>
      <c r="N148" s="234" t="s">
        <v>43</v>
      </c>
      <c r="O148" s="4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430</v>
      </c>
      <c r="AT148" s="23" t="s">
        <v>235</v>
      </c>
      <c r="AU148" s="23" t="s">
        <v>82</v>
      </c>
      <c r="AY148" s="23" t="s">
        <v>146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80</v>
      </c>
      <c r="BK148" s="203">
        <f>ROUND(I148*H148,2)</f>
        <v>0</v>
      </c>
      <c r="BL148" s="23" t="s">
        <v>430</v>
      </c>
      <c r="BM148" s="23" t="s">
        <v>1260</v>
      </c>
    </row>
    <row r="149" spans="2:65" s="12" customFormat="1" ht="13.5">
      <c r="B149" s="215"/>
      <c r="C149" s="216"/>
      <c r="D149" s="206" t="s">
        <v>179</v>
      </c>
      <c r="E149" s="217" t="s">
        <v>21</v>
      </c>
      <c r="F149" s="218" t="s">
        <v>1180</v>
      </c>
      <c r="G149" s="216"/>
      <c r="H149" s="219">
        <v>42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179</v>
      </c>
      <c r="AU149" s="225" t="s">
        <v>82</v>
      </c>
      <c r="AV149" s="12" t="s">
        <v>82</v>
      </c>
      <c r="AW149" s="12" t="s">
        <v>35</v>
      </c>
      <c r="AX149" s="12" t="s">
        <v>80</v>
      </c>
      <c r="AY149" s="225" t="s">
        <v>146</v>
      </c>
    </row>
    <row r="150" spans="2:65" s="10" customFormat="1" ht="29.85" customHeight="1">
      <c r="B150" s="175"/>
      <c r="C150" s="176"/>
      <c r="D150" s="177" t="s">
        <v>71</v>
      </c>
      <c r="E150" s="189" t="s">
        <v>425</v>
      </c>
      <c r="F150" s="189" t="s">
        <v>426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SUM(P151:P198)</f>
        <v>0</v>
      </c>
      <c r="Q150" s="183"/>
      <c r="R150" s="184">
        <f>SUM(R151:R198)</f>
        <v>305.36111039999997</v>
      </c>
      <c r="S150" s="183"/>
      <c r="T150" s="185">
        <f>SUM(T151:T198)</f>
        <v>0</v>
      </c>
      <c r="AR150" s="186" t="s">
        <v>156</v>
      </c>
      <c r="AT150" s="187" t="s">
        <v>71</v>
      </c>
      <c r="AU150" s="187" t="s">
        <v>80</v>
      </c>
      <c r="AY150" s="186" t="s">
        <v>146</v>
      </c>
      <c r="BK150" s="188">
        <f>SUM(BK151:BK198)</f>
        <v>0</v>
      </c>
    </row>
    <row r="151" spans="2:65" s="1" customFormat="1" ht="16.5" customHeight="1">
      <c r="B151" s="40"/>
      <c r="C151" s="226" t="s">
        <v>427</v>
      </c>
      <c r="D151" s="226" t="s">
        <v>235</v>
      </c>
      <c r="E151" s="227" t="s">
        <v>1071</v>
      </c>
      <c r="F151" s="228" t="s">
        <v>1072</v>
      </c>
      <c r="G151" s="229" t="s">
        <v>1073</v>
      </c>
      <c r="H151" s="230">
        <v>0.3</v>
      </c>
      <c r="I151" s="231"/>
      <c r="J151" s="232">
        <f>ROUND(I151*H151,2)</f>
        <v>0</v>
      </c>
      <c r="K151" s="228" t="s">
        <v>239</v>
      </c>
      <c r="L151" s="60"/>
      <c r="M151" s="233" t="s">
        <v>21</v>
      </c>
      <c r="N151" s="234" t="s">
        <v>43</v>
      </c>
      <c r="O151" s="41"/>
      <c r="P151" s="201">
        <f>O151*H151</f>
        <v>0</v>
      </c>
      <c r="Q151" s="201">
        <v>8.8000000000000005E-3</v>
      </c>
      <c r="R151" s="201">
        <f>Q151*H151</f>
        <v>2.64E-3</v>
      </c>
      <c r="S151" s="201">
        <v>0</v>
      </c>
      <c r="T151" s="202">
        <f>S151*H151</f>
        <v>0</v>
      </c>
      <c r="AR151" s="23" t="s">
        <v>430</v>
      </c>
      <c r="AT151" s="23" t="s">
        <v>235</v>
      </c>
      <c r="AU151" s="23" t="s">
        <v>82</v>
      </c>
      <c r="AY151" s="23" t="s">
        <v>146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80</v>
      </c>
      <c r="BK151" s="203">
        <f>ROUND(I151*H151,2)</f>
        <v>0</v>
      </c>
      <c r="BL151" s="23" t="s">
        <v>430</v>
      </c>
      <c r="BM151" s="23" t="s">
        <v>1261</v>
      </c>
    </row>
    <row r="152" spans="2:65" s="12" customFormat="1" ht="13.5">
      <c r="B152" s="215"/>
      <c r="C152" s="216"/>
      <c r="D152" s="206" t="s">
        <v>179</v>
      </c>
      <c r="E152" s="217" t="s">
        <v>21</v>
      </c>
      <c r="F152" s="218" t="s">
        <v>1262</v>
      </c>
      <c r="G152" s="216"/>
      <c r="H152" s="219">
        <v>0.3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179</v>
      </c>
      <c r="AU152" s="225" t="s">
        <v>82</v>
      </c>
      <c r="AV152" s="12" t="s">
        <v>82</v>
      </c>
      <c r="AW152" s="12" t="s">
        <v>35</v>
      </c>
      <c r="AX152" s="12" t="s">
        <v>80</v>
      </c>
      <c r="AY152" s="225" t="s">
        <v>146</v>
      </c>
    </row>
    <row r="153" spans="2:65" s="1" customFormat="1" ht="51" customHeight="1">
      <c r="B153" s="40"/>
      <c r="C153" s="226" t="s">
        <v>399</v>
      </c>
      <c r="D153" s="226" t="s">
        <v>235</v>
      </c>
      <c r="E153" s="227" t="s">
        <v>1091</v>
      </c>
      <c r="F153" s="228" t="s">
        <v>1092</v>
      </c>
      <c r="G153" s="229" t="s">
        <v>238</v>
      </c>
      <c r="H153" s="230">
        <v>885.38</v>
      </c>
      <c r="I153" s="231"/>
      <c r="J153" s="232">
        <f>ROUND(I153*H153,2)</f>
        <v>0</v>
      </c>
      <c r="K153" s="228" t="s">
        <v>239</v>
      </c>
      <c r="L153" s="60"/>
      <c r="M153" s="233" t="s">
        <v>21</v>
      </c>
      <c r="N153" s="234" t="s">
        <v>43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430</v>
      </c>
      <c r="AT153" s="23" t="s">
        <v>235</v>
      </c>
      <c r="AU153" s="23" t="s">
        <v>82</v>
      </c>
      <c r="AY153" s="23" t="s">
        <v>146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80</v>
      </c>
      <c r="BK153" s="203">
        <f>ROUND(I153*H153,2)</f>
        <v>0</v>
      </c>
      <c r="BL153" s="23" t="s">
        <v>430</v>
      </c>
      <c r="BM153" s="23" t="s">
        <v>1263</v>
      </c>
    </row>
    <row r="154" spans="2:65" s="12" customFormat="1" ht="27">
      <c r="B154" s="215"/>
      <c r="C154" s="216"/>
      <c r="D154" s="206" t="s">
        <v>179</v>
      </c>
      <c r="E154" s="217" t="s">
        <v>21</v>
      </c>
      <c r="F154" s="218" t="s">
        <v>1264</v>
      </c>
      <c r="G154" s="216"/>
      <c r="H154" s="219">
        <v>210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179</v>
      </c>
      <c r="AU154" s="225" t="s">
        <v>82</v>
      </c>
      <c r="AV154" s="12" t="s">
        <v>82</v>
      </c>
      <c r="AW154" s="12" t="s">
        <v>35</v>
      </c>
      <c r="AX154" s="12" t="s">
        <v>72</v>
      </c>
      <c r="AY154" s="225" t="s">
        <v>146</v>
      </c>
    </row>
    <row r="155" spans="2:65" s="12" customFormat="1" ht="27">
      <c r="B155" s="215"/>
      <c r="C155" s="216"/>
      <c r="D155" s="206" t="s">
        <v>179</v>
      </c>
      <c r="E155" s="217" t="s">
        <v>21</v>
      </c>
      <c r="F155" s="218" t="s">
        <v>1265</v>
      </c>
      <c r="G155" s="216"/>
      <c r="H155" s="219">
        <v>185.8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72</v>
      </c>
      <c r="AY155" s="225" t="s">
        <v>146</v>
      </c>
    </row>
    <row r="156" spans="2:65" s="12" customFormat="1" ht="27">
      <c r="B156" s="215"/>
      <c r="C156" s="216"/>
      <c r="D156" s="206" t="s">
        <v>179</v>
      </c>
      <c r="E156" s="217" t="s">
        <v>21</v>
      </c>
      <c r="F156" s="218" t="s">
        <v>1266</v>
      </c>
      <c r="G156" s="216"/>
      <c r="H156" s="219">
        <v>240.9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179</v>
      </c>
      <c r="AU156" s="225" t="s">
        <v>82</v>
      </c>
      <c r="AV156" s="12" t="s">
        <v>82</v>
      </c>
      <c r="AW156" s="12" t="s">
        <v>35</v>
      </c>
      <c r="AX156" s="12" t="s">
        <v>72</v>
      </c>
      <c r="AY156" s="225" t="s">
        <v>146</v>
      </c>
    </row>
    <row r="157" spans="2:65" s="12" customFormat="1" ht="13.5">
      <c r="B157" s="215"/>
      <c r="C157" s="216"/>
      <c r="D157" s="206" t="s">
        <v>179</v>
      </c>
      <c r="E157" s="217" t="s">
        <v>21</v>
      </c>
      <c r="F157" s="218" t="s">
        <v>1267</v>
      </c>
      <c r="G157" s="216"/>
      <c r="H157" s="219">
        <v>71.3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179</v>
      </c>
      <c r="AU157" s="225" t="s">
        <v>82</v>
      </c>
      <c r="AV157" s="12" t="s">
        <v>82</v>
      </c>
      <c r="AW157" s="12" t="s">
        <v>35</v>
      </c>
      <c r="AX157" s="12" t="s">
        <v>72</v>
      </c>
      <c r="AY157" s="225" t="s">
        <v>146</v>
      </c>
    </row>
    <row r="158" spans="2:65" s="12" customFormat="1" ht="27">
      <c r="B158" s="215"/>
      <c r="C158" s="216"/>
      <c r="D158" s="206" t="s">
        <v>179</v>
      </c>
      <c r="E158" s="217" t="s">
        <v>21</v>
      </c>
      <c r="F158" s="218" t="s">
        <v>1268</v>
      </c>
      <c r="G158" s="216"/>
      <c r="H158" s="219">
        <v>177.38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146</v>
      </c>
    </row>
    <row r="159" spans="2:65" s="13" customFormat="1" ht="13.5">
      <c r="B159" s="239"/>
      <c r="C159" s="240"/>
      <c r="D159" s="206" t="s">
        <v>179</v>
      </c>
      <c r="E159" s="241" t="s">
        <v>1187</v>
      </c>
      <c r="F159" s="242" t="s">
        <v>273</v>
      </c>
      <c r="G159" s="240"/>
      <c r="H159" s="243">
        <v>885.38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179</v>
      </c>
      <c r="AU159" s="249" t="s">
        <v>82</v>
      </c>
      <c r="AV159" s="13" t="s">
        <v>152</v>
      </c>
      <c r="AW159" s="13" t="s">
        <v>35</v>
      </c>
      <c r="AX159" s="13" t="s">
        <v>80</v>
      </c>
      <c r="AY159" s="249" t="s">
        <v>146</v>
      </c>
    </row>
    <row r="160" spans="2:65" s="1" customFormat="1" ht="51" customHeight="1">
      <c r="B160" s="40"/>
      <c r="C160" s="226" t="s">
        <v>579</v>
      </c>
      <c r="D160" s="226" t="s">
        <v>235</v>
      </c>
      <c r="E160" s="227" t="s">
        <v>1094</v>
      </c>
      <c r="F160" s="228" t="s">
        <v>1095</v>
      </c>
      <c r="G160" s="229" t="s">
        <v>238</v>
      </c>
      <c r="H160" s="230">
        <v>344.17</v>
      </c>
      <c r="I160" s="231"/>
      <c r="J160" s="232">
        <f>ROUND(I160*H160,2)</f>
        <v>0</v>
      </c>
      <c r="K160" s="228" t="s">
        <v>239</v>
      </c>
      <c r="L160" s="60"/>
      <c r="M160" s="233" t="s">
        <v>21</v>
      </c>
      <c r="N160" s="234" t="s">
        <v>43</v>
      </c>
      <c r="O160" s="4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430</v>
      </c>
      <c r="AT160" s="23" t="s">
        <v>235</v>
      </c>
      <c r="AU160" s="23" t="s">
        <v>82</v>
      </c>
      <c r="AY160" s="23" t="s">
        <v>146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80</v>
      </c>
      <c r="BK160" s="203">
        <f>ROUND(I160*H160,2)</f>
        <v>0</v>
      </c>
      <c r="BL160" s="23" t="s">
        <v>430</v>
      </c>
      <c r="BM160" s="23" t="s">
        <v>1269</v>
      </c>
    </row>
    <row r="161" spans="2:65" s="11" customFormat="1" ht="13.5">
      <c r="B161" s="204"/>
      <c r="C161" s="205"/>
      <c r="D161" s="206" t="s">
        <v>179</v>
      </c>
      <c r="E161" s="207" t="s">
        <v>21</v>
      </c>
      <c r="F161" s="208" t="s">
        <v>1270</v>
      </c>
      <c r="G161" s="205"/>
      <c r="H161" s="207" t="s">
        <v>21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179</v>
      </c>
      <c r="AU161" s="214" t="s">
        <v>82</v>
      </c>
      <c r="AV161" s="11" t="s">
        <v>80</v>
      </c>
      <c r="AW161" s="11" t="s">
        <v>35</v>
      </c>
      <c r="AX161" s="11" t="s">
        <v>72</v>
      </c>
      <c r="AY161" s="214" t="s">
        <v>146</v>
      </c>
    </row>
    <row r="162" spans="2:65" s="12" customFormat="1" ht="13.5">
      <c r="B162" s="215"/>
      <c r="C162" s="216"/>
      <c r="D162" s="206" t="s">
        <v>179</v>
      </c>
      <c r="E162" s="217" t="s">
        <v>21</v>
      </c>
      <c r="F162" s="218" t="s">
        <v>1271</v>
      </c>
      <c r="G162" s="216"/>
      <c r="H162" s="219">
        <v>122.62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179</v>
      </c>
      <c r="AU162" s="225" t="s">
        <v>82</v>
      </c>
      <c r="AV162" s="12" t="s">
        <v>82</v>
      </c>
      <c r="AW162" s="12" t="s">
        <v>35</v>
      </c>
      <c r="AX162" s="12" t="s">
        <v>72</v>
      </c>
      <c r="AY162" s="225" t="s">
        <v>146</v>
      </c>
    </row>
    <row r="163" spans="2:65" s="12" customFormat="1" ht="27">
      <c r="B163" s="215"/>
      <c r="C163" s="216"/>
      <c r="D163" s="206" t="s">
        <v>179</v>
      </c>
      <c r="E163" s="217" t="s">
        <v>21</v>
      </c>
      <c r="F163" s="218" t="s">
        <v>1272</v>
      </c>
      <c r="G163" s="216"/>
      <c r="H163" s="219">
        <v>152.11000000000001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179</v>
      </c>
      <c r="AU163" s="225" t="s">
        <v>82</v>
      </c>
      <c r="AV163" s="12" t="s">
        <v>82</v>
      </c>
      <c r="AW163" s="12" t="s">
        <v>35</v>
      </c>
      <c r="AX163" s="12" t="s">
        <v>72</v>
      </c>
      <c r="AY163" s="225" t="s">
        <v>146</v>
      </c>
    </row>
    <row r="164" spans="2:65" s="12" customFormat="1" ht="13.5">
      <c r="B164" s="215"/>
      <c r="C164" s="216"/>
      <c r="D164" s="206" t="s">
        <v>179</v>
      </c>
      <c r="E164" s="217" t="s">
        <v>21</v>
      </c>
      <c r="F164" s="218" t="s">
        <v>1273</v>
      </c>
      <c r="G164" s="216"/>
      <c r="H164" s="219">
        <v>69.44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179</v>
      </c>
      <c r="AU164" s="225" t="s">
        <v>82</v>
      </c>
      <c r="AV164" s="12" t="s">
        <v>82</v>
      </c>
      <c r="AW164" s="12" t="s">
        <v>35</v>
      </c>
      <c r="AX164" s="12" t="s">
        <v>72</v>
      </c>
      <c r="AY164" s="225" t="s">
        <v>146</v>
      </c>
    </row>
    <row r="165" spans="2:65" s="13" customFormat="1" ht="13.5">
      <c r="B165" s="239"/>
      <c r="C165" s="240"/>
      <c r="D165" s="206" t="s">
        <v>179</v>
      </c>
      <c r="E165" s="241" t="s">
        <v>1184</v>
      </c>
      <c r="F165" s="242" t="s">
        <v>273</v>
      </c>
      <c r="G165" s="240"/>
      <c r="H165" s="243">
        <v>344.17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179</v>
      </c>
      <c r="AU165" s="249" t="s">
        <v>82</v>
      </c>
      <c r="AV165" s="13" t="s">
        <v>152</v>
      </c>
      <c r="AW165" s="13" t="s">
        <v>35</v>
      </c>
      <c r="AX165" s="13" t="s">
        <v>80</v>
      </c>
      <c r="AY165" s="249" t="s">
        <v>146</v>
      </c>
    </row>
    <row r="166" spans="2:65" s="1" customFormat="1" ht="25.5" customHeight="1">
      <c r="B166" s="40"/>
      <c r="C166" s="226" t="s">
        <v>583</v>
      </c>
      <c r="D166" s="226" t="s">
        <v>235</v>
      </c>
      <c r="E166" s="227" t="s">
        <v>1098</v>
      </c>
      <c r="F166" s="228" t="s">
        <v>1099</v>
      </c>
      <c r="G166" s="229" t="s">
        <v>238</v>
      </c>
      <c r="H166" s="230">
        <v>885.38</v>
      </c>
      <c r="I166" s="231"/>
      <c r="J166" s="232">
        <f>ROUND(I166*H166,2)</f>
        <v>0</v>
      </c>
      <c r="K166" s="228" t="s">
        <v>239</v>
      </c>
      <c r="L166" s="60"/>
      <c r="M166" s="233" t="s">
        <v>21</v>
      </c>
      <c r="N166" s="234" t="s">
        <v>43</v>
      </c>
      <c r="O166" s="41"/>
      <c r="P166" s="201">
        <f>O166*H166</f>
        <v>0</v>
      </c>
      <c r="Q166" s="201">
        <v>0.20300000000000001</v>
      </c>
      <c r="R166" s="201">
        <f>Q166*H166</f>
        <v>179.73214000000002</v>
      </c>
      <c r="S166" s="201">
        <v>0</v>
      </c>
      <c r="T166" s="202">
        <f>S166*H166</f>
        <v>0</v>
      </c>
      <c r="AR166" s="23" t="s">
        <v>430</v>
      </c>
      <c r="AT166" s="23" t="s">
        <v>235</v>
      </c>
      <c r="AU166" s="23" t="s">
        <v>82</v>
      </c>
      <c r="AY166" s="23" t="s">
        <v>146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80</v>
      </c>
      <c r="BK166" s="203">
        <f>ROUND(I166*H166,2)</f>
        <v>0</v>
      </c>
      <c r="BL166" s="23" t="s">
        <v>430</v>
      </c>
      <c r="BM166" s="23" t="s">
        <v>1274</v>
      </c>
    </row>
    <row r="167" spans="2:65" s="12" customFormat="1" ht="13.5">
      <c r="B167" s="215"/>
      <c r="C167" s="216"/>
      <c r="D167" s="206" t="s">
        <v>179</v>
      </c>
      <c r="E167" s="217" t="s">
        <v>21</v>
      </c>
      <c r="F167" s="218" t="s">
        <v>1187</v>
      </c>
      <c r="G167" s="216"/>
      <c r="H167" s="219">
        <v>885.38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179</v>
      </c>
      <c r="AU167" s="225" t="s">
        <v>82</v>
      </c>
      <c r="AV167" s="12" t="s">
        <v>82</v>
      </c>
      <c r="AW167" s="12" t="s">
        <v>35</v>
      </c>
      <c r="AX167" s="12" t="s">
        <v>80</v>
      </c>
      <c r="AY167" s="225" t="s">
        <v>146</v>
      </c>
    </row>
    <row r="168" spans="2:65" s="1" customFormat="1" ht="25.5" customHeight="1">
      <c r="B168" s="40"/>
      <c r="C168" s="226" t="s">
        <v>586</v>
      </c>
      <c r="D168" s="226" t="s">
        <v>235</v>
      </c>
      <c r="E168" s="227" t="s">
        <v>1101</v>
      </c>
      <c r="F168" s="228" t="s">
        <v>1102</v>
      </c>
      <c r="G168" s="229" t="s">
        <v>177</v>
      </c>
      <c r="H168" s="230">
        <v>19</v>
      </c>
      <c r="I168" s="231"/>
      <c r="J168" s="232">
        <f>ROUND(I168*H168,2)</f>
        <v>0</v>
      </c>
      <c r="K168" s="228" t="s">
        <v>239</v>
      </c>
      <c r="L168" s="60"/>
      <c r="M168" s="233" t="s">
        <v>21</v>
      </c>
      <c r="N168" s="234" t="s">
        <v>43</v>
      </c>
      <c r="O168" s="41"/>
      <c r="P168" s="201">
        <f>O168*H168</f>
        <v>0</v>
      </c>
      <c r="Q168" s="201">
        <v>7.6E-3</v>
      </c>
      <c r="R168" s="201">
        <f>Q168*H168</f>
        <v>0.1444</v>
      </c>
      <c r="S168" s="201">
        <v>0</v>
      </c>
      <c r="T168" s="202">
        <f>S168*H168</f>
        <v>0</v>
      </c>
      <c r="AR168" s="23" t="s">
        <v>430</v>
      </c>
      <c r="AT168" s="23" t="s">
        <v>235</v>
      </c>
      <c r="AU168" s="23" t="s">
        <v>82</v>
      </c>
      <c r="AY168" s="23" t="s">
        <v>146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80</v>
      </c>
      <c r="BK168" s="203">
        <f>ROUND(I168*H168,2)</f>
        <v>0</v>
      </c>
      <c r="BL168" s="23" t="s">
        <v>430</v>
      </c>
      <c r="BM168" s="23" t="s">
        <v>1275</v>
      </c>
    </row>
    <row r="169" spans="2:65" s="1" customFormat="1" ht="25.5" customHeight="1">
      <c r="B169" s="40"/>
      <c r="C169" s="226" t="s">
        <v>591</v>
      </c>
      <c r="D169" s="226" t="s">
        <v>235</v>
      </c>
      <c r="E169" s="227" t="s">
        <v>1104</v>
      </c>
      <c r="F169" s="228" t="s">
        <v>1105</v>
      </c>
      <c r="G169" s="229" t="s">
        <v>238</v>
      </c>
      <c r="H169" s="230">
        <v>177.38</v>
      </c>
      <c r="I169" s="231"/>
      <c r="J169" s="232">
        <f>ROUND(I169*H169,2)</f>
        <v>0</v>
      </c>
      <c r="K169" s="228" t="s">
        <v>239</v>
      </c>
      <c r="L169" s="60"/>
      <c r="M169" s="233" t="s">
        <v>21</v>
      </c>
      <c r="N169" s="234" t="s">
        <v>43</v>
      </c>
      <c r="O169" s="4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430</v>
      </c>
      <c r="AT169" s="23" t="s">
        <v>235</v>
      </c>
      <c r="AU169" s="23" t="s">
        <v>82</v>
      </c>
      <c r="AY169" s="23" t="s">
        <v>146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80</v>
      </c>
      <c r="BK169" s="203">
        <f>ROUND(I169*H169,2)</f>
        <v>0</v>
      </c>
      <c r="BL169" s="23" t="s">
        <v>430</v>
      </c>
      <c r="BM169" s="23" t="s">
        <v>1276</v>
      </c>
    </row>
    <row r="170" spans="2:65" s="12" customFormat="1" ht="13.5">
      <c r="B170" s="215"/>
      <c r="C170" s="216"/>
      <c r="D170" s="206" t="s">
        <v>179</v>
      </c>
      <c r="E170" s="217" t="s">
        <v>21</v>
      </c>
      <c r="F170" s="218" t="s">
        <v>930</v>
      </c>
      <c r="G170" s="216"/>
      <c r="H170" s="219">
        <v>177.38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179</v>
      </c>
      <c r="AU170" s="225" t="s">
        <v>82</v>
      </c>
      <c r="AV170" s="12" t="s">
        <v>82</v>
      </c>
      <c r="AW170" s="12" t="s">
        <v>35</v>
      </c>
      <c r="AX170" s="12" t="s">
        <v>80</v>
      </c>
      <c r="AY170" s="225" t="s">
        <v>146</v>
      </c>
    </row>
    <row r="171" spans="2:65" s="1" customFormat="1" ht="16.5" customHeight="1">
      <c r="B171" s="40"/>
      <c r="C171" s="191" t="s">
        <v>563</v>
      </c>
      <c r="D171" s="191" t="s">
        <v>148</v>
      </c>
      <c r="E171" s="192" t="s">
        <v>1107</v>
      </c>
      <c r="F171" s="193" t="s">
        <v>1108</v>
      </c>
      <c r="G171" s="194" t="s">
        <v>358</v>
      </c>
      <c r="H171" s="195">
        <v>123.953</v>
      </c>
      <c r="I171" s="196"/>
      <c r="J171" s="197">
        <f>ROUND(I171*H171,2)</f>
        <v>0</v>
      </c>
      <c r="K171" s="193" t="s">
        <v>21</v>
      </c>
      <c r="L171" s="198"/>
      <c r="M171" s="199" t="s">
        <v>21</v>
      </c>
      <c r="N171" s="200" t="s">
        <v>43</v>
      </c>
      <c r="O171" s="41"/>
      <c r="P171" s="201">
        <f>O171*H171</f>
        <v>0</v>
      </c>
      <c r="Q171" s="201">
        <v>1</v>
      </c>
      <c r="R171" s="201">
        <f>Q171*H171</f>
        <v>123.953</v>
      </c>
      <c r="S171" s="201">
        <v>0</v>
      </c>
      <c r="T171" s="202">
        <f>S171*H171</f>
        <v>0</v>
      </c>
      <c r="AR171" s="23" t="s">
        <v>151</v>
      </c>
      <c r="AT171" s="23" t="s">
        <v>148</v>
      </c>
      <c r="AU171" s="23" t="s">
        <v>82</v>
      </c>
      <c r="AY171" s="23" t="s">
        <v>146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80</v>
      </c>
      <c r="BK171" s="203">
        <f>ROUND(I171*H171,2)</f>
        <v>0</v>
      </c>
      <c r="BL171" s="23" t="s">
        <v>152</v>
      </c>
      <c r="BM171" s="23" t="s">
        <v>1277</v>
      </c>
    </row>
    <row r="172" spans="2:65" s="12" customFormat="1" ht="13.5">
      <c r="B172" s="215"/>
      <c r="C172" s="216"/>
      <c r="D172" s="206" t="s">
        <v>179</v>
      </c>
      <c r="E172" s="217" t="s">
        <v>21</v>
      </c>
      <c r="F172" s="218" t="s">
        <v>1278</v>
      </c>
      <c r="G172" s="216"/>
      <c r="H172" s="219">
        <v>123.953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179</v>
      </c>
      <c r="AU172" s="225" t="s">
        <v>82</v>
      </c>
      <c r="AV172" s="12" t="s">
        <v>82</v>
      </c>
      <c r="AW172" s="12" t="s">
        <v>35</v>
      </c>
      <c r="AX172" s="12" t="s">
        <v>80</v>
      </c>
      <c r="AY172" s="225" t="s">
        <v>146</v>
      </c>
    </row>
    <row r="173" spans="2:65" s="1" customFormat="1" ht="25.5" customHeight="1">
      <c r="B173" s="40"/>
      <c r="C173" s="191" t="s">
        <v>598</v>
      </c>
      <c r="D173" s="191" t="s">
        <v>148</v>
      </c>
      <c r="E173" s="192" t="s">
        <v>1112</v>
      </c>
      <c r="F173" s="193" t="s">
        <v>1113</v>
      </c>
      <c r="G173" s="194" t="s">
        <v>238</v>
      </c>
      <c r="H173" s="195">
        <v>177.38</v>
      </c>
      <c r="I173" s="196"/>
      <c r="J173" s="197">
        <f>ROUND(I173*H173,2)</f>
        <v>0</v>
      </c>
      <c r="K173" s="193" t="s">
        <v>21</v>
      </c>
      <c r="L173" s="198"/>
      <c r="M173" s="199" t="s">
        <v>21</v>
      </c>
      <c r="N173" s="200" t="s">
        <v>43</v>
      </c>
      <c r="O173" s="41"/>
      <c r="P173" s="201">
        <f>O173*H173</f>
        <v>0</v>
      </c>
      <c r="Q173" s="201">
        <v>4.2999999999999999E-4</v>
      </c>
      <c r="R173" s="201">
        <f>Q173*H173</f>
        <v>7.6273399999999991E-2</v>
      </c>
      <c r="S173" s="201">
        <v>0</v>
      </c>
      <c r="T173" s="202">
        <f>S173*H173</f>
        <v>0</v>
      </c>
      <c r="AR173" s="23" t="s">
        <v>995</v>
      </c>
      <c r="AT173" s="23" t="s">
        <v>148</v>
      </c>
      <c r="AU173" s="23" t="s">
        <v>82</v>
      </c>
      <c r="AY173" s="23" t="s">
        <v>146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80</v>
      </c>
      <c r="BK173" s="203">
        <f>ROUND(I173*H173,2)</f>
        <v>0</v>
      </c>
      <c r="BL173" s="23" t="s">
        <v>995</v>
      </c>
      <c r="BM173" s="23" t="s">
        <v>1279</v>
      </c>
    </row>
    <row r="174" spans="2:65" s="12" customFormat="1" ht="27">
      <c r="B174" s="215"/>
      <c r="C174" s="216"/>
      <c r="D174" s="206" t="s">
        <v>179</v>
      </c>
      <c r="E174" s="217" t="s">
        <v>930</v>
      </c>
      <c r="F174" s="218" t="s">
        <v>1268</v>
      </c>
      <c r="G174" s="216"/>
      <c r="H174" s="219">
        <v>177.38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179</v>
      </c>
      <c r="AU174" s="225" t="s">
        <v>82</v>
      </c>
      <c r="AV174" s="12" t="s">
        <v>82</v>
      </c>
      <c r="AW174" s="12" t="s">
        <v>35</v>
      </c>
      <c r="AX174" s="12" t="s">
        <v>80</v>
      </c>
      <c r="AY174" s="225" t="s">
        <v>146</v>
      </c>
    </row>
    <row r="175" spans="2:65" s="1" customFormat="1" ht="25.5" customHeight="1">
      <c r="B175" s="40"/>
      <c r="C175" s="226" t="s">
        <v>606</v>
      </c>
      <c r="D175" s="226" t="s">
        <v>235</v>
      </c>
      <c r="E175" s="227" t="s">
        <v>1117</v>
      </c>
      <c r="F175" s="228" t="s">
        <v>1118</v>
      </c>
      <c r="G175" s="229" t="s">
        <v>238</v>
      </c>
      <c r="H175" s="230">
        <v>2105.3000000000002</v>
      </c>
      <c r="I175" s="231"/>
      <c r="J175" s="232">
        <f>ROUND(I175*H175,2)</f>
        <v>0</v>
      </c>
      <c r="K175" s="228" t="s">
        <v>239</v>
      </c>
      <c r="L175" s="60"/>
      <c r="M175" s="233" t="s">
        <v>21</v>
      </c>
      <c r="N175" s="234" t="s">
        <v>43</v>
      </c>
      <c r="O175" s="4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430</v>
      </c>
      <c r="AT175" s="23" t="s">
        <v>235</v>
      </c>
      <c r="AU175" s="23" t="s">
        <v>82</v>
      </c>
      <c r="AY175" s="23" t="s">
        <v>146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80</v>
      </c>
      <c r="BK175" s="203">
        <f>ROUND(I175*H175,2)</f>
        <v>0</v>
      </c>
      <c r="BL175" s="23" t="s">
        <v>430</v>
      </c>
      <c r="BM175" s="23" t="s">
        <v>1280</v>
      </c>
    </row>
    <row r="176" spans="2:65" s="12" customFormat="1" ht="13.5">
      <c r="B176" s="215"/>
      <c r="C176" s="216"/>
      <c r="D176" s="206" t="s">
        <v>179</v>
      </c>
      <c r="E176" s="217" t="s">
        <v>21</v>
      </c>
      <c r="F176" s="218" t="s">
        <v>932</v>
      </c>
      <c r="G176" s="216"/>
      <c r="H176" s="219">
        <v>2105.3000000000002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179</v>
      </c>
      <c r="AU176" s="225" t="s">
        <v>82</v>
      </c>
      <c r="AV176" s="12" t="s">
        <v>82</v>
      </c>
      <c r="AW176" s="12" t="s">
        <v>35</v>
      </c>
      <c r="AX176" s="12" t="s">
        <v>80</v>
      </c>
      <c r="AY176" s="225" t="s">
        <v>146</v>
      </c>
    </row>
    <row r="177" spans="2:65" s="1" customFormat="1" ht="25.5" customHeight="1">
      <c r="B177" s="40"/>
      <c r="C177" s="191" t="s">
        <v>611</v>
      </c>
      <c r="D177" s="191" t="s">
        <v>148</v>
      </c>
      <c r="E177" s="192" t="s">
        <v>1120</v>
      </c>
      <c r="F177" s="193" t="s">
        <v>1121</v>
      </c>
      <c r="G177" s="194" t="s">
        <v>238</v>
      </c>
      <c r="H177" s="195">
        <v>2105.3000000000002</v>
      </c>
      <c r="I177" s="196"/>
      <c r="J177" s="197">
        <f>ROUND(I177*H177,2)</f>
        <v>0</v>
      </c>
      <c r="K177" s="193" t="s">
        <v>21</v>
      </c>
      <c r="L177" s="198"/>
      <c r="M177" s="199" t="s">
        <v>21</v>
      </c>
      <c r="N177" s="200" t="s">
        <v>43</v>
      </c>
      <c r="O177" s="41"/>
      <c r="P177" s="201">
        <f>O177*H177</f>
        <v>0</v>
      </c>
      <c r="Q177" s="201">
        <v>6.8999999999999997E-4</v>
      </c>
      <c r="R177" s="201">
        <f>Q177*H177</f>
        <v>1.4526570000000001</v>
      </c>
      <c r="S177" s="201">
        <v>0</v>
      </c>
      <c r="T177" s="202">
        <f>S177*H177</f>
        <v>0</v>
      </c>
      <c r="AR177" s="23" t="s">
        <v>995</v>
      </c>
      <c r="AT177" s="23" t="s">
        <v>148</v>
      </c>
      <c r="AU177" s="23" t="s">
        <v>82</v>
      </c>
      <c r="AY177" s="23" t="s">
        <v>146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80</v>
      </c>
      <c r="BK177" s="203">
        <f>ROUND(I177*H177,2)</f>
        <v>0</v>
      </c>
      <c r="BL177" s="23" t="s">
        <v>995</v>
      </c>
      <c r="BM177" s="23" t="s">
        <v>1281</v>
      </c>
    </row>
    <row r="178" spans="2:65" s="11" customFormat="1" ht="13.5">
      <c r="B178" s="204"/>
      <c r="C178" s="205"/>
      <c r="D178" s="206" t="s">
        <v>179</v>
      </c>
      <c r="E178" s="207" t="s">
        <v>21</v>
      </c>
      <c r="F178" s="208" t="s">
        <v>1282</v>
      </c>
      <c r="G178" s="205"/>
      <c r="H178" s="207" t="s">
        <v>21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179</v>
      </c>
      <c r="AU178" s="214" t="s">
        <v>82</v>
      </c>
      <c r="AV178" s="11" t="s">
        <v>80</v>
      </c>
      <c r="AW178" s="11" t="s">
        <v>35</v>
      </c>
      <c r="AX178" s="11" t="s">
        <v>72</v>
      </c>
      <c r="AY178" s="214" t="s">
        <v>146</v>
      </c>
    </row>
    <row r="179" spans="2:65" s="12" customFormat="1" ht="13.5">
      <c r="B179" s="215"/>
      <c r="C179" s="216"/>
      <c r="D179" s="206" t="s">
        <v>179</v>
      </c>
      <c r="E179" s="217" t="s">
        <v>21</v>
      </c>
      <c r="F179" s="218" t="s">
        <v>1283</v>
      </c>
      <c r="G179" s="216"/>
      <c r="H179" s="219">
        <v>245.24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72</v>
      </c>
      <c r="AY179" s="225" t="s">
        <v>146</v>
      </c>
    </row>
    <row r="180" spans="2:65" s="11" customFormat="1" ht="13.5">
      <c r="B180" s="204"/>
      <c r="C180" s="205"/>
      <c r="D180" s="206" t="s">
        <v>179</v>
      </c>
      <c r="E180" s="207" t="s">
        <v>21</v>
      </c>
      <c r="F180" s="208" t="s">
        <v>1284</v>
      </c>
      <c r="G180" s="205"/>
      <c r="H180" s="207" t="s">
        <v>21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179</v>
      </c>
      <c r="AU180" s="214" t="s">
        <v>82</v>
      </c>
      <c r="AV180" s="11" t="s">
        <v>80</v>
      </c>
      <c r="AW180" s="11" t="s">
        <v>35</v>
      </c>
      <c r="AX180" s="11" t="s">
        <v>72</v>
      </c>
      <c r="AY180" s="214" t="s">
        <v>146</v>
      </c>
    </row>
    <row r="181" spans="2:65" s="12" customFormat="1" ht="27">
      <c r="B181" s="215"/>
      <c r="C181" s="216"/>
      <c r="D181" s="206" t="s">
        <v>179</v>
      </c>
      <c r="E181" s="217" t="s">
        <v>21</v>
      </c>
      <c r="F181" s="218" t="s">
        <v>1285</v>
      </c>
      <c r="G181" s="216"/>
      <c r="H181" s="219">
        <v>152.91999999999999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179</v>
      </c>
      <c r="AU181" s="225" t="s">
        <v>82</v>
      </c>
      <c r="AV181" s="12" t="s">
        <v>82</v>
      </c>
      <c r="AW181" s="12" t="s">
        <v>35</v>
      </c>
      <c r="AX181" s="12" t="s">
        <v>72</v>
      </c>
      <c r="AY181" s="225" t="s">
        <v>146</v>
      </c>
    </row>
    <row r="182" spans="2:65" s="12" customFormat="1" ht="13.5">
      <c r="B182" s="215"/>
      <c r="C182" s="216"/>
      <c r="D182" s="206" t="s">
        <v>179</v>
      </c>
      <c r="E182" s="217" t="s">
        <v>21</v>
      </c>
      <c r="F182" s="218" t="s">
        <v>1286</v>
      </c>
      <c r="G182" s="216"/>
      <c r="H182" s="219">
        <v>75.94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179</v>
      </c>
      <c r="AU182" s="225" t="s">
        <v>82</v>
      </c>
      <c r="AV182" s="12" t="s">
        <v>82</v>
      </c>
      <c r="AW182" s="12" t="s">
        <v>35</v>
      </c>
      <c r="AX182" s="12" t="s">
        <v>72</v>
      </c>
      <c r="AY182" s="225" t="s">
        <v>146</v>
      </c>
    </row>
    <row r="183" spans="2:65" s="11" customFormat="1" ht="13.5">
      <c r="B183" s="204"/>
      <c r="C183" s="205"/>
      <c r="D183" s="206" t="s">
        <v>179</v>
      </c>
      <c r="E183" s="207" t="s">
        <v>21</v>
      </c>
      <c r="F183" s="208" t="s">
        <v>1218</v>
      </c>
      <c r="G183" s="205"/>
      <c r="H183" s="207" t="s">
        <v>21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179</v>
      </c>
      <c r="AU183" s="214" t="s">
        <v>82</v>
      </c>
      <c r="AV183" s="11" t="s">
        <v>80</v>
      </c>
      <c r="AW183" s="11" t="s">
        <v>35</v>
      </c>
      <c r="AX183" s="11" t="s">
        <v>72</v>
      </c>
      <c r="AY183" s="214" t="s">
        <v>146</v>
      </c>
    </row>
    <row r="184" spans="2:65" s="12" customFormat="1" ht="27">
      <c r="B184" s="215"/>
      <c r="C184" s="216"/>
      <c r="D184" s="206" t="s">
        <v>179</v>
      </c>
      <c r="E184" s="217" t="s">
        <v>21</v>
      </c>
      <c r="F184" s="218" t="s">
        <v>1287</v>
      </c>
      <c r="G184" s="216"/>
      <c r="H184" s="219">
        <v>289.8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179</v>
      </c>
      <c r="AU184" s="225" t="s">
        <v>82</v>
      </c>
      <c r="AV184" s="12" t="s">
        <v>82</v>
      </c>
      <c r="AW184" s="12" t="s">
        <v>35</v>
      </c>
      <c r="AX184" s="12" t="s">
        <v>72</v>
      </c>
      <c r="AY184" s="225" t="s">
        <v>146</v>
      </c>
    </row>
    <row r="185" spans="2:65" s="12" customFormat="1" ht="27">
      <c r="B185" s="215"/>
      <c r="C185" s="216"/>
      <c r="D185" s="206" t="s">
        <v>179</v>
      </c>
      <c r="E185" s="217" t="s">
        <v>21</v>
      </c>
      <c r="F185" s="218" t="s">
        <v>1288</v>
      </c>
      <c r="G185" s="216"/>
      <c r="H185" s="219">
        <v>390.5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179</v>
      </c>
      <c r="AU185" s="225" t="s">
        <v>82</v>
      </c>
      <c r="AV185" s="12" t="s">
        <v>82</v>
      </c>
      <c r="AW185" s="12" t="s">
        <v>35</v>
      </c>
      <c r="AX185" s="12" t="s">
        <v>72</v>
      </c>
      <c r="AY185" s="225" t="s">
        <v>146</v>
      </c>
    </row>
    <row r="186" spans="2:65" s="12" customFormat="1" ht="27">
      <c r="B186" s="215"/>
      <c r="C186" s="216"/>
      <c r="D186" s="206" t="s">
        <v>179</v>
      </c>
      <c r="E186" s="217" t="s">
        <v>21</v>
      </c>
      <c r="F186" s="218" t="s">
        <v>1289</v>
      </c>
      <c r="G186" s="216"/>
      <c r="H186" s="219">
        <v>459.4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179</v>
      </c>
      <c r="AU186" s="225" t="s">
        <v>82</v>
      </c>
      <c r="AV186" s="12" t="s">
        <v>82</v>
      </c>
      <c r="AW186" s="12" t="s">
        <v>35</v>
      </c>
      <c r="AX186" s="12" t="s">
        <v>72</v>
      </c>
      <c r="AY186" s="225" t="s">
        <v>146</v>
      </c>
    </row>
    <row r="187" spans="2:65" s="12" customFormat="1" ht="27">
      <c r="B187" s="215"/>
      <c r="C187" s="216"/>
      <c r="D187" s="206" t="s">
        <v>179</v>
      </c>
      <c r="E187" s="217" t="s">
        <v>21</v>
      </c>
      <c r="F187" s="218" t="s">
        <v>1290</v>
      </c>
      <c r="G187" s="216"/>
      <c r="H187" s="219">
        <v>491.5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179</v>
      </c>
      <c r="AU187" s="225" t="s">
        <v>82</v>
      </c>
      <c r="AV187" s="12" t="s">
        <v>82</v>
      </c>
      <c r="AW187" s="12" t="s">
        <v>35</v>
      </c>
      <c r="AX187" s="12" t="s">
        <v>72</v>
      </c>
      <c r="AY187" s="225" t="s">
        <v>146</v>
      </c>
    </row>
    <row r="188" spans="2:65" s="13" customFormat="1" ht="13.5">
      <c r="B188" s="239"/>
      <c r="C188" s="240"/>
      <c r="D188" s="206" t="s">
        <v>179</v>
      </c>
      <c r="E188" s="241" t="s">
        <v>932</v>
      </c>
      <c r="F188" s="242" t="s">
        <v>273</v>
      </c>
      <c r="G188" s="240"/>
      <c r="H188" s="243">
        <v>2105.3000000000002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179</v>
      </c>
      <c r="AU188" s="249" t="s">
        <v>82</v>
      </c>
      <c r="AV188" s="13" t="s">
        <v>152</v>
      </c>
      <c r="AW188" s="13" t="s">
        <v>35</v>
      </c>
      <c r="AX188" s="13" t="s">
        <v>80</v>
      </c>
      <c r="AY188" s="249" t="s">
        <v>146</v>
      </c>
    </row>
    <row r="189" spans="2:65" s="1" customFormat="1" ht="25.5" customHeight="1">
      <c r="B189" s="40"/>
      <c r="C189" s="226" t="s">
        <v>617</v>
      </c>
      <c r="D189" s="226" t="s">
        <v>235</v>
      </c>
      <c r="E189" s="227" t="s">
        <v>1125</v>
      </c>
      <c r="F189" s="228" t="s">
        <v>1126</v>
      </c>
      <c r="G189" s="229" t="s">
        <v>238</v>
      </c>
      <c r="H189" s="230">
        <v>885.38</v>
      </c>
      <c r="I189" s="231"/>
      <c r="J189" s="232">
        <f>ROUND(I189*H189,2)</f>
        <v>0</v>
      </c>
      <c r="K189" s="228" t="s">
        <v>239</v>
      </c>
      <c r="L189" s="60"/>
      <c r="M189" s="233" t="s">
        <v>21</v>
      </c>
      <c r="N189" s="234" t="s">
        <v>43</v>
      </c>
      <c r="O189" s="41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430</v>
      </c>
      <c r="AT189" s="23" t="s">
        <v>235</v>
      </c>
      <c r="AU189" s="23" t="s">
        <v>82</v>
      </c>
      <c r="AY189" s="23" t="s">
        <v>146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80</v>
      </c>
      <c r="BK189" s="203">
        <f>ROUND(I189*H189,2)</f>
        <v>0</v>
      </c>
      <c r="BL189" s="23" t="s">
        <v>430</v>
      </c>
      <c r="BM189" s="23" t="s">
        <v>1291</v>
      </c>
    </row>
    <row r="190" spans="2:65" s="12" customFormat="1" ht="13.5">
      <c r="B190" s="215"/>
      <c r="C190" s="216"/>
      <c r="D190" s="206" t="s">
        <v>179</v>
      </c>
      <c r="E190" s="217" t="s">
        <v>21</v>
      </c>
      <c r="F190" s="218" t="s">
        <v>1187</v>
      </c>
      <c r="G190" s="216"/>
      <c r="H190" s="219">
        <v>885.38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179</v>
      </c>
      <c r="AU190" s="225" t="s">
        <v>82</v>
      </c>
      <c r="AV190" s="12" t="s">
        <v>82</v>
      </c>
      <c r="AW190" s="12" t="s">
        <v>35</v>
      </c>
      <c r="AX190" s="12" t="s">
        <v>80</v>
      </c>
      <c r="AY190" s="225" t="s">
        <v>146</v>
      </c>
    </row>
    <row r="191" spans="2:65" s="1" customFormat="1" ht="38.25" customHeight="1">
      <c r="B191" s="40"/>
      <c r="C191" s="226" t="s">
        <v>621</v>
      </c>
      <c r="D191" s="226" t="s">
        <v>235</v>
      </c>
      <c r="E191" s="227" t="s">
        <v>1128</v>
      </c>
      <c r="F191" s="228" t="s">
        <v>1129</v>
      </c>
      <c r="G191" s="229" t="s">
        <v>238</v>
      </c>
      <c r="H191" s="230">
        <v>344.17</v>
      </c>
      <c r="I191" s="231"/>
      <c r="J191" s="232">
        <f>ROUND(I191*H191,2)</f>
        <v>0</v>
      </c>
      <c r="K191" s="228" t="s">
        <v>239</v>
      </c>
      <c r="L191" s="60"/>
      <c r="M191" s="233" t="s">
        <v>21</v>
      </c>
      <c r="N191" s="234" t="s">
        <v>43</v>
      </c>
      <c r="O191" s="4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430</v>
      </c>
      <c r="AT191" s="23" t="s">
        <v>235</v>
      </c>
      <c r="AU191" s="23" t="s">
        <v>82</v>
      </c>
      <c r="AY191" s="23" t="s">
        <v>146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80</v>
      </c>
      <c r="BK191" s="203">
        <f>ROUND(I191*H191,2)</f>
        <v>0</v>
      </c>
      <c r="BL191" s="23" t="s">
        <v>430</v>
      </c>
      <c r="BM191" s="23" t="s">
        <v>1292</v>
      </c>
    </row>
    <row r="192" spans="2:65" s="12" customFormat="1" ht="13.5">
      <c r="B192" s="215"/>
      <c r="C192" s="216"/>
      <c r="D192" s="206" t="s">
        <v>179</v>
      </c>
      <c r="E192" s="217" t="s">
        <v>21</v>
      </c>
      <c r="F192" s="218" t="s">
        <v>1184</v>
      </c>
      <c r="G192" s="216"/>
      <c r="H192" s="219">
        <v>344.17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179</v>
      </c>
      <c r="AU192" s="225" t="s">
        <v>82</v>
      </c>
      <c r="AV192" s="12" t="s">
        <v>82</v>
      </c>
      <c r="AW192" s="12" t="s">
        <v>35</v>
      </c>
      <c r="AX192" s="12" t="s">
        <v>80</v>
      </c>
      <c r="AY192" s="225" t="s">
        <v>146</v>
      </c>
    </row>
    <row r="193" spans="2:65" s="1" customFormat="1" ht="38.25" customHeight="1">
      <c r="B193" s="40"/>
      <c r="C193" s="226" t="s">
        <v>626</v>
      </c>
      <c r="D193" s="226" t="s">
        <v>235</v>
      </c>
      <c r="E193" s="227" t="s">
        <v>1131</v>
      </c>
      <c r="F193" s="228" t="s">
        <v>1132</v>
      </c>
      <c r="G193" s="229" t="s">
        <v>253</v>
      </c>
      <c r="H193" s="230">
        <v>111.855</v>
      </c>
      <c r="I193" s="231"/>
      <c r="J193" s="232">
        <f>ROUND(I193*H193,2)</f>
        <v>0</v>
      </c>
      <c r="K193" s="228" t="s">
        <v>279</v>
      </c>
      <c r="L193" s="60"/>
      <c r="M193" s="233" t="s">
        <v>21</v>
      </c>
      <c r="N193" s="234" t="s">
        <v>43</v>
      </c>
      <c r="O193" s="41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430</v>
      </c>
      <c r="AT193" s="23" t="s">
        <v>235</v>
      </c>
      <c r="AU193" s="23" t="s">
        <v>82</v>
      </c>
      <c r="AY193" s="23" t="s">
        <v>146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80</v>
      </c>
      <c r="BK193" s="203">
        <f>ROUND(I193*H193,2)</f>
        <v>0</v>
      </c>
      <c r="BL193" s="23" t="s">
        <v>430</v>
      </c>
      <c r="BM193" s="23" t="s">
        <v>1293</v>
      </c>
    </row>
    <row r="194" spans="2:65" s="12" customFormat="1" ht="13.5">
      <c r="B194" s="215"/>
      <c r="C194" s="216"/>
      <c r="D194" s="206" t="s">
        <v>179</v>
      </c>
      <c r="E194" s="217" t="s">
        <v>934</v>
      </c>
      <c r="F194" s="218" t="s">
        <v>1294</v>
      </c>
      <c r="G194" s="216"/>
      <c r="H194" s="219">
        <v>111.855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179</v>
      </c>
      <c r="AU194" s="225" t="s">
        <v>82</v>
      </c>
      <c r="AV194" s="12" t="s">
        <v>82</v>
      </c>
      <c r="AW194" s="12" t="s">
        <v>35</v>
      </c>
      <c r="AX194" s="12" t="s">
        <v>80</v>
      </c>
      <c r="AY194" s="225" t="s">
        <v>146</v>
      </c>
    </row>
    <row r="195" spans="2:65" s="1" customFormat="1" ht="38.25" customHeight="1">
      <c r="B195" s="40"/>
      <c r="C195" s="226" t="s">
        <v>630</v>
      </c>
      <c r="D195" s="226" t="s">
        <v>235</v>
      </c>
      <c r="E195" s="227" t="s">
        <v>1135</v>
      </c>
      <c r="F195" s="228" t="s">
        <v>1136</v>
      </c>
      <c r="G195" s="229" t="s">
        <v>253</v>
      </c>
      <c r="H195" s="230">
        <v>2684.52</v>
      </c>
      <c r="I195" s="231"/>
      <c r="J195" s="232">
        <f>ROUND(I195*H195,2)</f>
        <v>0</v>
      </c>
      <c r="K195" s="228" t="s">
        <v>279</v>
      </c>
      <c r="L195" s="60"/>
      <c r="M195" s="233" t="s">
        <v>21</v>
      </c>
      <c r="N195" s="234" t="s">
        <v>43</v>
      </c>
      <c r="O195" s="4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430</v>
      </c>
      <c r="AT195" s="23" t="s">
        <v>235</v>
      </c>
      <c r="AU195" s="23" t="s">
        <v>82</v>
      </c>
      <c r="AY195" s="23" t="s">
        <v>146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80</v>
      </c>
      <c r="BK195" s="203">
        <f>ROUND(I195*H195,2)</f>
        <v>0</v>
      </c>
      <c r="BL195" s="23" t="s">
        <v>430</v>
      </c>
      <c r="BM195" s="23" t="s">
        <v>1295</v>
      </c>
    </row>
    <row r="196" spans="2:65" s="12" customFormat="1" ht="13.5">
      <c r="B196" s="215"/>
      <c r="C196" s="216"/>
      <c r="D196" s="206" t="s">
        <v>179</v>
      </c>
      <c r="E196" s="217" t="s">
        <v>21</v>
      </c>
      <c r="F196" s="218" t="s">
        <v>1296</v>
      </c>
      <c r="G196" s="216"/>
      <c r="H196" s="219">
        <v>2684.52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179</v>
      </c>
      <c r="AU196" s="225" t="s">
        <v>82</v>
      </c>
      <c r="AV196" s="12" t="s">
        <v>82</v>
      </c>
      <c r="AW196" s="12" t="s">
        <v>35</v>
      </c>
      <c r="AX196" s="12" t="s">
        <v>80</v>
      </c>
      <c r="AY196" s="225" t="s">
        <v>146</v>
      </c>
    </row>
    <row r="197" spans="2:65" s="1" customFormat="1" ht="25.5" customHeight="1">
      <c r="B197" s="40"/>
      <c r="C197" s="226" t="s">
        <v>636</v>
      </c>
      <c r="D197" s="226" t="s">
        <v>235</v>
      </c>
      <c r="E197" s="227" t="s">
        <v>1138</v>
      </c>
      <c r="F197" s="228" t="s">
        <v>1139</v>
      </c>
      <c r="G197" s="229" t="s">
        <v>248</v>
      </c>
      <c r="H197" s="230">
        <v>1229.55</v>
      </c>
      <c r="I197" s="231"/>
      <c r="J197" s="232">
        <f>ROUND(I197*H197,2)</f>
        <v>0</v>
      </c>
      <c r="K197" s="228" t="s">
        <v>239</v>
      </c>
      <c r="L197" s="60"/>
      <c r="M197" s="233" t="s">
        <v>21</v>
      </c>
      <c r="N197" s="234" t="s">
        <v>43</v>
      </c>
      <c r="O197" s="4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430</v>
      </c>
      <c r="AT197" s="23" t="s">
        <v>235</v>
      </c>
      <c r="AU197" s="23" t="s">
        <v>82</v>
      </c>
      <c r="AY197" s="23" t="s">
        <v>146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80</v>
      </c>
      <c r="BK197" s="203">
        <f>ROUND(I197*H197,2)</f>
        <v>0</v>
      </c>
      <c r="BL197" s="23" t="s">
        <v>430</v>
      </c>
      <c r="BM197" s="23" t="s">
        <v>1297</v>
      </c>
    </row>
    <row r="198" spans="2:65" s="12" customFormat="1" ht="13.5">
      <c r="B198" s="215"/>
      <c r="C198" s="216"/>
      <c r="D198" s="206" t="s">
        <v>179</v>
      </c>
      <c r="E198" s="217" t="s">
        <v>21</v>
      </c>
      <c r="F198" s="218" t="s">
        <v>1298</v>
      </c>
      <c r="G198" s="216"/>
      <c r="H198" s="219">
        <v>1229.55</v>
      </c>
      <c r="I198" s="220"/>
      <c r="J198" s="216"/>
      <c r="K198" s="216"/>
      <c r="L198" s="221"/>
      <c r="M198" s="235"/>
      <c r="N198" s="236"/>
      <c r="O198" s="236"/>
      <c r="P198" s="236"/>
      <c r="Q198" s="236"/>
      <c r="R198" s="236"/>
      <c r="S198" s="236"/>
      <c r="T198" s="237"/>
      <c r="AT198" s="225" t="s">
        <v>179</v>
      </c>
      <c r="AU198" s="225" t="s">
        <v>82</v>
      </c>
      <c r="AV198" s="12" t="s">
        <v>82</v>
      </c>
      <c r="AW198" s="12" t="s">
        <v>35</v>
      </c>
      <c r="AX198" s="12" t="s">
        <v>80</v>
      </c>
      <c r="AY198" s="225" t="s">
        <v>146</v>
      </c>
    </row>
    <row r="199" spans="2:65" s="1" customFormat="1" ht="6.95" customHeight="1">
      <c r="B199" s="55"/>
      <c r="C199" s="56"/>
      <c r="D199" s="56"/>
      <c r="E199" s="56"/>
      <c r="F199" s="56"/>
      <c r="G199" s="56"/>
      <c r="H199" s="56"/>
      <c r="I199" s="138"/>
      <c r="J199" s="56"/>
      <c r="K199" s="56"/>
      <c r="L199" s="60"/>
    </row>
  </sheetData>
  <sheetProtection algorithmName="SHA-512" hashValue="bXWfJCsCBpl1H+6twFXApq44Ao2WaMp0IGtb9cRCqNbjA4SPP/l2LfLZAfgZmYZf70byqUnGtvHiuS2bmWCfng==" saltValue="O1RdSvOTGahzjAYtyI5HaWiX6N+Ki/hpVHbovaXhFtKU4P+/LBZMgopeKNP723CeaekF8t1njuJLqzxccq1cmg==" spinCount="100000" sheet="1" objects="1" scenarios="1" formatColumns="0" formatRows="0" autoFilter="0"/>
  <autoFilter ref="C83:K198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showGridLines="0" tabSelected="1" workbookViewId="0">
      <pane ySplit="1" topLeftCell="A146" activePane="bottomLeft" state="frozen"/>
      <selection pane="bottomLeft" activeCell="F154" sqref="F154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103</v>
      </c>
      <c r="AZ2" s="238" t="s">
        <v>1299</v>
      </c>
      <c r="BA2" s="238" t="s">
        <v>1299</v>
      </c>
      <c r="BB2" s="238" t="s">
        <v>248</v>
      </c>
      <c r="BC2" s="238" t="s">
        <v>1300</v>
      </c>
      <c r="BD2" s="238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1301</v>
      </c>
      <c r="BA3" s="238" t="s">
        <v>1301</v>
      </c>
      <c r="BB3" s="238" t="s">
        <v>248</v>
      </c>
      <c r="BC3" s="238" t="s">
        <v>1302</v>
      </c>
      <c r="BD3" s="238" t="s">
        <v>82</v>
      </c>
    </row>
    <row r="4" spans="1:70" ht="36.950000000000003" customHeight="1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757</v>
      </c>
      <c r="BA4" s="238" t="s">
        <v>757</v>
      </c>
      <c r="BB4" s="238" t="s">
        <v>253</v>
      </c>
      <c r="BC4" s="238" t="s">
        <v>1303</v>
      </c>
      <c r="BD4" s="238" t="s">
        <v>82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1304</v>
      </c>
      <c r="BA5" s="238" t="s">
        <v>1304</v>
      </c>
      <c r="BB5" s="238" t="s">
        <v>253</v>
      </c>
      <c r="BC5" s="238" t="s">
        <v>1305</v>
      </c>
      <c r="BD5" s="238" t="s">
        <v>82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934</v>
      </c>
      <c r="BA6" s="238" t="s">
        <v>934</v>
      </c>
      <c r="BB6" s="238" t="s">
        <v>253</v>
      </c>
      <c r="BC6" s="238" t="s">
        <v>1306</v>
      </c>
      <c r="BD6" s="238" t="s">
        <v>82</v>
      </c>
    </row>
    <row r="7" spans="1:70" ht="16.5" customHeight="1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853</v>
      </c>
      <c r="BA7" s="238" t="s">
        <v>853</v>
      </c>
      <c r="BB7" s="238" t="s">
        <v>253</v>
      </c>
      <c r="BC7" s="238" t="s">
        <v>1307</v>
      </c>
      <c r="BD7" s="238" t="s">
        <v>82</v>
      </c>
    </row>
    <row r="8" spans="1:70" s="1" customFormat="1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1308</v>
      </c>
      <c r="BA8" s="238" t="s">
        <v>1308</v>
      </c>
      <c r="BB8" s="238" t="s">
        <v>248</v>
      </c>
      <c r="BC8" s="238" t="s">
        <v>1309</v>
      </c>
      <c r="BD8" s="238" t="s">
        <v>82</v>
      </c>
    </row>
    <row r="9" spans="1:70" s="1" customFormat="1" ht="36.950000000000003" customHeight="1">
      <c r="B9" s="40"/>
      <c r="C9" s="41"/>
      <c r="D9" s="41"/>
      <c r="E9" s="372" t="s">
        <v>1310</v>
      </c>
      <c r="F9" s="373"/>
      <c r="G9" s="373"/>
      <c r="H9" s="373"/>
      <c r="I9" s="117"/>
      <c r="J9" s="41"/>
      <c r="K9" s="44"/>
      <c r="AZ9" s="238" t="s">
        <v>1311</v>
      </c>
      <c r="BA9" s="238" t="s">
        <v>1311</v>
      </c>
      <c r="BB9" s="238" t="s">
        <v>248</v>
      </c>
      <c r="BC9" s="238" t="s">
        <v>1312</v>
      </c>
      <c r="BD9" s="238" t="s">
        <v>82</v>
      </c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ROUND(SUM(BE82:BE234), 2)</f>
        <v>0</v>
      </c>
      <c r="G30" s="41"/>
      <c r="H30" s="41"/>
      <c r="I30" s="130">
        <v>0.21</v>
      </c>
      <c r="J30" s="129">
        <f>ROUND(ROUND((SUM(BE82:BE234)),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ROUND(SUM(BF82:BF234), 2)</f>
        <v>0</v>
      </c>
      <c r="G31" s="41"/>
      <c r="H31" s="41"/>
      <c r="I31" s="130">
        <v>0.15</v>
      </c>
      <c r="J31" s="129">
        <f>ROUND(ROUND((SUM(BF82:BF234)),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9">
        <f>ROUND(SUM(BG82:BG234),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9">
        <f>ROUND(SUM(BH82:BH234),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9">
        <f>ROUND(SUM(BI82:BI234),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007 - SO 702 – Další vybavení hřiště 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126</v>
      </c>
    </row>
    <row r="57" spans="2:47" s="7" customFormat="1" ht="24.95" customHeight="1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47" s="8" customFormat="1" ht="19.899999999999999" customHeight="1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47" s="8" customFormat="1" ht="19.899999999999999" customHeight="1">
      <c r="B59" s="155"/>
      <c r="C59" s="156"/>
      <c r="D59" s="157" t="s">
        <v>772</v>
      </c>
      <c r="E59" s="158"/>
      <c r="F59" s="158"/>
      <c r="G59" s="158"/>
      <c r="H59" s="158"/>
      <c r="I59" s="159"/>
      <c r="J59" s="160">
        <f>J127</f>
        <v>0</v>
      </c>
      <c r="K59" s="161"/>
    </row>
    <row r="60" spans="2:47" s="8" customFormat="1" ht="19.899999999999999" customHeight="1">
      <c r="B60" s="155"/>
      <c r="C60" s="156"/>
      <c r="D60" s="157" t="s">
        <v>1313</v>
      </c>
      <c r="E60" s="158"/>
      <c r="F60" s="158"/>
      <c r="G60" s="158"/>
      <c r="H60" s="158"/>
      <c r="I60" s="159"/>
      <c r="J60" s="160">
        <f>J163</f>
        <v>0</v>
      </c>
      <c r="K60" s="161"/>
    </row>
    <row r="61" spans="2:47" s="8" customFormat="1" ht="19.899999999999999" customHeight="1">
      <c r="B61" s="155"/>
      <c r="C61" s="156"/>
      <c r="D61" s="157" t="s">
        <v>259</v>
      </c>
      <c r="E61" s="158"/>
      <c r="F61" s="158"/>
      <c r="G61" s="158"/>
      <c r="H61" s="158"/>
      <c r="I61" s="159"/>
      <c r="J61" s="160">
        <f>J209</f>
        <v>0</v>
      </c>
      <c r="K61" s="161"/>
    </row>
    <row r="62" spans="2:47" s="8" customFormat="1" ht="19.899999999999999" customHeight="1">
      <c r="B62" s="155"/>
      <c r="C62" s="156"/>
      <c r="D62" s="157" t="s">
        <v>261</v>
      </c>
      <c r="E62" s="158"/>
      <c r="F62" s="158"/>
      <c r="G62" s="158"/>
      <c r="H62" s="158"/>
      <c r="I62" s="159"/>
      <c r="J62" s="160">
        <f>J233</f>
        <v>0</v>
      </c>
      <c r="K62" s="161"/>
    </row>
    <row r="63" spans="2:47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47" s="1" customFormat="1" ht="6.95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50000000000003" customHeight="1">
      <c r="B69" s="40"/>
      <c r="C69" s="61" t="s">
        <v>129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6.5" customHeight="1">
      <c r="B72" s="40"/>
      <c r="C72" s="62"/>
      <c r="D72" s="62"/>
      <c r="E72" s="375" t="str">
        <f>E7</f>
        <v>Dětské dopravní hřiště v areálu základní školy Bílovecká ve Svinově</v>
      </c>
      <c r="F72" s="376"/>
      <c r="G72" s="376"/>
      <c r="H72" s="376"/>
      <c r="I72" s="162"/>
      <c r="J72" s="62"/>
      <c r="K72" s="62"/>
      <c r="L72" s="60"/>
    </row>
    <row r="73" spans="2:12" s="1" customFormat="1" ht="14.45" customHeight="1">
      <c r="B73" s="40"/>
      <c r="C73" s="64" t="s">
        <v>120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7.25" customHeight="1">
      <c r="B74" s="40"/>
      <c r="C74" s="62"/>
      <c r="D74" s="62"/>
      <c r="E74" s="350" t="str">
        <f>E9</f>
        <v xml:space="preserve">007 - SO 702 – Další vybavení hřiště </v>
      </c>
      <c r="F74" s="377"/>
      <c r="G74" s="377"/>
      <c r="H74" s="377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3" t="str">
        <f>F12</f>
        <v>Ostrava Svinov, ul. Navrátilova</v>
      </c>
      <c r="G76" s="62"/>
      <c r="H76" s="62"/>
      <c r="I76" s="164" t="s">
        <v>25</v>
      </c>
      <c r="J76" s="72" t="str">
        <f>IF(J12="","",J12)</f>
        <v>13. 3. 2018</v>
      </c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>
      <c r="B78" s="40"/>
      <c r="C78" s="64" t="s">
        <v>27</v>
      </c>
      <c r="D78" s="62"/>
      <c r="E78" s="62"/>
      <c r="F78" s="163" t="str">
        <f>E15</f>
        <v>Statutární město Ostrava</v>
      </c>
      <c r="G78" s="62"/>
      <c r="H78" s="62"/>
      <c r="I78" s="164" t="s">
        <v>33</v>
      </c>
      <c r="J78" s="163" t="str">
        <f>E21</f>
        <v>Roman Fildán</v>
      </c>
      <c r="K78" s="62"/>
      <c r="L78" s="60"/>
    </row>
    <row r="79" spans="2:12" s="1" customFormat="1" ht="14.45" customHeight="1">
      <c r="B79" s="40"/>
      <c r="C79" s="64" t="s">
        <v>31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9" customFormat="1" ht="29.25" customHeight="1">
      <c r="B81" s="165"/>
      <c r="C81" s="166" t="s">
        <v>130</v>
      </c>
      <c r="D81" s="167" t="s">
        <v>57</v>
      </c>
      <c r="E81" s="167" t="s">
        <v>53</v>
      </c>
      <c r="F81" s="167" t="s">
        <v>131</v>
      </c>
      <c r="G81" s="167" t="s">
        <v>132</v>
      </c>
      <c r="H81" s="167" t="s">
        <v>133</v>
      </c>
      <c r="I81" s="168" t="s">
        <v>134</v>
      </c>
      <c r="J81" s="167" t="s">
        <v>124</v>
      </c>
      <c r="K81" s="169" t="s">
        <v>135</v>
      </c>
      <c r="L81" s="170"/>
      <c r="M81" s="80" t="s">
        <v>136</v>
      </c>
      <c r="N81" s="81" t="s">
        <v>42</v>
      </c>
      <c r="O81" s="81" t="s">
        <v>137</v>
      </c>
      <c r="P81" s="81" t="s">
        <v>138</v>
      </c>
      <c r="Q81" s="81" t="s">
        <v>139</v>
      </c>
      <c r="R81" s="81" t="s">
        <v>140</v>
      </c>
      <c r="S81" s="81" t="s">
        <v>141</v>
      </c>
      <c r="T81" s="82" t="s">
        <v>142</v>
      </c>
    </row>
    <row r="82" spans="2:65" s="1" customFormat="1" ht="29.25" customHeight="1">
      <c r="B82" s="40"/>
      <c r="C82" s="86" t="s">
        <v>125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</f>
        <v>0</v>
      </c>
      <c r="Q82" s="84"/>
      <c r="R82" s="172">
        <f>R83</f>
        <v>189.66742858000001</v>
      </c>
      <c r="S82" s="84"/>
      <c r="T82" s="173">
        <f>T83</f>
        <v>0</v>
      </c>
      <c r="AT82" s="23" t="s">
        <v>71</v>
      </c>
      <c r="AU82" s="23" t="s">
        <v>126</v>
      </c>
      <c r="BK82" s="174">
        <f>BK83</f>
        <v>0</v>
      </c>
    </row>
    <row r="83" spans="2:65" s="10" customFormat="1" ht="37.35" customHeight="1">
      <c r="B83" s="175"/>
      <c r="C83" s="176"/>
      <c r="D83" s="177" t="s">
        <v>71</v>
      </c>
      <c r="E83" s="178" t="s">
        <v>143</v>
      </c>
      <c r="F83" s="178" t="s">
        <v>144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P84+P127+P163+P209+P233</f>
        <v>0</v>
      </c>
      <c r="Q83" s="183"/>
      <c r="R83" s="184">
        <f>R84+R127+R163+R209+R233</f>
        <v>189.66742858000001</v>
      </c>
      <c r="S83" s="183"/>
      <c r="T83" s="185">
        <f>T84+T127+T163+T209+T233</f>
        <v>0</v>
      </c>
      <c r="AR83" s="186" t="s">
        <v>80</v>
      </c>
      <c r="AT83" s="187" t="s">
        <v>71</v>
      </c>
      <c r="AU83" s="187" t="s">
        <v>72</v>
      </c>
      <c r="AY83" s="186" t="s">
        <v>146</v>
      </c>
      <c r="BK83" s="188">
        <f>BK84+BK127+BK163+BK209+BK233</f>
        <v>0</v>
      </c>
    </row>
    <row r="84" spans="2:65" s="10" customFormat="1" ht="19.899999999999999" customHeight="1">
      <c r="B84" s="175"/>
      <c r="C84" s="176"/>
      <c r="D84" s="177" t="s">
        <v>71</v>
      </c>
      <c r="E84" s="189" t="s">
        <v>80</v>
      </c>
      <c r="F84" s="189" t="s">
        <v>266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SUM(P85:P126)</f>
        <v>0</v>
      </c>
      <c r="Q84" s="183"/>
      <c r="R84" s="184">
        <f>SUM(R85:R126)</f>
        <v>25.245000000000001</v>
      </c>
      <c r="S84" s="183"/>
      <c r="T84" s="185">
        <f>SUM(T85:T126)</f>
        <v>0</v>
      </c>
      <c r="AR84" s="186" t="s">
        <v>80</v>
      </c>
      <c r="AT84" s="187" t="s">
        <v>71</v>
      </c>
      <c r="AU84" s="187" t="s">
        <v>80</v>
      </c>
      <c r="AY84" s="186" t="s">
        <v>146</v>
      </c>
      <c r="BK84" s="188">
        <f>SUM(BK85:BK126)</f>
        <v>0</v>
      </c>
    </row>
    <row r="85" spans="2:65" s="1" customFormat="1" ht="25.5" customHeight="1">
      <c r="B85" s="40"/>
      <c r="C85" s="226" t="s">
        <v>80</v>
      </c>
      <c r="D85" s="226" t="s">
        <v>235</v>
      </c>
      <c r="E85" s="227" t="s">
        <v>783</v>
      </c>
      <c r="F85" s="228" t="s">
        <v>784</v>
      </c>
      <c r="G85" s="229" t="s">
        <v>253</v>
      </c>
      <c r="H85" s="230">
        <v>45.759</v>
      </c>
      <c r="I85" s="231"/>
      <c r="J85" s="232">
        <f>ROUND(I85*H85,2)</f>
        <v>0</v>
      </c>
      <c r="K85" s="228" t="s">
        <v>239</v>
      </c>
      <c r="L85" s="60"/>
      <c r="M85" s="233" t="s">
        <v>21</v>
      </c>
      <c r="N85" s="234" t="s">
        <v>43</v>
      </c>
      <c r="O85" s="41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152</v>
      </c>
      <c r="AT85" s="23" t="s">
        <v>235</v>
      </c>
      <c r="AU85" s="23" t="s">
        <v>82</v>
      </c>
      <c r="AY85" s="23" t="s">
        <v>146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80</v>
      </c>
      <c r="BK85" s="203">
        <f>ROUND(I85*H85,2)</f>
        <v>0</v>
      </c>
      <c r="BL85" s="23" t="s">
        <v>152</v>
      </c>
      <c r="BM85" s="23" t="s">
        <v>1314</v>
      </c>
    </row>
    <row r="86" spans="2:65" s="11" customFormat="1" ht="13.5">
      <c r="B86" s="204"/>
      <c r="C86" s="205"/>
      <c r="D86" s="206" t="s">
        <v>179</v>
      </c>
      <c r="E86" s="207" t="s">
        <v>21</v>
      </c>
      <c r="F86" s="208" t="s">
        <v>1315</v>
      </c>
      <c r="G86" s="205"/>
      <c r="H86" s="207" t="s">
        <v>21</v>
      </c>
      <c r="I86" s="209"/>
      <c r="J86" s="205"/>
      <c r="K86" s="205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179</v>
      </c>
      <c r="AU86" s="214" t="s">
        <v>82</v>
      </c>
      <c r="AV86" s="11" t="s">
        <v>80</v>
      </c>
      <c r="AW86" s="11" t="s">
        <v>35</v>
      </c>
      <c r="AX86" s="11" t="s">
        <v>72</v>
      </c>
      <c r="AY86" s="214" t="s">
        <v>146</v>
      </c>
    </row>
    <row r="87" spans="2:65" s="11" customFormat="1" ht="13.5">
      <c r="B87" s="204"/>
      <c r="C87" s="205"/>
      <c r="D87" s="206" t="s">
        <v>179</v>
      </c>
      <c r="E87" s="207" t="s">
        <v>21</v>
      </c>
      <c r="F87" s="208" t="s">
        <v>1316</v>
      </c>
      <c r="G87" s="205"/>
      <c r="H87" s="207" t="s">
        <v>21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179</v>
      </c>
      <c r="AU87" s="214" t="s">
        <v>82</v>
      </c>
      <c r="AV87" s="11" t="s">
        <v>80</v>
      </c>
      <c r="AW87" s="11" t="s">
        <v>35</v>
      </c>
      <c r="AX87" s="11" t="s">
        <v>72</v>
      </c>
      <c r="AY87" s="214" t="s">
        <v>146</v>
      </c>
    </row>
    <row r="88" spans="2:65" s="12" customFormat="1" ht="13.5">
      <c r="B88" s="215"/>
      <c r="C88" s="216"/>
      <c r="D88" s="206" t="s">
        <v>179</v>
      </c>
      <c r="E88" s="217" t="s">
        <v>21</v>
      </c>
      <c r="F88" s="218" t="s">
        <v>1317</v>
      </c>
      <c r="G88" s="216"/>
      <c r="H88" s="219">
        <v>3.6269999999999998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72</v>
      </c>
      <c r="AY88" s="225" t="s">
        <v>146</v>
      </c>
    </row>
    <row r="89" spans="2:65" s="12" customFormat="1" ht="13.5">
      <c r="B89" s="215"/>
      <c r="C89" s="216"/>
      <c r="D89" s="206" t="s">
        <v>179</v>
      </c>
      <c r="E89" s="217" t="s">
        <v>21</v>
      </c>
      <c r="F89" s="218" t="s">
        <v>1301</v>
      </c>
      <c r="G89" s="216"/>
      <c r="H89" s="219">
        <v>27.3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179</v>
      </c>
      <c r="AU89" s="225" t="s">
        <v>82</v>
      </c>
      <c r="AV89" s="12" t="s">
        <v>82</v>
      </c>
      <c r="AW89" s="12" t="s">
        <v>35</v>
      </c>
      <c r="AX89" s="12" t="s">
        <v>72</v>
      </c>
      <c r="AY89" s="225" t="s">
        <v>146</v>
      </c>
    </row>
    <row r="90" spans="2:65" s="12" customFormat="1" ht="13.5">
      <c r="B90" s="215"/>
      <c r="C90" s="216"/>
      <c r="D90" s="206" t="s">
        <v>179</v>
      </c>
      <c r="E90" s="217" t="s">
        <v>21</v>
      </c>
      <c r="F90" s="218" t="s">
        <v>1318</v>
      </c>
      <c r="G90" s="216"/>
      <c r="H90" s="219">
        <v>14.832000000000001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72</v>
      </c>
      <c r="AY90" s="225" t="s">
        <v>146</v>
      </c>
    </row>
    <row r="91" spans="2:65" s="13" customFormat="1" ht="13.5">
      <c r="B91" s="239"/>
      <c r="C91" s="240"/>
      <c r="D91" s="206" t="s">
        <v>179</v>
      </c>
      <c r="E91" s="241" t="s">
        <v>757</v>
      </c>
      <c r="F91" s="242" t="s">
        <v>273</v>
      </c>
      <c r="G91" s="240"/>
      <c r="H91" s="243">
        <v>45.759</v>
      </c>
      <c r="I91" s="244"/>
      <c r="J91" s="240"/>
      <c r="K91" s="240"/>
      <c r="L91" s="245"/>
      <c r="M91" s="246"/>
      <c r="N91" s="247"/>
      <c r="O91" s="247"/>
      <c r="P91" s="247"/>
      <c r="Q91" s="247"/>
      <c r="R91" s="247"/>
      <c r="S91" s="247"/>
      <c r="T91" s="248"/>
      <c r="AT91" s="249" t="s">
        <v>179</v>
      </c>
      <c r="AU91" s="249" t="s">
        <v>82</v>
      </c>
      <c r="AV91" s="13" t="s">
        <v>152</v>
      </c>
      <c r="AW91" s="13" t="s">
        <v>35</v>
      </c>
      <c r="AX91" s="13" t="s">
        <v>80</v>
      </c>
      <c r="AY91" s="249" t="s">
        <v>146</v>
      </c>
    </row>
    <row r="92" spans="2:65" s="1" customFormat="1" ht="38.25" customHeight="1">
      <c r="B92" s="40"/>
      <c r="C92" s="226" t="s">
        <v>82</v>
      </c>
      <c r="D92" s="226" t="s">
        <v>235</v>
      </c>
      <c r="E92" s="227" t="s">
        <v>790</v>
      </c>
      <c r="F92" s="228" t="s">
        <v>791</v>
      </c>
      <c r="G92" s="229" t="s">
        <v>253</v>
      </c>
      <c r="H92" s="230">
        <v>45.759</v>
      </c>
      <c r="I92" s="231"/>
      <c r="J92" s="232">
        <f>ROUND(I92*H92,2)</f>
        <v>0</v>
      </c>
      <c r="K92" s="228" t="s">
        <v>239</v>
      </c>
      <c r="L92" s="60"/>
      <c r="M92" s="233" t="s">
        <v>21</v>
      </c>
      <c r="N92" s="234" t="s">
        <v>43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152</v>
      </c>
      <c r="AT92" s="23" t="s">
        <v>235</v>
      </c>
      <c r="AU92" s="23" t="s">
        <v>82</v>
      </c>
      <c r="AY92" s="23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80</v>
      </c>
      <c r="BK92" s="203">
        <f>ROUND(I92*H92,2)</f>
        <v>0</v>
      </c>
      <c r="BL92" s="23" t="s">
        <v>152</v>
      </c>
      <c r="BM92" s="23" t="s">
        <v>1319</v>
      </c>
    </row>
    <row r="93" spans="2:65" s="12" customFormat="1" ht="13.5">
      <c r="B93" s="215"/>
      <c r="C93" s="216"/>
      <c r="D93" s="206" t="s">
        <v>179</v>
      </c>
      <c r="E93" s="217" t="s">
        <v>21</v>
      </c>
      <c r="F93" s="218" t="s">
        <v>757</v>
      </c>
      <c r="G93" s="216"/>
      <c r="H93" s="219">
        <v>45.759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80</v>
      </c>
      <c r="AY93" s="225" t="s">
        <v>146</v>
      </c>
    </row>
    <row r="94" spans="2:65" s="1" customFormat="1" ht="25.5" customHeight="1">
      <c r="B94" s="40"/>
      <c r="C94" s="226" t="s">
        <v>156</v>
      </c>
      <c r="D94" s="226" t="s">
        <v>235</v>
      </c>
      <c r="E94" s="227" t="s">
        <v>1320</v>
      </c>
      <c r="F94" s="228" t="s">
        <v>1321</v>
      </c>
      <c r="G94" s="229" t="s">
        <v>253</v>
      </c>
      <c r="H94" s="230">
        <v>9.5619999999999994</v>
      </c>
      <c r="I94" s="231"/>
      <c r="J94" s="232">
        <f>ROUND(I94*H94,2)</f>
        <v>0</v>
      </c>
      <c r="K94" s="228" t="s">
        <v>279</v>
      </c>
      <c r="L94" s="60"/>
      <c r="M94" s="233" t="s">
        <v>21</v>
      </c>
      <c r="N94" s="234" t="s">
        <v>43</v>
      </c>
      <c r="O94" s="41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152</v>
      </c>
      <c r="AT94" s="23" t="s">
        <v>235</v>
      </c>
      <c r="AU94" s="23" t="s">
        <v>82</v>
      </c>
      <c r="AY94" s="23" t="s">
        <v>146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80</v>
      </c>
      <c r="BK94" s="203">
        <f>ROUND(I94*H94,2)</f>
        <v>0</v>
      </c>
      <c r="BL94" s="23" t="s">
        <v>152</v>
      </c>
      <c r="BM94" s="23" t="s">
        <v>1322</v>
      </c>
    </row>
    <row r="95" spans="2:65" s="11" customFormat="1" ht="13.5">
      <c r="B95" s="204"/>
      <c r="C95" s="205"/>
      <c r="D95" s="206" t="s">
        <v>179</v>
      </c>
      <c r="E95" s="207" t="s">
        <v>21</v>
      </c>
      <c r="F95" s="208" t="s">
        <v>1323</v>
      </c>
      <c r="G95" s="205"/>
      <c r="H95" s="207" t="s">
        <v>21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179</v>
      </c>
      <c r="AU95" s="214" t="s">
        <v>82</v>
      </c>
      <c r="AV95" s="11" t="s">
        <v>80</v>
      </c>
      <c r="AW95" s="11" t="s">
        <v>35</v>
      </c>
      <c r="AX95" s="11" t="s">
        <v>72</v>
      </c>
      <c r="AY95" s="214" t="s">
        <v>146</v>
      </c>
    </row>
    <row r="96" spans="2:65" s="11" customFormat="1" ht="13.5">
      <c r="B96" s="204"/>
      <c r="C96" s="205"/>
      <c r="D96" s="206" t="s">
        <v>179</v>
      </c>
      <c r="E96" s="207" t="s">
        <v>21</v>
      </c>
      <c r="F96" s="208" t="s">
        <v>1324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>
      <c r="B97" s="215"/>
      <c r="C97" s="216"/>
      <c r="D97" s="206" t="s">
        <v>179</v>
      </c>
      <c r="E97" s="217" t="s">
        <v>21</v>
      </c>
      <c r="F97" s="218" t="s">
        <v>1325</v>
      </c>
      <c r="G97" s="216"/>
      <c r="H97" s="219">
        <v>0.76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72</v>
      </c>
      <c r="AY97" s="225" t="s">
        <v>146</v>
      </c>
    </row>
    <row r="98" spans="2:65" s="11" customFormat="1" ht="13.5">
      <c r="B98" s="204"/>
      <c r="C98" s="205"/>
      <c r="D98" s="206" t="s">
        <v>179</v>
      </c>
      <c r="E98" s="207" t="s">
        <v>21</v>
      </c>
      <c r="F98" s="208" t="s">
        <v>1326</v>
      </c>
      <c r="G98" s="205"/>
      <c r="H98" s="207" t="s">
        <v>21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179</v>
      </c>
      <c r="AU98" s="214" t="s">
        <v>82</v>
      </c>
      <c r="AV98" s="11" t="s">
        <v>80</v>
      </c>
      <c r="AW98" s="11" t="s">
        <v>35</v>
      </c>
      <c r="AX98" s="11" t="s">
        <v>72</v>
      </c>
      <c r="AY98" s="214" t="s">
        <v>146</v>
      </c>
    </row>
    <row r="99" spans="2:65" s="12" customFormat="1" ht="13.5">
      <c r="B99" s="215"/>
      <c r="C99" s="216"/>
      <c r="D99" s="206" t="s">
        <v>179</v>
      </c>
      <c r="E99" s="217" t="s">
        <v>21</v>
      </c>
      <c r="F99" s="218" t="s">
        <v>1327</v>
      </c>
      <c r="G99" s="216"/>
      <c r="H99" s="219">
        <v>0.432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179</v>
      </c>
      <c r="AU99" s="225" t="s">
        <v>82</v>
      </c>
      <c r="AV99" s="12" t="s">
        <v>82</v>
      </c>
      <c r="AW99" s="12" t="s">
        <v>35</v>
      </c>
      <c r="AX99" s="12" t="s">
        <v>72</v>
      </c>
      <c r="AY99" s="225" t="s">
        <v>146</v>
      </c>
    </row>
    <row r="100" spans="2:65" s="11" customFormat="1" ht="13.5">
      <c r="B100" s="204"/>
      <c r="C100" s="205"/>
      <c r="D100" s="206" t="s">
        <v>179</v>
      </c>
      <c r="E100" s="207" t="s">
        <v>21</v>
      </c>
      <c r="F100" s="208" t="s">
        <v>1328</v>
      </c>
      <c r="G100" s="205"/>
      <c r="H100" s="207" t="s">
        <v>21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179</v>
      </c>
      <c r="AU100" s="214" t="s">
        <v>82</v>
      </c>
      <c r="AV100" s="11" t="s">
        <v>80</v>
      </c>
      <c r="AW100" s="11" t="s">
        <v>35</v>
      </c>
      <c r="AX100" s="11" t="s">
        <v>72</v>
      </c>
      <c r="AY100" s="214" t="s">
        <v>146</v>
      </c>
    </row>
    <row r="101" spans="2:65" s="12" customFormat="1" ht="13.5">
      <c r="B101" s="215"/>
      <c r="C101" s="216"/>
      <c r="D101" s="206" t="s">
        <v>179</v>
      </c>
      <c r="E101" s="217" t="s">
        <v>21</v>
      </c>
      <c r="F101" s="218" t="s">
        <v>1329</v>
      </c>
      <c r="G101" s="216"/>
      <c r="H101" s="219">
        <v>7.8840000000000003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179</v>
      </c>
      <c r="AU101" s="225" t="s">
        <v>82</v>
      </c>
      <c r="AV101" s="12" t="s">
        <v>82</v>
      </c>
      <c r="AW101" s="12" t="s">
        <v>35</v>
      </c>
      <c r="AX101" s="12" t="s">
        <v>72</v>
      </c>
      <c r="AY101" s="225" t="s">
        <v>146</v>
      </c>
    </row>
    <row r="102" spans="2:65" s="11" customFormat="1" ht="13.5">
      <c r="B102" s="204"/>
      <c r="C102" s="205"/>
      <c r="D102" s="206" t="s">
        <v>179</v>
      </c>
      <c r="E102" s="207" t="s">
        <v>21</v>
      </c>
      <c r="F102" s="208" t="s">
        <v>1330</v>
      </c>
      <c r="G102" s="205"/>
      <c r="H102" s="207" t="s">
        <v>21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179</v>
      </c>
      <c r="AU102" s="214" t="s">
        <v>82</v>
      </c>
      <c r="AV102" s="11" t="s">
        <v>80</v>
      </c>
      <c r="AW102" s="11" t="s">
        <v>35</v>
      </c>
      <c r="AX102" s="11" t="s">
        <v>72</v>
      </c>
      <c r="AY102" s="214" t="s">
        <v>146</v>
      </c>
    </row>
    <row r="103" spans="2:65" s="12" customFormat="1" ht="13.5">
      <c r="B103" s="215"/>
      <c r="C103" s="216"/>
      <c r="D103" s="206" t="s">
        <v>179</v>
      </c>
      <c r="E103" s="217" t="s">
        <v>21</v>
      </c>
      <c r="F103" s="218" t="s">
        <v>1331</v>
      </c>
      <c r="G103" s="216"/>
      <c r="H103" s="219">
        <v>0.48599999999999999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179</v>
      </c>
      <c r="AU103" s="225" t="s">
        <v>82</v>
      </c>
      <c r="AV103" s="12" t="s">
        <v>82</v>
      </c>
      <c r="AW103" s="12" t="s">
        <v>35</v>
      </c>
      <c r="AX103" s="12" t="s">
        <v>72</v>
      </c>
      <c r="AY103" s="225" t="s">
        <v>146</v>
      </c>
    </row>
    <row r="104" spans="2:65" s="13" customFormat="1" ht="13.5">
      <c r="B104" s="239"/>
      <c r="C104" s="240"/>
      <c r="D104" s="206" t="s">
        <v>179</v>
      </c>
      <c r="E104" s="241" t="s">
        <v>1304</v>
      </c>
      <c r="F104" s="242" t="s">
        <v>273</v>
      </c>
      <c r="G104" s="240"/>
      <c r="H104" s="243">
        <v>9.5619999999999994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179</v>
      </c>
      <c r="AU104" s="249" t="s">
        <v>82</v>
      </c>
      <c r="AV104" s="13" t="s">
        <v>152</v>
      </c>
      <c r="AW104" s="13" t="s">
        <v>35</v>
      </c>
      <c r="AX104" s="13" t="s">
        <v>80</v>
      </c>
      <c r="AY104" s="249" t="s">
        <v>146</v>
      </c>
    </row>
    <row r="105" spans="2:65" s="1" customFormat="1" ht="38.25" customHeight="1">
      <c r="B105" s="40"/>
      <c r="C105" s="226" t="s">
        <v>152</v>
      </c>
      <c r="D105" s="226" t="s">
        <v>235</v>
      </c>
      <c r="E105" s="227" t="s">
        <v>1332</v>
      </c>
      <c r="F105" s="228" t="s">
        <v>1333</v>
      </c>
      <c r="G105" s="229" t="s">
        <v>253</v>
      </c>
      <c r="H105" s="230">
        <v>9.5619999999999994</v>
      </c>
      <c r="I105" s="231"/>
      <c r="J105" s="232">
        <f>ROUND(I105*H105,2)</f>
        <v>0</v>
      </c>
      <c r="K105" s="228" t="s">
        <v>279</v>
      </c>
      <c r="L105" s="60"/>
      <c r="M105" s="233" t="s">
        <v>21</v>
      </c>
      <c r="N105" s="234" t="s">
        <v>43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152</v>
      </c>
      <c r="AT105" s="23" t="s">
        <v>235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1334</v>
      </c>
    </row>
    <row r="106" spans="2:65" s="12" customFormat="1" ht="13.5">
      <c r="B106" s="215"/>
      <c r="C106" s="216"/>
      <c r="D106" s="206" t="s">
        <v>179</v>
      </c>
      <c r="E106" s="217" t="s">
        <v>21</v>
      </c>
      <c r="F106" s="218" t="s">
        <v>1304</v>
      </c>
      <c r="G106" s="216"/>
      <c r="H106" s="219">
        <v>9.5619999999999994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179</v>
      </c>
      <c r="AU106" s="225" t="s">
        <v>82</v>
      </c>
      <c r="AV106" s="12" t="s">
        <v>82</v>
      </c>
      <c r="AW106" s="12" t="s">
        <v>35</v>
      </c>
      <c r="AX106" s="12" t="s">
        <v>80</v>
      </c>
      <c r="AY106" s="225" t="s">
        <v>146</v>
      </c>
    </row>
    <row r="107" spans="2:65" s="1" customFormat="1" ht="38.25" customHeight="1">
      <c r="B107" s="40"/>
      <c r="C107" s="226" t="s">
        <v>145</v>
      </c>
      <c r="D107" s="226" t="s">
        <v>235</v>
      </c>
      <c r="E107" s="227" t="s">
        <v>812</v>
      </c>
      <c r="F107" s="228" t="s">
        <v>813</v>
      </c>
      <c r="G107" s="229" t="s">
        <v>253</v>
      </c>
      <c r="H107" s="230">
        <v>55.320999999999998</v>
      </c>
      <c r="I107" s="231"/>
      <c r="J107" s="232">
        <f>ROUND(I107*H107,2)</f>
        <v>0</v>
      </c>
      <c r="K107" s="228" t="s">
        <v>239</v>
      </c>
      <c r="L107" s="60"/>
      <c r="M107" s="233" t="s">
        <v>21</v>
      </c>
      <c r="N107" s="234" t="s">
        <v>43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152</v>
      </c>
      <c r="AT107" s="23" t="s">
        <v>235</v>
      </c>
      <c r="AU107" s="23" t="s">
        <v>82</v>
      </c>
      <c r="AY107" s="23" t="s">
        <v>146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80</v>
      </c>
      <c r="BK107" s="203">
        <f>ROUND(I107*H107,2)</f>
        <v>0</v>
      </c>
      <c r="BL107" s="23" t="s">
        <v>152</v>
      </c>
      <c r="BM107" s="23" t="s">
        <v>1335</v>
      </c>
    </row>
    <row r="108" spans="2:65" s="12" customFormat="1" ht="13.5">
      <c r="B108" s="215"/>
      <c r="C108" s="216"/>
      <c r="D108" s="206" t="s">
        <v>179</v>
      </c>
      <c r="E108" s="217" t="s">
        <v>934</v>
      </c>
      <c r="F108" s="218" t="s">
        <v>1336</v>
      </c>
      <c r="G108" s="216"/>
      <c r="H108" s="219">
        <v>55.320999999999998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179</v>
      </c>
      <c r="AU108" s="225" t="s">
        <v>82</v>
      </c>
      <c r="AV108" s="12" t="s">
        <v>82</v>
      </c>
      <c r="AW108" s="12" t="s">
        <v>35</v>
      </c>
      <c r="AX108" s="12" t="s">
        <v>80</v>
      </c>
      <c r="AY108" s="225" t="s">
        <v>146</v>
      </c>
    </row>
    <row r="109" spans="2:65" s="1" customFormat="1" ht="38.25" customHeight="1">
      <c r="B109" s="40"/>
      <c r="C109" s="226" t="s">
        <v>164</v>
      </c>
      <c r="D109" s="226" t="s">
        <v>235</v>
      </c>
      <c r="E109" s="227" t="s">
        <v>342</v>
      </c>
      <c r="F109" s="228" t="s">
        <v>343</v>
      </c>
      <c r="G109" s="229" t="s">
        <v>253</v>
      </c>
      <c r="H109" s="230">
        <v>55.320999999999998</v>
      </c>
      <c r="I109" s="231"/>
      <c r="J109" s="232">
        <f>ROUND(I109*H109,2)</f>
        <v>0</v>
      </c>
      <c r="K109" s="228" t="s">
        <v>239</v>
      </c>
      <c r="L109" s="60"/>
      <c r="M109" s="233" t="s">
        <v>21</v>
      </c>
      <c r="N109" s="234" t="s">
        <v>43</v>
      </c>
      <c r="O109" s="41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152</v>
      </c>
      <c r="AT109" s="23" t="s">
        <v>235</v>
      </c>
      <c r="AU109" s="23" t="s">
        <v>82</v>
      </c>
      <c r="AY109" s="23" t="s">
        <v>146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80</v>
      </c>
      <c r="BK109" s="203">
        <f>ROUND(I109*H109,2)</f>
        <v>0</v>
      </c>
      <c r="BL109" s="23" t="s">
        <v>152</v>
      </c>
      <c r="BM109" s="23" t="s">
        <v>1337</v>
      </c>
    </row>
    <row r="110" spans="2:65" s="12" customFormat="1" ht="13.5">
      <c r="B110" s="215"/>
      <c r="C110" s="216"/>
      <c r="D110" s="206" t="s">
        <v>179</v>
      </c>
      <c r="E110" s="217" t="s">
        <v>21</v>
      </c>
      <c r="F110" s="218" t="s">
        <v>934</v>
      </c>
      <c r="G110" s="216"/>
      <c r="H110" s="219">
        <v>55.320999999999998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51" customHeight="1">
      <c r="B111" s="40"/>
      <c r="C111" s="226" t="s">
        <v>167</v>
      </c>
      <c r="D111" s="226" t="s">
        <v>235</v>
      </c>
      <c r="E111" s="227" t="s">
        <v>345</v>
      </c>
      <c r="F111" s="228" t="s">
        <v>346</v>
      </c>
      <c r="G111" s="229" t="s">
        <v>253</v>
      </c>
      <c r="H111" s="230">
        <v>829.81500000000005</v>
      </c>
      <c r="I111" s="231"/>
      <c r="J111" s="232">
        <f>ROUND(I111*H111,2)</f>
        <v>0</v>
      </c>
      <c r="K111" s="228" t="s">
        <v>279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152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152</v>
      </c>
      <c r="BM111" s="23" t="s">
        <v>1338</v>
      </c>
    </row>
    <row r="112" spans="2:65" s="12" customFormat="1" ht="13.5">
      <c r="B112" s="215"/>
      <c r="C112" s="216"/>
      <c r="D112" s="206" t="s">
        <v>179</v>
      </c>
      <c r="E112" s="217" t="s">
        <v>21</v>
      </c>
      <c r="F112" s="218" t="s">
        <v>1339</v>
      </c>
      <c r="G112" s="216"/>
      <c r="H112" s="219">
        <v>829.81500000000005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179</v>
      </c>
      <c r="AU112" s="225" t="s">
        <v>82</v>
      </c>
      <c r="AV112" s="12" t="s">
        <v>82</v>
      </c>
      <c r="AW112" s="12" t="s">
        <v>35</v>
      </c>
      <c r="AX112" s="12" t="s">
        <v>80</v>
      </c>
      <c r="AY112" s="225" t="s">
        <v>146</v>
      </c>
    </row>
    <row r="113" spans="2:65" s="1" customFormat="1" ht="25.5" customHeight="1">
      <c r="B113" s="40"/>
      <c r="C113" s="226" t="s">
        <v>151</v>
      </c>
      <c r="D113" s="226" t="s">
        <v>235</v>
      </c>
      <c r="E113" s="227" t="s">
        <v>350</v>
      </c>
      <c r="F113" s="228" t="s">
        <v>351</v>
      </c>
      <c r="G113" s="229" t="s">
        <v>253</v>
      </c>
      <c r="H113" s="230">
        <v>55.320999999999998</v>
      </c>
      <c r="I113" s="231"/>
      <c r="J113" s="232">
        <f>ROUND(I113*H113,2)</f>
        <v>0</v>
      </c>
      <c r="K113" s="228" t="s">
        <v>239</v>
      </c>
      <c r="L113" s="60"/>
      <c r="M113" s="233" t="s">
        <v>21</v>
      </c>
      <c r="N113" s="234" t="s">
        <v>43</v>
      </c>
      <c r="O113" s="41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152</v>
      </c>
      <c r="AT113" s="23" t="s">
        <v>235</v>
      </c>
      <c r="AU113" s="23" t="s">
        <v>82</v>
      </c>
      <c r="AY113" s="23" t="s">
        <v>146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80</v>
      </c>
      <c r="BK113" s="203">
        <f>ROUND(I113*H113,2)</f>
        <v>0</v>
      </c>
      <c r="BL113" s="23" t="s">
        <v>152</v>
      </c>
      <c r="BM113" s="23" t="s">
        <v>1340</v>
      </c>
    </row>
    <row r="114" spans="2:65" s="12" customFormat="1" ht="13.5">
      <c r="B114" s="215"/>
      <c r="C114" s="216"/>
      <c r="D114" s="206" t="s">
        <v>179</v>
      </c>
      <c r="E114" s="217" t="s">
        <v>21</v>
      </c>
      <c r="F114" s="218" t="s">
        <v>934</v>
      </c>
      <c r="G114" s="216"/>
      <c r="H114" s="219">
        <v>55.320999999999998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179</v>
      </c>
      <c r="AU114" s="225" t="s">
        <v>82</v>
      </c>
      <c r="AV114" s="12" t="s">
        <v>82</v>
      </c>
      <c r="AW114" s="12" t="s">
        <v>35</v>
      </c>
      <c r="AX114" s="12" t="s">
        <v>80</v>
      </c>
      <c r="AY114" s="225" t="s">
        <v>146</v>
      </c>
    </row>
    <row r="115" spans="2:65" s="1" customFormat="1" ht="16.5" customHeight="1">
      <c r="B115" s="40"/>
      <c r="C115" s="226" t="s">
        <v>172</v>
      </c>
      <c r="D115" s="226" t="s">
        <v>235</v>
      </c>
      <c r="E115" s="227" t="s">
        <v>353</v>
      </c>
      <c r="F115" s="228" t="s">
        <v>354</v>
      </c>
      <c r="G115" s="229" t="s">
        <v>253</v>
      </c>
      <c r="H115" s="230">
        <v>55.320999999999998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152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152</v>
      </c>
      <c r="BM115" s="23" t="s">
        <v>1341</v>
      </c>
    </row>
    <row r="116" spans="2:65" s="12" customFormat="1" ht="13.5">
      <c r="B116" s="215"/>
      <c r="C116" s="216"/>
      <c r="D116" s="206" t="s">
        <v>179</v>
      </c>
      <c r="E116" s="217" t="s">
        <v>21</v>
      </c>
      <c r="F116" s="218" t="s">
        <v>934</v>
      </c>
      <c r="G116" s="216"/>
      <c r="H116" s="219">
        <v>55.320999999999998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16.5" customHeight="1">
      <c r="B117" s="40"/>
      <c r="C117" s="226" t="s">
        <v>175</v>
      </c>
      <c r="D117" s="226" t="s">
        <v>235</v>
      </c>
      <c r="E117" s="227" t="s">
        <v>356</v>
      </c>
      <c r="F117" s="228" t="s">
        <v>357</v>
      </c>
      <c r="G117" s="229" t="s">
        <v>358</v>
      </c>
      <c r="H117" s="230">
        <v>94.046000000000006</v>
      </c>
      <c r="I117" s="231"/>
      <c r="J117" s="232">
        <f>ROUND(I117*H117,2)</f>
        <v>0</v>
      </c>
      <c r="K117" s="228" t="s">
        <v>239</v>
      </c>
      <c r="L117" s="60"/>
      <c r="M117" s="233" t="s">
        <v>21</v>
      </c>
      <c r="N117" s="234" t="s">
        <v>43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152</v>
      </c>
      <c r="AT117" s="23" t="s">
        <v>235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152</v>
      </c>
      <c r="BM117" s="23" t="s">
        <v>1342</v>
      </c>
    </row>
    <row r="118" spans="2:65" s="12" customFormat="1" ht="13.5">
      <c r="B118" s="215"/>
      <c r="C118" s="216"/>
      <c r="D118" s="206" t="s">
        <v>179</v>
      </c>
      <c r="E118" s="217" t="s">
        <v>21</v>
      </c>
      <c r="F118" s="218" t="s">
        <v>942</v>
      </c>
      <c r="G118" s="216"/>
      <c r="H118" s="219">
        <v>94.046000000000006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" customFormat="1" ht="25.5" customHeight="1">
      <c r="B119" s="40"/>
      <c r="C119" s="226" t="s">
        <v>181</v>
      </c>
      <c r="D119" s="226" t="s">
        <v>235</v>
      </c>
      <c r="E119" s="227" t="s">
        <v>849</v>
      </c>
      <c r="F119" s="228" t="s">
        <v>850</v>
      </c>
      <c r="G119" s="229" t="s">
        <v>253</v>
      </c>
      <c r="H119" s="230">
        <v>14.025</v>
      </c>
      <c r="I119" s="231"/>
      <c r="J119" s="232">
        <f>ROUND(I119*H119,2)</f>
        <v>0</v>
      </c>
      <c r="K119" s="228" t="s">
        <v>239</v>
      </c>
      <c r="L119" s="60"/>
      <c r="M119" s="233" t="s">
        <v>21</v>
      </c>
      <c r="N119" s="234" t="s">
        <v>43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152</v>
      </c>
      <c r="AT119" s="23" t="s">
        <v>235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152</v>
      </c>
      <c r="BM119" s="23" t="s">
        <v>1343</v>
      </c>
    </row>
    <row r="120" spans="2:65" s="11" customFormat="1" ht="13.5">
      <c r="B120" s="204"/>
      <c r="C120" s="205"/>
      <c r="D120" s="206" t="s">
        <v>179</v>
      </c>
      <c r="E120" s="207" t="s">
        <v>21</v>
      </c>
      <c r="F120" s="208" t="s">
        <v>1315</v>
      </c>
      <c r="G120" s="205"/>
      <c r="H120" s="207" t="s">
        <v>21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179</v>
      </c>
      <c r="AU120" s="214" t="s">
        <v>82</v>
      </c>
      <c r="AV120" s="11" t="s">
        <v>80</v>
      </c>
      <c r="AW120" s="11" t="s">
        <v>35</v>
      </c>
      <c r="AX120" s="11" t="s">
        <v>72</v>
      </c>
      <c r="AY120" s="214" t="s">
        <v>146</v>
      </c>
    </row>
    <row r="121" spans="2:65" s="12" customFormat="1" ht="13.5">
      <c r="B121" s="215"/>
      <c r="C121" s="216"/>
      <c r="D121" s="206" t="s">
        <v>179</v>
      </c>
      <c r="E121" s="217" t="s">
        <v>21</v>
      </c>
      <c r="F121" s="218" t="s">
        <v>1301</v>
      </c>
      <c r="G121" s="216"/>
      <c r="H121" s="219">
        <v>27.3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179</v>
      </c>
      <c r="AU121" s="225" t="s">
        <v>82</v>
      </c>
      <c r="AV121" s="12" t="s">
        <v>82</v>
      </c>
      <c r="AW121" s="12" t="s">
        <v>35</v>
      </c>
      <c r="AX121" s="12" t="s">
        <v>72</v>
      </c>
      <c r="AY121" s="225" t="s">
        <v>146</v>
      </c>
    </row>
    <row r="122" spans="2:65" s="12" customFormat="1" ht="13.5">
      <c r="B122" s="215"/>
      <c r="C122" s="216"/>
      <c r="D122" s="206" t="s">
        <v>179</v>
      </c>
      <c r="E122" s="217" t="s">
        <v>853</v>
      </c>
      <c r="F122" s="218" t="s">
        <v>1344</v>
      </c>
      <c r="G122" s="216"/>
      <c r="H122" s="219">
        <v>14.025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179</v>
      </c>
      <c r="AU122" s="225" t="s">
        <v>82</v>
      </c>
      <c r="AV122" s="12" t="s">
        <v>82</v>
      </c>
      <c r="AW122" s="12" t="s">
        <v>35</v>
      </c>
      <c r="AX122" s="12" t="s">
        <v>80</v>
      </c>
      <c r="AY122" s="225" t="s">
        <v>146</v>
      </c>
    </row>
    <row r="123" spans="2:65" s="1" customFormat="1" ht="16.5" customHeight="1">
      <c r="B123" s="40"/>
      <c r="C123" s="191" t="s">
        <v>184</v>
      </c>
      <c r="D123" s="191" t="s">
        <v>148</v>
      </c>
      <c r="E123" s="192" t="s">
        <v>1345</v>
      </c>
      <c r="F123" s="193" t="s">
        <v>1346</v>
      </c>
      <c r="G123" s="194" t="s">
        <v>358</v>
      </c>
      <c r="H123" s="195">
        <v>25.245000000000001</v>
      </c>
      <c r="I123" s="196"/>
      <c r="J123" s="197">
        <f>ROUND(I123*H123,2)</f>
        <v>0</v>
      </c>
      <c r="K123" s="193" t="s">
        <v>279</v>
      </c>
      <c r="L123" s="198"/>
      <c r="M123" s="199" t="s">
        <v>21</v>
      </c>
      <c r="N123" s="200" t="s">
        <v>43</v>
      </c>
      <c r="O123" s="41"/>
      <c r="P123" s="201">
        <f>O123*H123</f>
        <v>0</v>
      </c>
      <c r="Q123" s="201">
        <v>1</v>
      </c>
      <c r="R123" s="201">
        <f>Q123*H123</f>
        <v>25.245000000000001</v>
      </c>
      <c r="S123" s="201">
        <v>0</v>
      </c>
      <c r="T123" s="202">
        <f>S123*H123</f>
        <v>0</v>
      </c>
      <c r="AR123" s="23" t="s">
        <v>151</v>
      </c>
      <c r="AT123" s="23" t="s">
        <v>148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152</v>
      </c>
      <c r="BM123" s="23" t="s">
        <v>1347</v>
      </c>
    </row>
    <row r="124" spans="2:65" s="12" customFormat="1" ht="13.5">
      <c r="B124" s="215"/>
      <c r="C124" s="216"/>
      <c r="D124" s="206" t="s">
        <v>179</v>
      </c>
      <c r="E124" s="217" t="s">
        <v>21</v>
      </c>
      <c r="F124" s="218" t="s">
        <v>1348</v>
      </c>
      <c r="G124" s="216"/>
      <c r="H124" s="219">
        <v>25.245000000000001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25.5" customHeight="1">
      <c r="B125" s="40"/>
      <c r="C125" s="226" t="s">
        <v>188</v>
      </c>
      <c r="D125" s="226" t="s">
        <v>235</v>
      </c>
      <c r="E125" s="227" t="s">
        <v>365</v>
      </c>
      <c r="F125" s="228" t="s">
        <v>366</v>
      </c>
      <c r="G125" s="229" t="s">
        <v>248</v>
      </c>
      <c r="H125" s="230">
        <v>277.3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152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152</v>
      </c>
      <c r="BM125" s="23" t="s">
        <v>1349</v>
      </c>
    </row>
    <row r="126" spans="2:65" s="12" customFormat="1" ht="13.5">
      <c r="B126" s="215"/>
      <c r="C126" s="216"/>
      <c r="D126" s="206" t="s">
        <v>179</v>
      </c>
      <c r="E126" s="217" t="s">
        <v>21</v>
      </c>
      <c r="F126" s="218" t="s">
        <v>1350</v>
      </c>
      <c r="G126" s="216"/>
      <c r="H126" s="219">
        <v>277.3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179</v>
      </c>
      <c r="AU126" s="225" t="s">
        <v>82</v>
      </c>
      <c r="AV126" s="12" t="s">
        <v>82</v>
      </c>
      <c r="AW126" s="12" t="s">
        <v>35</v>
      </c>
      <c r="AX126" s="12" t="s">
        <v>80</v>
      </c>
      <c r="AY126" s="225" t="s">
        <v>146</v>
      </c>
    </row>
    <row r="127" spans="2:65" s="10" customFormat="1" ht="29.85" customHeight="1">
      <c r="B127" s="175"/>
      <c r="C127" s="176"/>
      <c r="D127" s="177" t="s">
        <v>71</v>
      </c>
      <c r="E127" s="189" t="s">
        <v>82</v>
      </c>
      <c r="F127" s="189" t="s">
        <v>854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SUM(P128:P162)</f>
        <v>0</v>
      </c>
      <c r="Q127" s="183"/>
      <c r="R127" s="184">
        <f>SUM(R128:R162)</f>
        <v>127.80426985</v>
      </c>
      <c r="S127" s="183"/>
      <c r="T127" s="185">
        <f>SUM(T128:T162)</f>
        <v>0</v>
      </c>
      <c r="AR127" s="186" t="s">
        <v>80</v>
      </c>
      <c r="AT127" s="187" t="s">
        <v>71</v>
      </c>
      <c r="AU127" s="187" t="s">
        <v>80</v>
      </c>
      <c r="AY127" s="186" t="s">
        <v>146</v>
      </c>
      <c r="BK127" s="188">
        <f>SUM(BK128:BK162)</f>
        <v>0</v>
      </c>
    </row>
    <row r="128" spans="2:65" s="1" customFormat="1" ht="25.5" customHeight="1">
      <c r="B128" s="40"/>
      <c r="C128" s="226" t="s">
        <v>192</v>
      </c>
      <c r="D128" s="226" t="s">
        <v>235</v>
      </c>
      <c r="E128" s="227" t="s">
        <v>1351</v>
      </c>
      <c r="F128" s="228" t="s">
        <v>1352</v>
      </c>
      <c r="G128" s="229" t="s">
        <v>248</v>
      </c>
      <c r="H128" s="230">
        <v>46.65</v>
      </c>
      <c r="I128" s="231"/>
      <c r="J128" s="232">
        <f>ROUND(I128*H128,2)</f>
        <v>0</v>
      </c>
      <c r="K128" s="228" t="s">
        <v>239</v>
      </c>
      <c r="L128" s="60"/>
      <c r="M128" s="233" t="s">
        <v>21</v>
      </c>
      <c r="N128" s="234" t="s">
        <v>43</v>
      </c>
      <c r="O128" s="41"/>
      <c r="P128" s="201">
        <f>O128*H128</f>
        <v>0</v>
      </c>
      <c r="Q128" s="201">
        <v>1E-4</v>
      </c>
      <c r="R128" s="201">
        <f>Q128*H128</f>
        <v>4.6649999999999999E-3</v>
      </c>
      <c r="S128" s="201">
        <v>0</v>
      </c>
      <c r="T128" s="202">
        <f>S128*H128</f>
        <v>0</v>
      </c>
      <c r="AR128" s="23" t="s">
        <v>152</v>
      </c>
      <c r="AT128" s="23" t="s">
        <v>235</v>
      </c>
      <c r="AU128" s="23" t="s">
        <v>82</v>
      </c>
      <c r="AY128" s="23" t="s">
        <v>146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80</v>
      </c>
      <c r="BK128" s="203">
        <f>ROUND(I128*H128,2)</f>
        <v>0</v>
      </c>
      <c r="BL128" s="23" t="s">
        <v>152</v>
      </c>
      <c r="BM128" s="23" t="s">
        <v>1353</v>
      </c>
    </row>
    <row r="129" spans="2:65" s="11" customFormat="1" ht="13.5">
      <c r="B129" s="204"/>
      <c r="C129" s="205"/>
      <c r="D129" s="206" t="s">
        <v>179</v>
      </c>
      <c r="E129" s="207" t="s">
        <v>21</v>
      </c>
      <c r="F129" s="208" t="s">
        <v>1354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179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146</v>
      </c>
    </row>
    <row r="130" spans="2:65" s="12" customFormat="1" ht="13.5">
      <c r="B130" s="215"/>
      <c r="C130" s="216"/>
      <c r="D130" s="206" t="s">
        <v>179</v>
      </c>
      <c r="E130" s="217" t="s">
        <v>1311</v>
      </c>
      <c r="F130" s="218" t="s">
        <v>1355</v>
      </c>
      <c r="G130" s="216"/>
      <c r="H130" s="219">
        <v>46.65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16.5" customHeight="1">
      <c r="B131" s="40"/>
      <c r="C131" s="191" t="s">
        <v>10</v>
      </c>
      <c r="D131" s="191" t="s">
        <v>148</v>
      </c>
      <c r="E131" s="192" t="s">
        <v>859</v>
      </c>
      <c r="F131" s="193" t="s">
        <v>860</v>
      </c>
      <c r="G131" s="194" t="s">
        <v>248</v>
      </c>
      <c r="H131" s="195">
        <v>46.65</v>
      </c>
      <c r="I131" s="196"/>
      <c r="J131" s="197">
        <f>ROUND(I131*H131,2)</f>
        <v>0</v>
      </c>
      <c r="K131" s="193" t="s">
        <v>21</v>
      </c>
      <c r="L131" s="198"/>
      <c r="M131" s="199" t="s">
        <v>21</v>
      </c>
      <c r="N131" s="200" t="s">
        <v>43</v>
      </c>
      <c r="O131" s="41"/>
      <c r="P131" s="201">
        <f>O131*H131</f>
        <v>0</v>
      </c>
      <c r="Q131" s="201">
        <v>2.9999999999999997E-4</v>
      </c>
      <c r="R131" s="201">
        <f>Q131*H131</f>
        <v>1.3994999999999999E-2</v>
      </c>
      <c r="S131" s="201">
        <v>0</v>
      </c>
      <c r="T131" s="202">
        <f>S131*H131</f>
        <v>0</v>
      </c>
      <c r="AR131" s="23" t="s">
        <v>151</v>
      </c>
      <c r="AT131" s="23" t="s">
        <v>148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152</v>
      </c>
      <c r="BM131" s="23" t="s">
        <v>1356</v>
      </c>
    </row>
    <row r="132" spans="2:65" s="12" customFormat="1" ht="13.5">
      <c r="B132" s="215"/>
      <c r="C132" s="216"/>
      <c r="D132" s="206" t="s">
        <v>179</v>
      </c>
      <c r="E132" s="217" t="s">
        <v>21</v>
      </c>
      <c r="F132" s="218" t="s">
        <v>1311</v>
      </c>
      <c r="G132" s="216"/>
      <c r="H132" s="219">
        <v>46.65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80</v>
      </c>
      <c r="AY132" s="225" t="s">
        <v>146</v>
      </c>
    </row>
    <row r="133" spans="2:65" s="1" customFormat="1" ht="25.5" customHeight="1">
      <c r="B133" s="40"/>
      <c r="C133" s="226" t="s">
        <v>199</v>
      </c>
      <c r="D133" s="226" t="s">
        <v>235</v>
      </c>
      <c r="E133" s="227" t="s">
        <v>1357</v>
      </c>
      <c r="F133" s="228" t="s">
        <v>1358</v>
      </c>
      <c r="G133" s="229" t="s">
        <v>253</v>
      </c>
      <c r="H133" s="230">
        <v>43.063000000000002</v>
      </c>
      <c r="I133" s="231"/>
      <c r="J133" s="232">
        <f>ROUND(I133*H133,2)</f>
        <v>0</v>
      </c>
      <c r="K133" s="228" t="s">
        <v>279</v>
      </c>
      <c r="L133" s="60"/>
      <c r="M133" s="233" t="s">
        <v>21</v>
      </c>
      <c r="N133" s="234" t="s">
        <v>43</v>
      </c>
      <c r="O133" s="41"/>
      <c r="P133" s="201">
        <f>O133*H133</f>
        <v>0</v>
      </c>
      <c r="Q133" s="201">
        <v>2.45329</v>
      </c>
      <c r="R133" s="201">
        <f>Q133*H133</f>
        <v>105.64602727</v>
      </c>
      <c r="S133" s="201">
        <v>0</v>
      </c>
      <c r="T133" s="202">
        <f>S133*H133</f>
        <v>0</v>
      </c>
      <c r="AR133" s="23" t="s">
        <v>152</v>
      </c>
      <c r="AT133" s="23" t="s">
        <v>235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152</v>
      </c>
      <c r="BM133" s="23" t="s">
        <v>1359</v>
      </c>
    </row>
    <row r="134" spans="2:65" s="11" customFormat="1" ht="13.5">
      <c r="B134" s="204"/>
      <c r="C134" s="205"/>
      <c r="D134" s="206" t="s">
        <v>179</v>
      </c>
      <c r="E134" s="207" t="s">
        <v>21</v>
      </c>
      <c r="F134" s="208" t="s">
        <v>1315</v>
      </c>
      <c r="G134" s="205"/>
      <c r="H134" s="207" t="s">
        <v>21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179</v>
      </c>
      <c r="AU134" s="214" t="s">
        <v>82</v>
      </c>
      <c r="AV134" s="11" t="s">
        <v>80</v>
      </c>
      <c r="AW134" s="11" t="s">
        <v>35</v>
      </c>
      <c r="AX134" s="11" t="s">
        <v>72</v>
      </c>
      <c r="AY134" s="214" t="s">
        <v>146</v>
      </c>
    </row>
    <row r="135" spans="2:65" s="12" customFormat="1" ht="13.5">
      <c r="B135" s="215"/>
      <c r="C135" s="216"/>
      <c r="D135" s="206" t="s">
        <v>179</v>
      </c>
      <c r="E135" s="217" t="s">
        <v>21</v>
      </c>
      <c r="F135" s="218" t="s">
        <v>1301</v>
      </c>
      <c r="G135" s="216"/>
      <c r="H135" s="219">
        <v>27.3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179</v>
      </c>
      <c r="AU135" s="225" t="s">
        <v>82</v>
      </c>
      <c r="AV135" s="12" t="s">
        <v>82</v>
      </c>
      <c r="AW135" s="12" t="s">
        <v>35</v>
      </c>
      <c r="AX135" s="12" t="s">
        <v>72</v>
      </c>
      <c r="AY135" s="225" t="s">
        <v>146</v>
      </c>
    </row>
    <row r="136" spans="2:65" s="12" customFormat="1" ht="13.5">
      <c r="B136" s="215"/>
      <c r="C136" s="216"/>
      <c r="D136" s="206" t="s">
        <v>179</v>
      </c>
      <c r="E136" s="217" t="s">
        <v>21</v>
      </c>
      <c r="F136" s="218" t="s">
        <v>1360</v>
      </c>
      <c r="G136" s="216"/>
      <c r="H136" s="219">
        <v>14.368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179</v>
      </c>
      <c r="AU136" s="225" t="s">
        <v>82</v>
      </c>
      <c r="AV136" s="12" t="s">
        <v>82</v>
      </c>
      <c r="AW136" s="12" t="s">
        <v>35</v>
      </c>
      <c r="AX136" s="12" t="s">
        <v>72</v>
      </c>
      <c r="AY136" s="225" t="s">
        <v>146</v>
      </c>
    </row>
    <row r="137" spans="2:65" s="11" customFormat="1" ht="13.5">
      <c r="B137" s="204"/>
      <c r="C137" s="205"/>
      <c r="D137" s="206" t="s">
        <v>179</v>
      </c>
      <c r="E137" s="207" t="s">
        <v>21</v>
      </c>
      <c r="F137" s="208" t="s">
        <v>1316</v>
      </c>
      <c r="G137" s="205"/>
      <c r="H137" s="207" t="s">
        <v>21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179</v>
      </c>
      <c r="AU137" s="214" t="s">
        <v>82</v>
      </c>
      <c r="AV137" s="11" t="s">
        <v>80</v>
      </c>
      <c r="AW137" s="11" t="s">
        <v>35</v>
      </c>
      <c r="AX137" s="11" t="s">
        <v>72</v>
      </c>
      <c r="AY137" s="214" t="s">
        <v>146</v>
      </c>
    </row>
    <row r="138" spans="2:65" s="12" customFormat="1" ht="13.5">
      <c r="B138" s="215"/>
      <c r="C138" s="216"/>
      <c r="D138" s="206" t="s">
        <v>179</v>
      </c>
      <c r="E138" s="217" t="s">
        <v>21</v>
      </c>
      <c r="F138" s="218" t="s">
        <v>1361</v>
      </c>
      <c r="G138" s="216"/>
      <c r="H138" s="219">
        <v>1.395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179</v>
      </c>
      <c r="AU138" s="225" t="s">
        <v>82</v>
      </c>
      <c r="AV138" s="12" t="s">
        <v>82</v>
      </c>
      <c r="AW138" s="12" t="s">
        <v>35</v>
      </c>
      <c r="AX138" s="12" t="s">
        <v>72</v>
      </c>
      <c r="AY138" s="225" t="s">
        <v>146</v>
      </c>
    </row>
    <row r="139" spans="2:65" s="13" customFormat="1" ht="13.5">
      <c r="B139" s="239"/>
      <c r="C139" s="240"/>
      <c r="D139" s="206" t="s">
        <v>179</v>
      </c>
      <c r="E139" s="241" t="s">
        <v>21</v>
      </c>
      <c r="F139" s="242" t="s">
        <v>273</v>
      </c>
      <c r="G139" s="240"/>
      <c r="H139" s="243">
        <v>43.063000000000002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179</v>
      </c>
      <c r="AU139" s="249" t="s">
        <v>82</v>
      </c>
      <c r="AV139" s="13" t="s">
        <v>152</v>
      </c>
      <c r="AW139" s="13" t="s">
        <v>35</v>
      </c>
      <c r="AX139" s="13" t="s">
        <v>80</v>
      </c>
      <c r="AY139" s="249" t="s">
        <v>146</v>
      </c>
    </row>
    <row r="140" spans="2:65" s="1" customFormat="1" ht="16.5" customHeight="1">
      <c r="B140" s="40"/>
      <c r="C140" s="226" t="s">
        <v>203</v>
      </c>
      <c r="D140" s="226" t="s">
        <v>235</v>
      </c>
      <c r="E140" s="227" t="s">
        <v>1362</v>
      </c>
      <c r="F140" s="228" t="s">
        <v>1363</v>
      </c>
      <c r="G140" s="229" t="s">
        <v>248</v>
      </c>
      <c r="H140" s="230">
        <v>177.32</v>
      </c>
      <c r="I140" s="231"/>
      <c r="J140" s="232">
        <f>ROUND(I140*H140,2)</f>
        <v>0</v>
      </c>
      <c r="K140" s="228" t="s">
        <v>279</v>
      </c>
      <c r="L140" s="60"/>
      <c r="M140" s="233" t="s">
        <v>21</v>
      </c>
      <c r="N140" s="234" t="s">
        <v>43</v>
      </c>
      <c r="O140" s="41"/>
      <c r="P140" s="201">
        <f>O140*H140</f>
        <v>0</v>
      </c>
      <c r="Q140" s="201">
        <v>1.4400000000000001E-3</v>
      </c>
      <c r="R140" s="201">
        <f>Q140*H140</f>
        <v>0.25534079999999998</v>
      </c>
      <c r="S140" s="201">
        <v>0</v>
      </c>
      <c r="T140" s="202">
        <f>S140*H140</f>
        <v>0</v>
      </c>
      <c r="AR140" s="23" t="s">
        <v>152</v>
      </c>
      <c r="AT140" s="23" t="s">
        <v>235</v>
      </c>
      <c r="AU140" s="23" t="s">
        <v>82</v>
      </c>
      <c r="AY140" s="23" t="s">
        <v>146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80</v>
      </c>
      <c r="BK140" s="203">
        <f>ROUND(I140*H140,2)</f>
        <v>0</v>
      </c>
      <c r="BL140" s="23" t="s">
        <v>152</v>
      </c>
      <c r="BM140" s="23" t="s">
        <v>1364</v>
      </c>
    </row>
    <row r="141" spans="2:65" s="11" customFormat="1" ht="13.5">
      <c r="B141" s="204"/>
      <c r="C141" s="205"/>
      <c r="D141" s="206" t="s">
        <v>179</v>
      </c>
      <c r="E141" s="207" t="s">
        <v>21</v>
      </c>
      <c r="F141" s="208" t="s">
        <v>1315</v>
      </c>
      <c r="G141" s="205"/>
      <c r="H141" s="207" t="s">
        <v>21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179</v>
      </c>
      <c r="AU141" s="214" t="s">
        <v>82</v>
      </c>
      <c r="AV141" s="11" t="s">
        <v>80</v>
      </c>
      <c r="AW141" s="11" t="s">
        <v>35</v>
      </c>
      <c r="AX141" s="11" t="s">
        <v>72</v>
      </c>
      <c r="AY141" s="214" t="s">
        <v>146</v>
      </c>
    </row>
    <row r="142" spans="2:65" s="12" customFormat="1" ht="13.5">
      <c r="B142" s="215"/>
      <c r="C142" s="216"/>
      <c r="D142" s="206" t="s">
        <v>179</v>
      </c>
      <c r="E142" s="217" t="s">
        <v>21</v>
      </c>
      <c r="F142" s="218" t="s">
        <v>1301</v>
      </c>
      <c r="G142" s="216"/>
      <c r="H142" s="219">
        <v>27.3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179</v>
      </c>
      <c r="AU142" s="225" t="s">
        <v>82</v>
      </c>
      <c r="AV142" s="12" t="s">
        <v>82</v>
      </c>
      <c r="AW142" s="12" t="s">
        <v>35</v>
      </c>
      <c r="AX142" s="12" t="s">
        <v>72</v>
      </c>
      <c r="AY142" s="225" t="s">
        <v>146</v>
      </c>
    </row>
    <row r="143" spans="2:65" s="12" customFormat="1" ht="13.5">
      <c r="B143" s="215"/>
      <c r="C143" s="216"/>
      <c r="D143" s="206" t="s">
        <v>179</v>
      </c>
      <c r="E143" s="217" t="s">
        <v>21</v>
      </c>
      <c r="F143" s="218" t="s">
        <v>1365</v>
      </c>
      <c r="G143" s="216"/>
      <c r="H143" s="219">
        <v>140.30000000000001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179</v>
      </c>
      <c r="AU143" s="225" t="s">
        <v>82</v>
      </c>
      <c r="AV143" s="12" t="s">
        <v>82</v>
      </c>
      <c r="AW143" s="12" t="s">
        <v>35</v>
      </c>
      <c r="AX143" s="12" t="s">
        <v>72</v>
      </c>
      <c r="AY143" s="225" t="s">
        <v>146</v>
      </c>
    </row>
    <row r="144" spans="2:65" s="11" customFormat="1" ht="13.5">
      <c r="B144" s="204"/>
      <c r="C144" s="205"/>
      <c r="D144" s="206" t="s">
        <v>179</v>
      </c>
      <c r="E144" s="207" t="s">
        <v>21</v>
      </c>
      <c r="F144" s="208" t="s">
        <v>1316</v>
      </c>
      <c r="G144" s="205"/>
      <c r="H144" s="207" t="s">
        <v>21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179</v>
      </c>
      <c r="AU144" s="214" t="s">
        <v>82</v>
      </c>
      <c r="AV144" s="11" t="s">
        <v>80</v>
      </c>
      <c r="AW144" s="11" t="s">
        <v>35</v>
      </c>
      <c r="AX144" s="11" t="s">
        <v>72</v>
      </c>
      <c r="AY144" s="214" t="s">
        <v>146</v>
      </c>
    </row>
    <row r="145" spans="2:65" s="12" customFormat="1" ht="13.5">
      <c r="B145" s="215"/>
      <c r="C145" s="216"/>
      <c r="D145" s="206" t="s">
        <v>179</v>
      </c>
      <c r="E145" s="217" t="s">
        <v>21</v>
      </c>
      <c r="F145" s="218" t="s">
        <v>1366</v>
      </c>
      <c r="G145" s="216"/>
      <c r="H145" s="219">
        <v>5.88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179</v>
      </c>
      <c r="AU145" s="225" t="s">
        <v>82</v>
      </c>
      <c r="AV145" s="12" t="s">
        <v>82</v>
      </c>
      <c r="AW145" s="12" t="s">
        <v>35</v>
      </c>
      <c r="AX145" s="12" t="s">
        <v>72</v>
      </c>
      <c r="AY145" s="225" t="s">
        <v>146</v>
      </c>
    </row>
    <row r="146" spans="2:65" s="11" customFormat="1" ht="13.5">
      <c r="B146" s="204"/>
      <c r="C146" s="205"/>
      <c r="D146" s="206" t="s">
        <v>179</v>
      </c>
      <c r="E146" s="207" t="s">
        <v>21</v>
      </c>
      <c r="F146" s="208" t="s">
        <v>1324</v>
      </c>
      <c r="G146" s="205"/>
      <c r="H146" s="207" t="s">
        <v>21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179</v>
      </c>
      <c r="AU146" s="214" t="s">
        <v>82</v>
      </c>
      <c r="AV146" s="11" t="s">
        <v>80</v>
      </c>
      <c r="AW146" s="11" t="s">
        <v>35</v>
      </c>
      <c r="AX146" s="11" t="s">
        <v>72</v>
      </c>
      <c r="AY146" s="214" t="s">
        <v>146</v>
      </c>
    </row>
    <row r="147" spans="2:65" s="12" customFormat="1" ht="13.5">
      <c r="B147" s="215"/>
      <c r="C147" s="216"/>
      <c r="D147" s="206" t="s">
        <v>179</v>
      </c>
      <c r="E147" s="217" t="s">
        <v>21</v>
      </c>
      <c r="F147" s="218" t="s">
        <v>1367</v>
      </c>
      <c r="G147" s="216"/>
      <c r="H147" s="219">
        <v>3.84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179</v>
      </c>
      <c r="AU147" s="225" t="s">
        <v>82</v>
      </c>
      <c r="AV147" s="12" t="s">
        <v>82</v>
      </c>
      <c r="AW147" s="12" t="s">
        <v>35</v>
      </c>
      <c r="AX147" s="12" t="s">
        <v>72</v>
      </c>
      <c r="AY147" s="225" t="s">
        <v>146</v>
      </c>
    </row>
    <row r="148" spans="2:65" s="13" customFormat="1" ht="13.5">
      <c r="B148" s="239"/>
      <c r="C148" s="240"/>
      <c r="D148" s="206" t="s">
        <v>179</v>
      </c>
      <c r="E148" s="241" t="s">
        <v>1308</v>
      </c>
      <c r="F148" s="242" t="s">
        <v>273</v>
      </c>
      <c r="G148" s="240"/>
      <c r="H148" s="243">
        <v>177.32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179</v>
      </c>
      <c r="AU148" s="249" t="s">
        <v>82</v>
      </c>
      <c r="AV148" s="13" t="s">
        <v>152</v>
      </c>
      <c r="AW148" s="13" t="s">
        <v>35</v>
      </c>
      <c r="AX148" s="13" t="s">
        <v>80</v>
      </c>
      <c r="AY148" s="249" t="s">
        <v>146</v>
      </c>
    </row>
    <row r="149" spans="2:65" s="1" customFormat="1" ht="25.5" customHeight="1">
      <c r="B149" s="40"/>
      <c r="C149" s="226" t="s">
        <v>210</v>
      </c>
      <c r="D149" s="226" t="s">
        <v>235</v>
      </c>
      <c r="E149" s="227" t="s">
        <v>1368</v>
      </c>
      <c r="F149" s="228" t="s">
        <v>1369</v>
      </c>
      <c r="G149" s="229" t="s">
        <v>248</v>
      </c>
      <c r="H149" s="230">
        <v>177.32</v>
      </c>
      <c r="I149" s="231"/>
      <c r="J149" s="232">
        <f>ROUND(I149*H149,2)</f>
        <v>0</v>
      </c>
      <c r="K149" s="228" t="s">
        <v>279</v>
      </c>
      <c r="L149" s="60"/>
      <c r="M149" s="233" t="s">
        <v>21</v>
      </c>
      <c r="N149" s="234" t="s">
        <v>43</v>
      </c>
      <c r="O149" s="41"/>
      <c r="P149" s="201">
        <f>O149*H149</f>
        <v>0</v>
      </c>
      <c r="Q149" s="201">
        <v>4.0000000000000003E-5</v>
      </c>
      <c r="R149" s="201">
        <f>Q149*H149</f>
        <v>7.0928000000000007E-3</v>
      </c>
      <c r="S149" s="201">
        <v>0</v>
      </c>
      <c r="T149" s="202">
        <f>S149*H149</f>
        <v>0</v>
      </c>
      <c r="AR149" s="23" t="s">
        <v>152</v>
      </c>
      <c r="AT149" s="23" t="s">
        <v>235</v>
      </c>
      <c r="AU149" s="23" t="s">
        <v>82</v>
      </c>
      <c r="AY149" s="23" t="s">
        <v>146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80</v>
      </c>
      <c r="BK149" s="203">
        <f>ROUND(I149*H149,2)</f>
        <v>0</v>
      </c>
      <c r="BL149" s="23" t="s">
        <v>152</v>
      </c>
      <c r="BM149" s="23" t="s">
        <v>1370</v>
      </c>
    </row>
    <row r="150" spans="2:65" s="12" customFormat="1" ht="13.5">
      <c r="B150" s="215"/>
      <c r="C150" s="216"/>
      <c r="D150" s="206" t="s">
        <v>179</v>
      </c>
      <c r="E150" s="217" t="s">
        <v>21</v>
      </c>
      <c r="F150" s="218" t="s">
        <v>1308</v>
      </c>
      <c r="G150" s="216"/>
      <c r="H150" s="219">
        <v>177.32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179</v>
      </c>
      <c r="AU150" s="225" t="s">
        <v>82</v>
      </c>
      <c r="AV150" s="12" t="s">
        <v>82</v>
      </c>
      <c r="AW150" s="12" t="s">
        <v>35</v>
      </c>
      <c r="AX150" s="12" t="s">
        <v>80</v>
      </c>
      <c r="AY150" s="225" t="s">
        <v>146</v>
      </c>
    </row>
    <row r="151" spans="2:65" s="1" customFormat="1" ht="16.5" customHeight="1">
      <c r="B151" s="40"/>
      <c r="C151" s="191" t="s">
        <v>214</v>
      </c>
      <c r="D151" s="191" t="s">
        <v>148</v>
      </c>
      <c r="E151" s="192" t="s">
        <v>1371</v>
      </c>
      <c r="F151" s="193" t="s">
        <v>1372</v>
      </c>
      <c r="G151" s="194" t="s">
        <v>248</v>
      </c>
      <c r="H151" s="195">
        <v>65.959999999999994</v>
      </c>
      <c r="I151" s="196"/>
      <c r="J151" s="197">
        <f>ROUND(I151*H151,2)</f>
        <v>0</v>
      </c>
      <c r="K151" s="193" t="s">
        <v>21</v>
      </c>
      <c r="L151" s="198"/>
      <c r="M151" s="199" t="s">
        <v>21</v>
      </c>
      <c r="N151" s="200" t="s">
        <v>43</v>
      </c>
      <c r="O151" s="4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151</v>
      </c>
      <c r="AT151" s="23" t="s">
        <v>148</v>
      </c>
      <c r="AU151" s="23" t="s">
        <v>82</v>
      </c>
      <c r="AY151" s="23" t="s">
        <v>146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80</v>
      </c>
      <c r="BK151" s="203">
        <f>ROUND(I151*H151,2)</f>
        <v>0</v>
      </c>
      <c r="BL151" s="23" t="s">
        <v>152</v>
      </c>
      <c r="BM151" s="23" t="s">
        <v>1373</v>
      </c>
    </row>
    <row r="152" spans="2:65" s="12" customFormat="1" ht="13.5">
      <c r="B152" s="215"/>
      <c r="C152" s="216"/>
      <c r="D152" s="206" t="s">
        <v>179</v>
      </c>
      <c r="E152" s="217" t="s">
        <v>21</v>
      </c>
      <c r="F152" s="218" t="s">
        <v>1301</v>
      </c>
      <c r="G152" s="216"/>
      <c r="H152" s="219">
        <v>27.3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179</v>
      </c>
      <c r="AU152" s="225" t="s">
        <v>82</v>
      </c>
      <c r="AV152" s="12" t="s">
        <v>82</v>
      </c>
      <c r="AW152" s="12" t="s">
        <v>35</v>
      </c>
      <c r="AX152" s="12" t="s">
        <v>72</v>
      </c>
      <c r="AY152" s="225" t="s">
        <v>146</v>
      </c>
    </row>
    <row r="153" spans="2:65" s="12" customFormat="1" ht="13.5">
      <c r="B153" s="215"/>
      <c r="C153" s="216"/>
      <c r="D153" s="206" t="s">
        <v>179</v>
      </c>
      <c r="E153" s="217" t="s">
        <v>21</v>
      </c>
      <c r="F153" s="218" t="s">
        <v>1374</v>
      </c>
      <c r="G153" s="216"/>
      <c r="H153" s="219">
        <v>65.959999999999994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179</v>
      </c>
      <c r="AU153" s="225" t="s">
        <v>82</v>
      </c>
      <c r="AV153" s="12" t="s">
        <v>82</v>
      </c>
      <c r="AW153" s="12" t="s">
        <v>35</v>
      </c>
      <c r="AX153" s="12" t="s">
        <v>80</v>
      </c>
      <c r="AY153" s="225" t="s">
        <v>146</v>
      </c>
    </row>
    <row r="154" spans="2:65" s="1" customFormat="1" ht="25.5" customHeight="1">
      <c r="B154" s="40"/>
      <c r="C154" s="226" t="s">
        <v>218</v>
      </c>
      <c r="D154" s="226" t="s">
        <v>235</v>
      </c>
      <c r="E154" s="227" t="s">
        <v>1375</v>
      </c>
      <c r="F154" s="228" t="s">
        <v>1376</v>
      </c>
      <c r="G154" s="229" t="s">
        <v>358</v>
      </c>
      <c r="H154" s="230">
        <v>0.28499999999999998</v>
      </c>
      <c r="I154" s="231"/>
      <c r="J154" s="232">
        <f>ROUND(I154*H154,2)</f>
        <v>0</v>
      </c>
      <c r="K154" s="228" t="s">
        <v>279</v>
      </c>
      <c r="L154" s="60"/>
      <c r="M154" s="233" t="s">
        <v>21</v>
      </c>
      <c r="N154" s="234" t="s">
        <v>43</v>
      </c>
      <c r="O154" s="41"/>
      <c r="P154" s="201">
        <f>O154*H154</f>
        <v>0</v>
      </c>
      <c r="Q154" s="201">
        <v>1.0597399999999999</v>
      </c>
      <c r="R154" s="201">
        <f>Q154*H154</f>
        <v>0.30202589999999996</v>
      </c>
      <c r="S154" s="201">
        <v>0</v>
      </c>
      <c r="T154" s="202">
        <f>S154*H154</f>
        <v>0</v>
      </c>
      <c r="AR154" s="23" t="s">
        <v>152</v>
      </c>
      <c r="AT154" s="23" t="s">
        <v>235</v>
      </c>
      <c r="AU154" s="23" t="s">
        <v>82</v>
      </c>
      <c r="AY154" s="23" t="s">
        <v>146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80</v>
      </c>
      <c r="BK154" s="203">
        <f>ROUND(I154*H154,2)</f>
        <v>0</v>
      </c>
      <c r="BL154" s="23" t="s">
        <v>152</v>
      </c>
      <c r="BM154" s="23" t="s">
        <v>1377</v>
      </c>
    </row>
    <row r="155" spans="2:65" s="11" customFormat="1" ht="13.5">
      <c r="B155" s="204"/>
      <c r="C155" s="205"/>
      <c r="D155" s="206" t="s">
        <v>179</v>
      </c>
      <c r="E155" s="207" t="s">
        <v>21</v>
      </c>
      <c r="F155" s="208" t="s">
        <v>1378</v>
      </c>
      <c r="G155" s="205"/>
      <c r="H155" s="207" t="s">
        <v>21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179</v>
      </c>
      <c r="AU155" s="214" t="s">
        <v>82</v>
      </c>
      <c r="AV155" s="11" t="s">
        <v>80</v>
      </c>
      <c r="AW155" s="11" t="s">
        <v>35</v>
      </c>
      <c r="AX155" s="11" t="s">
        <v>72</v>
      </c>
      <c r="AY155" s="214" t="s">
        <v>146</v>
      </c>
    </row>
    <row r="156" spans="2:65" s="12" customFormat="1" ht="13.5">
      <c r="B156" s="215"/>
      <c r="C156" s="216"/>
      <c r="D156" s="206" t="s">
        <v>179</v>
      </c>
      <c r="E156" s="217" t="s">
        <v>21</v>
      </c>
      <c r="F156" s="218" t="s">
        <v>1379</v>
      </c>
      <c r="G156" s="216"/>
      <c r="H156" s="219">
        <v>0.24099999999999999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179</v>
      </c>
      <c r="AU156" s="225" t="s">
        <v>82</v>
      </c>
      <c r="AV156" s="12" t="s">
        <v>82</v>
      </c>
      <c r="AW156" s="12" t="s">
        <v>35</v>
      </c>
      <c r="AX156" s="12" t="s">
        <v>72</v>
      </c>
      <c r="AY156" s="225" t="s">
        <v>146</v>
      </c>
    </row>
    <row r="157" spans="2:65" s="11" customFormat="1" ht="13.5">
      <c r="B157" s="204"/>
      <c r="C157" s="205"/>
      <c r="D157" s="206" t="s">
        <v>179</v>
      </c>
      <c r="E157" s="207" t="s">
        <v>21</v>
      </c>
      <c r="F157" s="208" t="s">
        <v>1380</v>
      </c>
      <c r="G157" s="205"/>
      <c r="H157" s="207" t="s">
        <v>21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179</v>
      </c>
      <c r="AU157" s="214" t="s">
        <v>82</v>
      </c>
      <c r="AV157" s="11" t="s">
        <v>80</v>
      </c>
      <c r="AW157" s="11" t="s">
        <v>35</v>
      </c>
      <c r="AX157" s="11" t="s">
        <v>72</v>
      </c>
      <c r="AY157" s="214" t="s">
        <v>146</v>
      </c>
    </row>
    <row r="158" spans="2:65" s="12" customFormat="1" ht="13.5">
      <c r="B158" s="215"/>
      <c r="C158" s="216"/>
      <c r="D158" s="206" t="s">
        <v>179</v>
      </c>
      <c r="E158" s="217" t="s">
        <v>21</v>
      </c>
      <c r="F158" s="218" t="s">
        <v>1381</v>
      </c>
      <c r="G158" s="216"/>
      <c r="H158" s="219">
        <v>4.3999999999999997E-2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146</v>
      </c>
    </row>
    <row r="159" spans="2:65" s="13" customFormat="1" ht="13.5">
      <c r="B159" s="239"/>
      <c r="C159" s="240"/>
      <c r="D159" s="206" t="s">
        <v>179</v>
      </c>
      <c r="E159" s="241" t="s">
        <v>21</v>
      </c>
      <c r="F159" s="242" t="s">
        <v>273</v>
      </c>
      <c r="G159" s="240"/>
      <c r="H159" s="243">
        <v>0.28499999999999998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179</v>
      </c>
      <c r="AU159" s="249" t="s">
        <v>82</v>
      </c>
      <c r="AV159" s="13" t="s">
        <v>152</v>
      </c>
      <c r="AW159" s="13" t="s">
        <v>35</v>
      </c>
      <c r="AX159" s="13" t="s">
        <v>80</v>
      </c>
      <c r="AY159" s="249" t="s">
        <v>146</v>
      </c>
    </row>
    <row r="160" spans="2:65" s="1" customFormat="1" ht="25.5" customHeight="1">
      <c r="B160" s="40"/>
      <c r="C160" s="226" t="s">
        <v>9</v>
      </c>
      <c r="D160" s="226" t="s">
        <v>235</v>
      </c>
      <c r="E160" s="227" t="s">
        <v>1382</v>
      </c>
      <c r="F160" s="228" t="s">
        <v>1383</v>
      </c>
      <c r="G160" s="229" t="s">
        <v>253</v>
      </c>
      <c r="H160" s="230">
        <v>9.5619999999999994</v>
      </c>
      <c r="I160" s="231"/>
      <c r="J160" s="232">
        <f>ROUND(I160*H160,2)</f>
        <v>0</v>
      </c>
      <c r="K160" s="228" t="s">
        <v>279</v>
      </c>
      <c r="L160" s="60"/>
      <c r="M160" s="233" t="s">
        <v>21</v>
      </c>
      <c r="N160" s="234" t="s">
        <v>43</v>
      </c>
      <c r="O160" s="41"/>
      <c r="P160" s="201">
        <f>O160*H160</f>
        <v>0</v>
      </c>
      <c r="Q160" s="201">
        <v>2.2563399999999998</v>
      </c>
      <c r="R160" s="201">
        <f>Q160*H160</f>
        <v>21.575123079999997</v>
      </c>
      <c r="S160" s="201">
        <v>0</v>
      </c>
      <c r="T160" s="202">
        <f>S160*H160</f>
        <v>0</v>
      </c>
      <c r="AR160" s="23" t="s">
        <v>152</v>
      </c>
      <c r="AT160" s="23" t="s">
        <v>235</v>
      </c>
      <c r="AU160" s="23" t="s">
        <v>82</v>
      </c>
      <c r="AY160" s="23" t="s">
        <v>146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80</v>
      </c>
      <c r="BK160" s="203">
        <f>ROUND(I160*H160,2)</f>
        <v>0</v>
      </c>
      <c r="BL160" s="23" t="s">
        <v>152</v>
      </c>
      <c r="BM160" s="23" t="s">
        <v>1384</v>
      </c>
    </row>
    <row r="161" spans="2:65" s="12" customFormat="1" ht="13.5">
      <c r="B161" s="215"/>
      <c r="C161" s="216"/>
      <c r="D161" s="206" t="s">
        <v>179</v>
      </c>
      <c r="E161" s="217" t="s">
        <v>21</v>
      </c>
      <c r="F161" s="218" t="s">
        <v>1304</v>
      </c>
      <c r="G161" s="216"/>
      <c r="H161" s="219">
        <v>9.5619999999999994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179</v>
      </c>
      <c r="AU161" s="225" t="s">
        <v>82</v>
      </c>
      <c r="AV161" s="12" t="s">
        <v>82</v>
      </c>
      <c r="AW161" s="12" t="s">
        <v>35</v>
      </c>
      <c r="AX161" s="12" t="s">
        <v>80</v>
      </c>
      <c r="AY161" s="225" t="s">
        <v>146</v>
      </c>
    </row>
    <row r="162" spans="2:65" s="1" customFormat="1" ht="16.5" customHeight="1">
      <c r="B162" s="40"/>
      <c r="C162" s="191" t="s">
        <v>225</v>
      </c>
      <c r="D162" s="191" t="s">
        <v>148</v>
      </c>
      <c r="E162" s="192" t="s">
        <v>1385</v>
      </c>
      <c r="F162" s="193" t="s">
        <v>1386</v>
      </c>
      <c r="G162" s="194" t="s">
        <v>177</v>
      </c>
      <c r="H162" s="195">
        <v>5</v>
      </c>
      <c r="I162" s="196"/>
      <c r="J162" s="197">
        <f>ROUND(I162*H162,2)</f>
        <v>0</v>
      </c>
      <c r="K162" s="193" t="s">
        <v>21</v>
      </c>
      <c r="L162" s="198"/>
      <c r="M162" s="199" t="s">
        <v>21</v>
      </c>
      <c r="N162" s="200" t="s">
        <v>43</v>
      </c>
      <c r="O162" s="41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3" t="s">
        <v>151</v>
      </c>
      <c r="AT162" s="23" t="s">
        <v>148</v>
      </c>
      <c r="AU162" s="23" t="s">
        <v>82</v>
      </c>
      <c r="AY162" s="23" t="s">
        <v>146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80</v>
      </c>
      <c r="BK162" s="203">
        <f>ROUND(I162*H162,2)</f>
        <v>0</v>
      </c>
      <c r="BL162" s="23" t="s">
        <v>152</v>
      </c>
      <c r="BM162" s="23" t="s">
        <v>1387</v>
      </c>
    </row>
    <row r="163" spans="2:65" s="10" customFormat="1" ht="29.85" customHeight="1">
      <c r="B163" s="175"/>
      <c r="C163" s="176"/>
      <c r="D163" s="177" t="s">
        <v>71</v>
      </c>
      <c r="E163" s="189" t="s">
        <v>156</v>
      </c>
      <c r="F163" s="189" t="s">
        <v>1388</v>
      </c>
      <c r="G163" s="176"/>
      <c r="H163" s="176"/>
      <c r="I163" s="179"/>
      <c r="J163" s="190">
        <f>BK163</f>
        <v>0</v>
      </c>
      <c r="K163" s="176"/>
      <c r="L163" s="181"/>
      <c r="M163" s="182"/>
      <c r="N163" s="183"/>
      <c r="O163" s="183"/>
      <c r="P163" s="184">
        <f>SUM(P164:P208)</f>
        <v>0</v>
      </c>
      <c r="Q163" s="183"/>
      <c r="R163" s="184">
        <f>SUM(R164:R208)</f>
        <v>12.09700773</v>
      </c>
      <c r="S163" s="183"/>
      <c r="T163" s="185">
        <f>SUM(T164:T208)</f>
        <v>0</v>
      </c>
      <c r="AR163" s="186" t="s">
        <v>80</v>
      </c>
      <c r="AT163" s="187" t="s">
        <v>71</v>
      </c>
      <c r="AU163" s="187" t="s">
        <v>80</v>
      </c>
      <c r="AY163" s="186" t="s">
        <v>146</v>
      </c>
      <c r="BK163" s="188">
        <f>SUM(BK164:BK208)</f>
        <v>0</v>
      </c>
    </row>
    <row r="164" spans="2:65" s="1" customFormat="1" ht="25.5" customHeight="1">
      <c r="B164" s="40"/>
      <c r="C164" s="226" t="s">
        <v>230</v>
      </c>
      <c r="D164" s="226" t="s">
        <v>235</v>
      </c>
      <c r="E164" s="227" t="s">
        <v>1389</v>
      </c>
      <c r="F164" s="228" t="s">
        <v>1390</v>
      </c>
      <c r="G164" s="229" t="s">
        <v>253</v>
      </c>
      <c r="H164" s="230">
        <v>4.5</v>
      </c>
      <c r="I164" s="231"/>
      <c r="J164" s="232">
        <f>ROUND(I164*H164,2)</f>
        <v>0</v>
      </c>
      <c r="K164" s="228" t="s">
        <v>279</v>
      </c>
      <c r="L164" s="60"/>
      <c r="M164" s="233" t="s">
        <v>21</v>
      </c>
      <c r="N164" s="234" t="s">
        <v>43</v>
      </c>
      <c r="O164" s="41"/>
      <c r="P164" s="201">
        <f>O164*H164</f>
        <v>0</v>
      </c>
      <c r="Q164" s="201">
        <v>2.45329</v>
      </c>
      <c r="R164" s="201">
        <f>Q164*H164</f>
        <v>11.039804999999999</v>
      </c>
      <c r="S164" s="201">
        <v>0</v>
      </c>
      <c r="T164" s="202">
        <f>S164*H164</f>
        <v>0</v>
      </c>
      <c r="AR164" s="23" t="s">
        <v>152</v>
      </c>
      <c r="AT164" s="23" t="s">
        <v>235</v>
      </c>
      <c r="AU164" s="23" t="s">
        <v>82</v>
      </c>
      <c r="AY164" s="23" t="s">
        <v>146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80</v>
      </c>
      <c r="BK164" s="203">
        <f>ROUND(I164*H164,2)</f>
        <v>0</v>
      </c>
      <c r="BL164" s="23" t="s">
        <v>152</v>
      </c>
      <c r="BM164" s="23" t="s">
        <v>1391</v>
      </c>
    </row>
    <row r="165" spans="2:65" s="11" customFormat="1" ht="13.5">
      <c r="B165" s="204"/>
      <c r="C165" s="205"/>
      <c r="D165" s="206" t="s">
        <v>179</v>
      </c>
      <c r="E165" s="207" t="s">
        <v>21</v>
      </c>
      <c r="F165" s="208" t="s">
        <v>1392</v>
      </c>
      <c r="G165" s="205"/>
      <c r="H165" s="207" t="s">
        <v>21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179</v>
      </c>
      <c r="AU165" s="214" t="s">
        <v>82</v>
      </c>
      <c r="AV165" s="11" t="s">
        <v>80</v>
      </c>
      <c r="AW165" s="11" t="s">
        <v>35</v>
      </c>
      <c r="AX165" s="11" t="s">
        <v>72</v>
      </c>
      <c r="AY165" s="214" t="s">
        <v>146</v>
      </c>
    </row>
    <row r="166" spans="2:65" s="11" customFormat="1" ht="13.5">
      <c r="B166" s="204"/>
      <c r="C166" s="205"/>
      <c r="D166" s="206" t="s">
        <v>179</v>
      </c>
      <c r="E166" s="207" t="s">
        <v>21</v>
      </c>
      <c r="F166" s="208" t="s">
        <v>1316</v>
      </c>
      <c r="G166" s="205"/>
      <c r="H166" s="207" t="s">
        <v>21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179</v>
      </c>
      <c r="AU166" s="214" t="s">
        <v>82</v>
      </c>
      <c r="AV166" s="11" t="s">
        <v>80</v>
      </c>
      <c r="AW166" s="11" t="s">
        <v>35</v>
      </c>
      <c r="AX166" s="11" t="s">
        <v>72</v>
      </c>
      <c r="AY166" s="214" t="s">
        <v>146</v>
      </c>
    </row>
    <row r="167" spans="2:65" s="12" customFormat="1" ht="13.5">
      <c r="B167" s="215"/>
      <c r="C167" s="216"/>
      <c r="D167" s="206" t="s">
        <v>179</v>
      </c>
      <c r="E167" s="217" t="s">
        <v>21</v>
      </c>
      <c r="F167" s="218" t="s">
        <v>1393</v>
      </c>
      <c r="G167" s="216"/>
      <c r="H167" s="219">
        <v>4.5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179</v>
      </c>
      <c r="AU167" s="225" t="s">
        <v>82</v>
      </c>
      <c r="AV167" s="12" t="s">
        <v>82</v>
      </c>
      <c r="AW167" s="12" t="s">
        <v>35</v>
      </c>
      <c r="AX167" s="12" t="s">
        <v>80</v>
      </c>
      <c r="AY167" s="225" t="s">
        <v>146</v>
      </c>
    </row>
    <row r="168" spans="2:65" s="1" customFormat="1" ht="25.5" customHeight="1">
      <c r="B168" s="40"/>
      <c r="C168" s="226" t="s">
        <v>234</v>
      </c>
      <c r="D168" s="226" t="s">
        <v>235</v>
      </c>
      <c r="E168" s="227" t="s">
        <v>1394</v>
      </c>
      <c r="F168" s="228" t="s">
        <v>1395</v>
      </c>
      <c r="G168" s="229" t="s">
        <v>248</v>
      </c>
      <c r="H168" s="230">
        <v>46</v>
      </c>
      <c r="I168" s="231"/>
      <c r="J168" s="232">
        <f>ROUND(I168*H168,2)</f>
        <v>0</v>
      </c>
      <c r="K168" s="228" t="s">
        <v>279</v>
      </c>
      <c r="L168" s="60"/>
      <c r="M168" s="233" t="s">
        <v>21</v>
      </c>
      <c r="N168" s="234" t="s">
        <v>43</v>
      </c>
      <c r="O168" s="41"/>
      <c r="P168" s="201">
        <f>O168*H168</f>
        <v>0</v>
      </c>
      <c r="Q168" s="201">
        <v>2.7499999999999998E-3</v>
      </c>
      <c r="R168" s="201">
        <f>Q168*H168</f>
        <v>0.1265</v>
      </c>
      <c r="S168" s="201">
        <v>0</v>
      </c>
      <c r="T168" s="202">
        <f>S168*H168</f>
        <v>0</v>
      </c>
      <c r="AR168" s="23" t="s">
        <v>152</v>
      </c>
      <c r="AT168" s="23" t="s">
        <v>235</v>
      </c>
      <c r="AU168" s="23" t="s">
        <v>82</v>
      </c>
      <c r="AY168" s="23" t="s">
        <v>146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80</v>
      </c>
      <c r="BK168" s="203">
        <f>ROUND(I168*H168,2)</f>
        <v>0</v>
      </c>
      <c r="BL168" s="23" t="s">
        <v>152</v>
      </c>
      <c r="BM168" s="23" t="s">
        <v>1396</v>
      </c>
    </row>
    <row r="169" spans="2:65" s="11" customFormat="1" ht="13.5">
      <c r="B169" s="204"/>
      <c r="C169" s="205"/>
      <c r="D169" s="206" t="s">
        <v>179</v>
      </c>
      <c r="E169" s="207" t="s">
        <v>21</v>
      </c>
      <c r="F169" s="208" t="s">
        <v>1316</v>
      </c>
      <c r="G169" s="205"/>
      <c r="H169" s="207" t="s">
        <v>21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179</v>
      </c>
      <c r="AU169" s="214" t="s">
        <v>82</v>
      </c>
      <c r="AV169" s="11" t="s">
        <v>80</v>
      </c>
      <c r="AW169" s="11" t="s">
        <v>35</v>
      </c>
      <c r="AX169" s="11" t="s">
        <v>72</v>
      </c>
      <c r="AY169" s="214" t="s">
        <v>146</v>
      </c>
    </row>
    <row r="170" spans="2:65" s="12" customFormat="1" ht="13.5">
      <c r="B170" s="215"/>
      <c r="C170" s="216"/>
      <c r="D170" s="206" t="s">
        <v>179</v>
      </c>
      <c r="E170" s="217" t="s">
        <v>21</v>
      </c>
      <c r="F170" s="218" t="s">
        <v>1397</v>
      </c>
      <c r="G170" s="216"/>
      <c r="H170" s="219">
        <v>45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179</v>
      </c>
      <c r="AU170" s="225" t="s">
        <v>82</v>
      </c>
      <c r="AV170" s="12" t="s">
        <v>82</v>
      </c>
      <c r="AW170" s="12" t="s">
        <v>35</v>
      </c>
      <c r="AX170" s="12" t="s">
        <v>72</v>
      </c>
      <c r="AY170" s="225" t="s">
        <v>146</v>
      </c>
    </row>
    <row r="171" spans="2:65" s="12" customFormat="1" ht="13.5">
      <c r="B171" s="215"/>
      <c r="C171" s="216"/>
      <c r="D171" s="206" t="s">
        <v>179</v>
      </c>
      <c r="E171" s="217" t="s">
        <v>21</v>
      </c>
      <c r="F171" s="218" t="s">
        <v>1398</v>
      </c>
      <c r="G171" s="216"/>
      <c r="H171" s="219">
        <v>1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179</v>
      </c>
      <c r="AU171" s="225" t="s">
        <v>82</v>
      </c>
      <c r="AV171" s="12" t="s">
        <v>82</v>
      </c>
      <c r="AW171" s="12" t="s">
        <v>35</v>
      </c>
      <c r="AX171" s="12" t="s">
        <v>72</v>
      </c>
      <c r="AY171" s="225" t="s">
        <v>146</v>
      </c>
    </row>
    <row r="172" spans="2:65" s="13" customFormat="1" ht="13.5">
      <c r="B172" s="239"/>
      <c r="C172" s="240"/>
      <c r="D172" s="206" t="s">
        <v>179</v>
      </c>
      <c r="E172" s="241" t="s">
        <v>21</v>
      </c>
      <c r="F172" s="242" t="s">
        <v>273</v>
      </c>
      <c r="G172" s="240"/>
      <c r="H172" s="243">
        <v>46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179</v>
      </c>
      <c r="AU172" s="249" t="s">
        <v>82</v>
      </c>
      <c r="AV172" s="13" t="s">
        <v>152</v>
      </c>
      <c r="AW172" s="13" t="s">
        <v>35</v>
      </c>
      <c r="AX172" s="13" t="s">
        <v>80</v>
      </c>
      <c r="AY172" s="249" t="s">
        <v>146</v>
      </c>
    </row>
    <row r="173" spans="2:65" s="1" customFormat="1" ht="25.5" customHeight="1">
      <c r="B173" s="40"/>
      <c r="C173" s="226" t="s">
        <v>243</v>
      </c>
      <c r="D173" s="226" t="s">
        <v>235</v>
      </c>
      <c r="E173" s="227" t="s">
        <v>1399</v>
      </c>
      <c r="F173" s="228" t="s">
        <v>1400</v>
      </c>
      <c r="G173" s="229" t="s">
        <v>248</v>
      </c>
      <c r="H173" s="230">
        <v>46</v>
      </c>
      <c r="I173" s="231"/>
      <c r="J173" s="232">
        <f>ROUND(I173*H173,2)</f>
        <v>0</v>
      </c>
      <c r="K173" s="228" t="s">
        <v>279</v>
      </c>
      <c r="L173" s="60"/>
      <c r="M173" s="233" t="s">
        <v>21</v>
      </c>
      <c r="N173" s="234" t="s">
        <v>43</v>
      </c>
      <c r="O173" s="4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3" t="s">
        <v>152</v>
      </c>
      <c r="AT173" s="23" t="s">
        <v>235</v>
      </c>
      <c r="AU173" s="23" t="s">
        <v>82</v>
      </c>
      <c r="AY173" s="23" t="s">
        <v>146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80</v>
      </c>
      <c r="BK173" s="203">
        <f>ROUND(I173*H173,2)</f>
        <v>0</v>
      </c>
      <c r="BL173" s="23" t="s">
        <v>152</v>
      </c>
      <c r="BM173" s="23" t="s">
        <v>1401</v>
      </c>
    </row>
    <row r="174" spans="2:65" s="1" customFormat="1" ht="16.5" customHeight="1">
      <c r="B174" s="40"/>
      <c r="C174" s="226" t="s">
        <v>369</v>
      </c>
      <c r="D174" s="226" t="s">
        <v>235</v>
      </c>
      <c r="E174" s="227" t="s">
        <v>1402</v>
      </c>
      <c r="F174" s="228" t="s">
        <v>1403</v>
      </c>
      <c r="G174" s="229" t="s">
        <v>248</v>
      </c>
      <c r="H174" s="230">
        <v>46</v>
      </c>
      <c r="I174" s="231"/>
      <c r="J174" s="232">
        <f>ROUND(I174*H174,2)</f>
        <v>0</v>
      </c>
      <c r="K174" s="228" t="s">
        <v>21</v>
      </c>
      <c r="L174" s="60"/>
      <c r="M174" s="233" t="s">
        <v>21</v>
      </c>
      <c r="N174" s="234" t="s">
        <v>43</v>
      </c>
      <c r="O174" s="41"/>
      <c r="P174" s="201">
        <f>O174*H174</f>
        <v>0</v>
      </c>
      <c r="Q174" s="201">
        <v>2.5999999999999999E-3</v>
      </c>
      <c r="R174" s="201">
        <f>Q174*H174</f>
        <v>0.1196</v>
      </c>
      <c r="S174" s="201">
        <v>0</v>
      </c>
      <c r="T174" s="202">
        <f>S174*H174</f>
        <v>0</v>
      </c>
      <c r="AR174" s="23" t="s">
        <v>152</v>
      </c>
      <c r="AT174" s="23" t="s">
        <v>235</v>
      </c>
      <c r="AU174" s="23" t="s">
        <v>82</v>
      </c>
      <c r="AY174" s="23" t="s">
        <v>146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80</v>
      </c>
      <c r="BK174" s="203">
        <f>ROUND(I174*H174,2)</f>
        <v>0</v>
      </c>
      <c r="BL174" s="23" t="s">
        <v>152</v>
      </c>
      <c r="BM174" s="23" t="s">
        <v>1404</v>
      </c>
    </row>
    <row r="175" spans="2:65" s="1" customFormat="1" ht="25.5" customHeight="1">
      <c r="B175" s="40"/>
      <c r="C175" s="226" t="s">
        <v>373</v>
      </c>
      <c r="D175" s="226" t="s">
        <v>235</v>
      </c>
      <c r="E175" s="227" t="s">
        <v>1405</v>
      </c>
      <c r="F175" s="228" t="s">
        <v>1406</v>
      </c>
      <c r="G175" s="229" t="s">
        <v>358</v>
      </c>
      <c r="H175" s="230">
        <v>0.14899999999999999</v>
      </c>
      <c r="I175" s="231"/>
      <c r="J175" s="232">
        <f>ROUND(I175*H175,2)</f>
        <v>0</v>
      </c>
      <c r="K175" s="228" t="s">
        <v>279</v>
      </c>
      <c r="L175" s="60"/>
      <c r="M175" s="233" t="s">
        <v>21</v>
      </c>
      <c r="N175" s="234" t="s">
        <v>43</v>
      </c>
      <c r="O175" s="41"/>
      <c r="P175" s="201">
        <f>O175*H175</f>
        <v>0</v>
      </c>
      <c r="Q175" s="201">
        <v>1.06277</v>
      </c>
      <c r="R175" s="201">
        <f>Q175*H175</f>
        <v>0.15835273</v>
      </c>
      <c r="S175" s="201">
        <v>0</v>
      </c>
      <c r="T175" s="202">
        <f>S175*H175</f>
        <v>0</v>
      </c>
      <c r="AR175" s="23" t="s">
        <v>152</v>
      </c>
      <c r="AT175" s="23" t="s">
        <v>235</v>
      </c>
      <c r="AU175" s="23" t="s">
        <v>82</v>
      </c>
      <c r="AY175" s="23" t="s">
        <v>146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80</v>
      </c>
      <c r="BK175" s="203">
        <f>ROUND(I175*H175,2)</f>
        <v>0</v>
      </c>
      <c r="BL175" s="23" t="s">
        <v>152</v>
      </c>
      <c r="BM175" s="23" t="s">
        <v>1407</v>
      </c>
    </row>
    <row r="176" spans="2:65" s="11" customFormat="1" ht="13.5">
      <c r="B176" s="204"/>
      <c r="C176" s="205"/>
      <c r="D176" s="206" t="s">
        <v>179</v>
      </c>
      <c r="E176" s="207" t="s">
        <v>21</v>
      </c>
      <c r="F176" s="208" t="s">
        <v>1316</v>
      </c>
      <c r="G176" s="205"/>
      <c r="H176" s="207" t="s">
        <v>21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179</v>
      </c>
      <c r="AU176" s="214" t="s">
        <v>82</v>
      </c>
      <c r="AV176" s="11" t="s">
        <v>80</v>
      </c>
      <c r="AW176" s="11" t="s">
        <v>35</v>
      </c>
      <c r="AX176" s="11" t="s">
        <v>72</v>
      </c>
      <c r="AY176" s="214" t="s">
        <v>146</v>
      </c>
    </row>
    <row r="177" spans="2:65" s="12" customFormat="1" ht="13.5">
      <c r="B177" s="215"/>
      <c r="C177" s="216"/>
      <c r="D177" s="206" t="s">
        <v>179</v>
      </c>
      <c r="E177" s="217" t="s">
        <v>21</v>
      </c>
      <c r="F177" s="218" t="s">
        <v>1408</v>
      </c>
      <c r="G177" s="216"/>
      <c r="H177" s="219">
        <v>0.14899999999999999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179</v>
      </c>
      <c r="AU177" s="225" t="s">
        <v>82</v>
      </c>
      <c r="AV177" s="12" t="s">
        <v>82</v>
      </c>
      <c r="AW177" s="12" t="s">
        <v>35</v>
      </c>
      <c r="AX177" s="12" t="s">
        <v>80</v>
      </c>
      <c r="AY177" s="225" t="s">
        <v>146</v>
      </c>
    </row>
    <row r="178" spans="2:65" s="1" customFormat="1" ht="25.5" customHeight="1">
      <c r="B178" s="40"/>
      <c r="C178" s="226" t="s">
        <v>380</v>
      </c>
      <c r="D178" s="226" t="s">
        <v>235</v>
      </c>
      <c r="E178" s="227" t="s">
        <v>1409</v>
      </c>
      <c r="F178" s="228" t="s">
        <v>1410</v>
      </c>
      <c r="G178" s="229" t="s">
        <v>177</v>
      </c>
      <c r="H178" s="230">
        <v>1</v>
      </c>
      <c r="I178" s="231"/>
      <c r="J178" s="232">
        <f>ROUND(I178*H178,2)</f>
        <v>0</v>
      </c>
      <c r="K178" s="228" t="s">
        <v>279</v>
      </c>
      <c r="L178" s="60"/>
      <c r="M178" s="233" t="s">
        <v>21</v>
      </c>
      <c r="N178" s="234" t="s">
        <v>43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152</v>
      </c>
      <c r="AT178" s="23" t="s">
        <v>235</v>
      </c>
      <c r="AU178" s="23" t="s">
        <v>82</v>
      </c>
      <c r="AY178" s="23" t="s">
        <v>146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80</v>
      </c>
      <c r="BK178" s="203">
        <f>ROUND(I178*H178,2)</f>
        <v>0</v>
      </c>
      <c r="BL178" s="23" t="s">
        <v>152</v>
      </c>
      <c r="BM178" s="23" t="s">
        <v>1411</v>
      </c>
    </row>
    <row r="179" spans="2:65" s="1" customFormat="1" ht="25.5" customHeight="1">
      <c r="B179" s="40"/>
      <c r="C179" s="226" t="s">
        <v>384</v>
      </c>
      <c r="D179" s="226" t="s">
        <v>235</v>
      </c>
      <c r="E179" s="227" t="s">
        <v>1412</v>
      </c>
      <c r="F179" s="228" t="s">
        <v>1413</v>
      </c>
      <c r="G179" s="229" t="s">
        <v>238</v>
      </c>
      <c r="H179" s="230">
        <v>373</v>
      </c>
      <c r="I179" s="231"/>
      <c r="J179" s="232">
        <f>ROUND(I179*H179,2)</f>
        <v>0</v>
      </c>
      <c r="K179" s="228" t="s">
        <v>279</v>
      </c>
      <c r="L179" s="60"/>
      <c r="M179" s="233" t="s">
        <v>21</v>
      </c>
      <c r="N179" s="234" t="s">
        <v>43</v>
      </c>
      <c r="O179" s="4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152</v>
      </c>
      <c r="AT179" s="23" t="s">
        <v>235</v>
      </c>
      <c r="AU179" s="23" t="s">
        <v>82</v>
      </c>
      <c r="AY179" s="23" t="s">
        <v>146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80</v>
      </c>
      <c r="BK179" s="203">
        <f>ROUND(I179*H179,2)</f>
        <v>0</v>
      </c>
      <c r="BL179" s="23" t="s">
        <v>152</v>
      </c>
      <c r="BM179" s="23" t="s">
        <v>1414</v>
      </c>
    </row>
    <row r="180" spans="2:65" s="12" customFormat="1" ht="13.5">
      <c r="B180" s="215"/>
      <c r="C180" s="216"/>
      <c r="D180" s="206" t="s">
        <v>179</v>
      </c>
      <c r="E180" s="217" t="s">
        <v>21</v>
      </c>
      <c r="F180" s="218" t="s">
        <v>1415</v>
      </c>
      <c r="G180" s="216"/>
      <c r="H180" s="219">
        <v>373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179</v>
      </c>
      <c r="AU180" s="225" t="s">
        <v>82</v>
      </c>
      <c r="AV180" s="12" t="s">
        <v>82</v>
      </c>
      <c r="AW180" s="12" t="s">
        <v>35</v>
      </c>
      <c r="AX180" s="12" t="s">
        <v>80</v>
      </c>
      <c r="AY180" s="225" t="s">
        <v>146</v>
      </c>
    </row>
    <row r="181" spans="2:65" s="1" customFormat="1" ht="16.5" customHeight="1">
      <c r="B181" s="40"/>
      <c r="C181" s="191" t="s">
        <v>388</v>
      </c>
      <c r="D181" s="191" t="s">
        <v>148</v>
      </c>
      <c r="E181" s="192" t="s">
        <v>1416</v>
      </c>
      <c r="F181" s="193" t="s">
        <v>1417</v>
      </c>
      <c r="G181" s="194" t="s">
        <v>150</v>
      </c>
      <c r="H181" s="195">
        <v>1</v>
      </c>
      <c r="I181" s="196"/>
      <c r="J181" s="197">
        <f>ROUND(I181*H181,2)</f>
        <v>0</v>
      </c>
      <c r="K181" s="193" t="s">
        <v>21</v>
      </c>
      <c r="L181" s="198"/>
      <c r="M181" s="199" t="s">
        <v>21</v>
      </c>
      <c r="N181" s="200" t="s">
        <v>43</v>
      </c>
      <c r="O181" s="4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151</v>
      </c>
      <c r="AT181" s="23" t="s">
        <v>148</v>
      </c>
      <c r="AU181" s="23" t="s">
        <v>82</v>
      </c>
      <c r="AY181" s="23" t="s">
        <v>146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80</v>
      </c>
      <c r="BK181" s="203">
        <f>ROUND(I181*H181,2)</f>
        <v>0</v>
      </c>
      <c r="BL181" s="23" t="s">
        <v>152</v>
      </c>
      <c r="BM181" s="23" t="s">
        <v>1418</v>
      </c>
    </row>
    <row r="182" spans="2:65" s="1" customFormat="1" ht="25.5" customHeight="1">
      <c r="B182" s="40"/>
      <c r="C182" s="191" t="s">
        <v>393</v>
      </c>
      <c r="D182" s="191" t="s">
        <v>148</v>
      </c>
      <c r="E182" s="192" t="s">
        <v>1419</v>
      </c>
      <c r="F182" s="193" t="s">
        <v>1420</v>
      </c>
      <c r="G182" s="194" t="s">
        <v>177</v>
      </c>
      <c r="H182" s="195">
        <v>124</v>
      </c>
      <c r="I182" s="196"/>
      <c r="J182" s="197">
        <f>ROUND(I182*H182,2)</f>
        <v>0</v>
      </c>
      <c r="K182" s="193" t="s">
        <v>21</v>
      </c>
      <c r="L182" s="198"/>
      <c r="M182" s="199" t="s">
        <v>21</v>
      </c>
      <c r="N182" s="200" t="s">
        <v>43</v>
      </c>
      <c r="O182" s="4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151</v>
      </c>
      <c r="AT182" s="23" t="s">
        <v>148</v>
      </c>
      <c r="AU182" s="23" t="s">
        <v>82</v>
      </c>
      <c r="AY182" s="23" t="s">
        <v>146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80</v>
      </c>
      <c r="BK182" s="203">
        <f>ROUND(I182*H182,2)</f>
        <v>0</v>
      </c>
      <c r="BL182" s="23" t="s">
        <v>152</v>
      </c>
      <c r="BM182" s="23" t="s">
        <v>1421</v>
      </c>
    </row>
    <row r="183" spans="2:65" s="1" customFormat="1" ht="25.5" customHeight="1">
      <c r="B183" s="40"/>
      <c r="C183" s="191" t="s">
        <v>407</v>
      </c>
      <c r="D183" s="191" t="s">
        <v>148</v>
      </c>
      <c r="E183" s="192" t="s">
        <v>1422</v>
      </c>
      <c r="F183" s="193" t="s">
        <v>1423</v>
      </c>
      <c r="G183" s="194" t="s">
        <v>177</v>
      </c>
      <c r="H183" s="195">
        <v>22</v>
      </c>
      <c r="I183" s="196"/>
      <c r="J183" s="197">
        <f>ROUND(I183*H183,2)</f>
        <v>0</v>
      </c>
      <c r="K183" s="193" t="s">
        <v>21</v>
      </c>
      <c r="L183" s="198"/>
      <c r="M183" s="199" t="s">
        <v>21</v>
      </c>
      <c r="N183" s="200" t="s">
        <v>43</v>
      </c>
      <c r="O183" s="4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151</v>
      </c>
      <c r="AT183" s="23" t="s">
        <v>148</v>
      </c>
      <c r="AU183" s="23" t="s">
        <v>82</v>
      </c>
      <c r="AY183" s="23" t="s">
        <v>146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80</v>
      </c>
      <c r="BK183" s="203">
        <f>ROUND(I183*H183,2)</f>
        <v>0</v>
      </c>
      <c r="BL183" s="23" t="s">
        <v>152</v>
      </c>
      <c r="BM183" s="23" t="s">
        <v>1424</v>
      </c>
    </row>
    <row r="184" spans="2:65" s="1" customFormat="1" ht="16.5" customHeight="1">
      <c r="B184" s="40"/>
      <c r="C184" s="191" t="s">
        <v>418</v>
      </c>
      <c r="D184" s="191" t="s">
        <v>148</v>
      </c>
      <c r="E184" s="192" t="s">
        <v>1425</v>
      </c>
      <c r="F184" s="193" t="s">
        <v>1426</v>
      </c>
      <c r="G184" s="194" t="s">
        <v>150</v>
      </c>
      <c r="H184" s="195">
        <v>1</v>
      </c>
      <c r="I184" s="196"/>
      <c r="J184" s="197">
        <f>ROUND(I184*H184,2)</f>
        <v>0</v>
      </c>
      <c r="K184" s="193" t="s">
        <v>21</v>
      </c>
      <c r="L184" s="198"/>
      <c r="M184" s="199" t="s">
        <v>21</v>
      </c>
      <c r="N184" s="200" t="s">
        <v>43</v>
      </c>
      <c r="O184" s="41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151</v>
      </c>
      <c r="AT184" s="23" t="s">
        <v>148</v>
      </c>
      <c r="AU184" s="23" t="s">
        <v>82</v>
      </c>
      <c r="AY184" s="23" t="s">
        <v>146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80</v>
      </c>
      <c r="BK184" s="203">
        <f>ROUND(I184*H184,2)</f>
        <v>0</v>
      </c>
      <c r="BL184" s="23" t="s">
        <v>152</v>
      </c>
      <c r="BM184" s="23" t="s">
        <v>1427</v>
      </c>
    </row>
    <row r="185" spans="2:65" s="1" customFormat="1" ht="16.5" customHeight="1">
      <c r="B185" s="40"/>
      <c r="C185" s="191" t="s">
        <v>427</v>
      </c>
      <c r="D185" s="191" t="s">
        <v>148</v>
      </c>
      <c r="E185" s="192" t="s">
        <v>1428</v>
      </c>
      <c r="F185" s="193" t="s">
        <v>1429</v>
      </c>
      <c r="G185" s="194" t="s">
        <v>177</v>
      </c>
      <c r="H185" s="195">
        <v>2</v>
      </c>
      <c r="I185" s="196"/>
      <c r="J185" s="197">
        <f>ROUND(I185*H185,2)</f>
        <v>0</v>
      </c>
      <c r="K185" s="193" t="s">
        <v>21</v>
      </c>
      <c r="L185" s="198"/>
      <c r="M185" s="199" t="s">
        <v>21</v>
      </c>
      <c r="N185" s="200" t="s">
        <v>43</v>
      </c>
      <c r="O185" s="41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151</v>
      </c>
      <c r="AT185" s="23" t="s">
        <v>148</v>
      </c>
      <c r="AU185" s="23" t="s">
        <v>82</v>
      </c>
      <c r="AY185" s="23" t="s">
        <v>146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80</v>
      </c>
      <c r="BK185" s="203">
        <f>ROUND(I185*H185,2)</f>
        <v>0</v>
      </c>
      <c r="BL185" s="23" t="s">
        <v>152</v>
      </c>
      <c r="BM185" s="23" t="s">
        <v>1430</v>
      </c>
    </row>
    <row r="186" spans="2:65" s="11" customFormat="1" ht="13.5">
      <c r="B186" s="204"/>
      <c r="C186" s="205"/>
      <c r="D186" s="206" t="s">
        <v>179</v>
      </c>
      <c r="E186" s="207" t="s">
        <v>21</v>
      </c>
      <c r="F186" s="208" t="s">
        <v>1323</v>
      </c>
      <c r="G186" s="205"/>
      <c r="H186" s="207" t="s">
        <v>21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179</v>
      </c>
      <c r="AU186" s="214" t="s">
        <v>82</v>
      </c>
      <c r="AV186" s="11" t="s">
        <v>80</v>
      </c>
      <c r="AW186" s="11" t="s">
        <v>35</v>
      </c>
      <c r="AX186" s="11" t="s">
        <v>72</v>
      </c>
      <c r="AY186" s="214" t="s">
        <v>146</v>
      </c>
    </row>
    <row r="187" spans="2:65" s="12" customFormat="1" ht="13.5">
      <c r="B187" s="215"/>
      <c r="C187" s="216"/>
      <c r="D187" s="206" t="s">
        <v>179</v>
      </c>
      <c r="E187" s="217" t="s">
        <v>21</v>
      </c>
      <c r="F187" s="218" t="s">
        <v>82</v>
      </c>
      <c r="G187" s="216"/>
      <c r="H187" s="219">
        <v>2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179</v>
      </c>
      <c r="AU187" s="225" t="s">
        <v>82</v>
      </c>
      <c r="AV187" s="12" t="s">
        <v>82</v>
      </c>
      <c r="AW187" s="12" t="s">
        <v>35</v>
      </c>
      <c r="AX187" s="12" t="s">
        <v>80</v>
      </c>
      <c r="AY187" s="225" t="s">
        <v>146</v>
      </c>
    </row>
    <row r="188" spans="2:65" s="1" customFormat="1" ht="25.5" customHeight="1">
      <c r="B188" s="40"/>
      <c r="C188" s="191" t="s">
        <v>399</v>
      </c>
      <c r="D188" s="191" t="s">
        <v>148</v>
      </c>
      <c r="E188" s="192" t="s">
        <v>1431</v>
      </c>
      <c r="F188" s="193" t="s">
        <v>1432</v>
      </c>
      <c r="G188" s="194" t="s">
        <v>177</v>
      </c>
      <c r="H188" s="195">
        <v>6</v>
      </c>
      <c r="I188" s="196"/>
      <c r="J188" s="197">
        <f>ROUND(I188*H188,2)</f>
        <v>0</v>
      </c>
      <c r="K188" s="193" t="s">
        <v>21</v>
      </c>
      <c r="L188" s="198"/>
      <c r="M188" s="199" t="s">
        <v>21</v>
      </c>
      <c r="N188" s="200" t="s">
        <v>43</v>
      </c>
      <c r="O188" s="41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3" t="s">
        <v>151</v>
      </c>
      <c r="AT188" s="23" t="s">
        <v>148</v>
      </c>
      <c r="AU188" s="23" t="s">
        <v>82</v>
      </c>
      <c r="AY188" s="23" t="s">
        <v>146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80</v>
      </c>
      <c r="BK188" s="203">
        <f>ROUND(I188*H188,2)</f>
        <v>0</v>
      </c>
      <c r="BL188" s="23" t="s">
        <v>152</v>
      </c>
      <c r="BM188" s="23" t="s">
        <v>1433</v>
      </c>
    </row>
    <row r="189" spans="2:65" s="11" customFormat="1" ht="13.5">
      <c r="B189" s="204"/>
      <c r="C189" s="205"/>
      <c r="D189" s="206" t="s">
        <v>179</v>
      </c>
      <c r="E189" s="207" t="s">
        <v>21</v>
      </c>
      <c r="F189" s="208" t="s">
        <v>1323</v>
      </c>
      <c r="G189" s="205"/>
      <c r="H189" s="207" t="s">
        <v>21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179</v>
      </c>
      <c r="AU189" s="214" t="s">
        <v>82</v>
      </c>
      <c r="AV189" s="11" t="s">
        <v>80</v>
      </c>
      <c r="AW189" s="11" t="s">
        <v>35</v>
      </c>
      <c r="AX189" s="11" t="s">
        <v>72</v>
      </c>
      <c r="AY189" s="214" t="s">
        <v>146</v>
      </c>
    </row>
    <row r="190" spans="2:65" s="12" customFormat="1" ht="13.5">
      <c r="B190" s="215"/>
      <c r="C190" s="216"/>
      <c r="D190" s="206" t="s">
        <v>179</v>
      </c>
      <c r="E190" s="217" t="s">
        <v>21</v>
      </c>
      <c r="F190" s="218" t="s">
        <v>1434</v>
      </c>
      <c r="G190" s="216"/>
      <c r="H190" s="219">
        <v>6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179</v>
      </c>
      <c r="AU190" s="225" t="s">
        <v>82</v>
      </c>
      <c r="AV190" s="12" t="s">
        <v>82</v>
      </c>
      <c r="AW190" s="12" t="s">
        <v>35</v>
      </c>
      <c r="AX190" s="12" t="s">
        <v>80</v>
      </c>
      <c r="AY190" s="225" t="s">
        <v>146</v>
      </c>
    </row>
    <row r="191" spans="2:65" s="1" customFormat="1" ht="16.5" customHeight="1">
      <c r="B191" s="40"/>
      <c r="C191" s="191" t="s">
        <v>579</v>
      </c>
      <c r="D191" s="191" t="s">
        <v>148</v>
      </c>
      <c r="E191" s="192" t="s">
        <v>1435</v>
      </c>
      <c r="F191" s="193" t="s">
        <v>1436</v>
      </c>
      <c r="G191" s="194" t="s">
        <v>177</v>
      </c>
      <c r="H191" s="195">
        <v>124</v>
      </c>
      <c r="I191" s="196"/>
      <c r="J191" s="197">
        <f>ROUND(I191*H191,2)</f>
        <v>0</v>
      </c>
      <c r="K191" s="193" t="s">
        <v>21</v>
      </c>
      <c r="L191" s="198"/>
      <c r="M191" s="199" t="s">
        <v>21</v>
      </c>
      <c r="N191" s="200" t="s">
        <v>43</v>
      </c>
      <c r="O191" s="4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151</v>
      </c>
      <c r="AT191" s="23" t="s">
        <v>148</v>
      </c>
      <c r="AU191" s="23" t="s">
        <v>82</v>
      </c>
      <c r="AY191" s="23" t="s">
        <v>146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80</v>
      </c>
      <c r="BK191" s="203">
        <f>ROUND(I191*H191,2)</f>
        <v>0</v>
      </c>
      <c r="BL191" s="23" t="s">
        <v>152</v>
      </c>
      <c r="BM191" s="23" t="s">
        <v>1437</v>
      </c>
    </row>
    <row r="192" spans="2:65" s="1" customFormat="1" ht="16.5" customHeight="1">
      <c r="B192" s="40"/>
      <c r="C192" s="191" t="s">
        <v>583</v>
      </c>
      <c r="D192" s="191" t="s">
        <v>148</v>
      </c>
      <c r="E192" s="192" t="s">
        <v>1438</v>
      </c>
      <c r="F192" s="193" t="s">
        <v>1439</v>
      </c>
      <c r="G192" s="194" t="s">
        <v>177</v>
      </c>
      <c r="H192" s="195">
        <v>146</v>
      </c>
      <c r="I192" s="196"/>
      <c r="J192" s="197">
        <f>ROUND(I192*H192,2)</f>
        <v>0</v>
      </c>
      <c r="K192" s="193" t="s">
        <v>21</v>
      </c>
      <c r="L192" s="198"/>
      <c r="M192" s="199" t="s">
        <v>21</v>
      </c>
      <c r="N192" s="200" t="s">
        <v>43</v>
      </c>
      <c r="O192" s="4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151</v>
      </c>
      <c r="AT192" s="23" t="s">
        <v>148</v>
      </c>
      <c r="AU192" s="23" t="s">
        <v>82</v>
      </c>
      <c r="AY192" s="23" t="s">
        <v>146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80</v>
      </c>
      <c r="BK192" s="203">
        <f>ROUND(I192*H192,2)</f>
        <v>0</v>
      </c>
      <c r="BL192" s="23" t="s">
        <v>152</v>
      </c>
      <c r="BM192" s="23" t="s">
        <v>1440</v>
      </c>
    </row>
    <row r="193" spans="2:65" s="11" customFormat="1" ht="13.5">
      <c r="B193" s="204"/>
      <c r="C193" s="205"/>
      <c r="D193" s="206" t="s">
        <v>179</v>
      </c>
      <c r="E193" s="207" t="s">
        <v>21</v>
      </c>
      <c r="F193" s="208" t="s">
        <v>1441</v>
      </c>
      <c r="G193" s="205"/>
      <c r="H193" s="207" t="s">
        <v>21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179</v>
      </c>
      <c r="AU193" s="214" t="s">
        <v>82</v>
      </c>
      <c r="AV193" s="11" t="s">
        <v>80</v>
      </c>
      <c r="AW193" s="11" t="s">
        <v>35</v>
      </c>
      <c r="AX193" s="11" t="s">
        <v>72</v>
      </c>
      <c r="AY193" s="214" t="s">
        <v>146</v>
      </c>
    </row>
    <row r="194" spans="2:65" s="12" customFormat="1" ht="13.5">
      <c r="B194" s="215"/>
      <c r="C194" s="216"/>
      <c r="D194" s="206" t="s">
        <v>179</v>
      </c>
      <c r="E194" s="217" t="s">
        <v>21</v>
      </c>
      <c r="F194" s="218" t="s">
        <v>1442</v>
      </c>
      <c r="G194" s="216"/>
      <c r="H194" s="219">
        <v>146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179</v>
      </c>
      <c r="AU194" s="225" t="s">
        <v>82</v>
      </c>
      <c r="AV194" s="12" t="s">
        <v>82</v>
      </c>
      <c r="AW194" s="12" t="s">
        <v>35</v>
      </c>
      <c r="AX194" s="12" t="s">
        <v>80</v>
      </c>
      <c r="AY194" s="225" t="s">
        <v>146</v>
      </c>
    </row>
    <row r="195" spans="2:65" s="1" customFormat="1" ht="16.5" customHeight="1">
      <c r="B195" s="40"/>
      <c r="C195" s="191" t="s">
        <v>586</v>
      </c>
      <c r="D195" s="191" t="s">
        <v>148</v>
      </c>
      <c r="E195" s="192" t="s">
        <v>1443</v>
      </c>
      <c r="F195" s="193" t="s">
        <v>1444</v>
      </c>
      <c r="G195" s="194" t="s">
        <v>150</v>
      </c>
      <c r="H195" s="195">
        <v>10</v>
      </c>
      <c r="I195" s="196"/>
      <c r="J195" s="197">
        <f t="shared" ref="J195:J202" si="0">ROUND(I195*H195,2)</f>
        <v>0</v>
      </c>
      <c r="K195" s="193" t="s">
        <v>21</v>
      </c>
      <c r="L195" s="198"/>
      <c r="M195" s="199" t="s">
        <v>21</v>
      </c>
      <c r="N195" s="200" t="s">
        <v>43</v>
      </c>
      <c r="O195" s="41"/>
      <c r="P195" s="201">
        <f t="shared" ref="P195:P202" si="1">O195*H195</f>
        <v>0</v>
      </c>
      <c r="Q195" s="201">
        <v>0</v>
      </c>
      <c r="R195" s="201">
        <f t="shared" ref="R195:R202" si="2">Q195*H195</f>
        <v>0</v>
      </c>
      <c r="S195" s="201">
        <v>0</v>
      </c>
      <c r="T195" s="202">
        <f t="shared" ref="T195:T202" si="3">S195*H195</f>
        <v>0</v>
      </c>
      <c r="AR195" s="23" t="s">
        <v>151</v>
      </c>
      <c r="AT195" s="23" t="s">
        <v>148</v>
      </c>
      <c r="AU195" s="23" t="s">
        <v>82</v>
      </c>
      <c r="AY195" s="23" t="s">
        <v>146</v>
      </c>
      <c r="BE195" s="203">
        <f t="shared" ref="BE195:BE202" si="4">IF(N195="základní",J195,0)</f>
        <v>0</v>
      </c>
      <c r="BF195" s="203">
        <f t="shared" ref="BF195:BF202" si="5">IF(N195="snížená",J195,0)</f>
        <v>0</v>
      </c>
      <c r="BG195" s="203">
        <f t="shared" ref="BG195:BG202" si="6">IF(N195="zákl. přenesená",J195,0)</f>
        <v>0</v>
      </c>
      <c r="BH195" s="203">
        <f t="shared" ref="BH195:BH202" si="7">IF(N195="sníž. přenesená",J195,0)</f>
        <v>0</v>
      </c>
      <c r="BI195" s="203">
        <f t="shared" ref="BI195:BI202" si="8">IF(N195="nulová",J195,0)</f>
        <v>0</v>
      </c>
      <c r="BJ195" s="23" t="s">
        <v>80</v>
      </c>
      <c r="BK195" s="203">
        <f t="shared" ref="BK195:BK202" si="9">ROUND(I195*H195,2)</f>
        <v>0</v>
      </c>
      <c r="BL195" s="23" t="s">
        <v>152</v>
      </c>
      <c r="BM195" s="23" t="s">
        <v>1445</v>
      </c>
    </row>
    <row r="196" spans="2:65" s="1" customFormat="1" ht="16.5" customHeight="1">
      <c r="B196" s="40"/>
      <c r="C196" s="191" t="s">
        <v>591</v>
      </c>
      <c r="D196" s="191" t="s">
        <v>148</v>
      </c>
      <c r="E196" s="192" t="s">
        <v>1446</v>
      </c>
      <c r="F196" s="193" t="s">
        <v>1447</v>
      </c>
      <c r="G196" s="194" t="s">
        <v>177</v>
      </c>
      <c r="H196" s="195">
        <v>2</v>
      </c>
      <c r="I196" s="196"/>
      <c r="J196" s="197">
        <f t="shared" si="0"/>
        <v>0</v>
      </c>
      <c r="K196" s="193" t="s">
        <v>21</v>
      </c>
      <c r="L196" s="198"/>
      <c r="M196" s="199" t="s">
        <v>21</v>
      </c>
      <c r="N196" s="200" t="s">
        <v>43</v>
      </c>
      <c r="O196" s="41"/>
      <c r="P196" s="201">
        <f t="shared" si="1"/>
        <v>0</v>
      </c>
      <c r="Q196" s="201">
        <v>0</v>
      </c>
      <c r="R196" s="201">
        <f t="shared" si="2"/>
        <v>0</v>
      </c>
      <c r="S196" s="201">
        <v>0</v>
      </c>
      <c r="T196" s="202">
        <f t="shared" si="3"/>
        <v>0</v>
      </c>
      <c r="AR196" s="23" t="s">
        <v>151</v>
      </c>
      <c r="AT196" s="23" t="s">
        <v>148</v>
      </c>
      <c r="AU196" s="23" t="s">
        <v>82</v>
      </c>
      <c r="AY196" s="23" t="s">
        <v>146</v>
      </c>
      <c r="BE196" s="203">
        <f t="shared" si="4"/>
        <v>0</v>
      </c>
      <c r="BF196" s="203">
        <f t="shared" si="5"/>
        <v>0</v>
      </c>
      <c r="BG196" s="203">
        <f t="shared" si="6"/>
        <v>0</v>
      </c>
      <c r="BH196" s="203">
        <f t="shared" si="7"/>
        <v>0</v>
      </c>
      <c r="BI196" s="203">
        <f t="shared" si="8"/>
        <v>0</v>
      </c>
      <c r="BJ196" s="23" t="s">
        <v>80</v>
      </c>
      <c r="BK196" s="203">
        <f t="shared" si="9"/>
        <v>0</v>
      </c>
      <c r="BL196" s="23" t="s">
        <v>152</v>
      </c>
      <c r="BM196" s="23" t="s">
        <v>1448</v>
      </c>
    </row>
    <row r="197" spans="2:65" s="1" customFormat="1" ht="16.5" customHeight="1">
      <c r="B197" s="40"/>
      <c r="C197" s="191" t="s">
        <v>563</v>
      </c>
      <c r="D197" s="191" t="s">
        <v>148</v>
      </c>
      <c r="E197" s="192" t="s">
        <v>1449</v>
      </c>
      <c r="F197" s="193" t="s">
        <v>1450</v>
      </c>
      <c r="G197" s="194" t="s">
        <v>177</v>
      </c>
      <c r="H197" s="195">
        <v>2</v>
      </c>
      <c r="I197" s="196"/>
      <c r="J197" s="197">
        <f t="shared" si="0"/>
        <v>0</v>
      </c>
      <c r="K197" s="193" t="s">
        <v>21</v>
      </c>
      <c r="L197" s="198"/>
      <c r="M197" s="199" t="s">
        <v>21</v>
      </c>
      <c r="N197" s="200" t="s">
        <v>43</v>
      </c>
      <c r="O197" s="41"/>
      <c r="P197" s="201">
        <f t="shared" si="1"/>
        <v>0</v>
      </c>
      <c r="Q197" s="201">
        <v>0</v>
      </c>
      <c r="R197" s="201">
        <f t="shared" si="2"/>
        <v>0</v>
      </c>
      <c r="S197" s="201">
        <v>0</v>
      </c>
      <c r="T197" s="202">
        <f t="shared" si="3"/>
        <v>0</v>
      </c>
      <c r="AR197" s="23" t="s">
        <v>151</v>
      </c>
      <c r="AT197" s="23" t="s">
        <v>148</v>
      </c>
      <c r="AU197" s="23" t="s">
        <v>82</v>
      </c>
      <c r="AY197" s="23" t="s">
        <v>146</v>
      </c>
      <c r="BE197" s="203">
        <f t="shared" si="4"/>
        <v>0</v>
      </c>
      <c r="BF197" s="203">
        <f t="shared" si="5"/>
        <v>0</v>
      </c>
      <c r="BG197" s="203">
        <f t="shared" si="6"/>
        <v>0</v>
      </c>
      <c r="BH197" s="203">
        <f t="shared" si="7"/>
        <v>0</v>
      </c>
      <c r="BI197" s="203">
        <f t="shared" si="8"/>
        <v>0</v>
      </c>
      <c r="BJ197" s="23" t="s">
        <v>80</v>
      </c>
      <c r="BK197" s="203">
        <f t="shared" si="9"/>
        <v>0</v>
      </c>
      <c r="BL197" s="23" t="s">
        <v>152</v>
      </c>
      <c r="BM197" s="23" t="s">
        <v>1451</v>
      </c>
    </row>
    <row r="198" spans="2:65" s="1" customFormat="1" ht="16.5" customHeight="1">
      <c r="B198" s="40"/>
      <c r="C198" s="191" t="s">
        <v>598</v>
      </c>
      <c r="D198" s="191" t="s">
        <v>148</v>
      </c>
      <c r="E198" s="192" t="s">
        <v>1452</v>
      </c>
      <c r="F198" s="193" t="s">
        <v>1453</v>
      </c>
      <c r="G198" s="194" t="s">
        <v>177</v>
      </c>
      <c r="H198" s="195">
        <v>2</v>
      </c>
      <c r="I198" s="196"/>
      <c r="J198" s="197">
        <f t="shared" si="0"/>
        <v>0</v>
      </c>
      <c r="K198" s="193" t="s">
        <v>21</v>
      </c>
      <c r="L198" s="198"/>
      <c r="M198" s="199" t="s">
        <v>21</v>
      </c>
      <c r="N198" s="200" t="s">
        <v>43</v>
      </c>
      <c r="O198" s="41"/>
      <c r="P198" s="201">
        <f t="shared" si="1"/>
        <v>0</v>
      </c>
      <c r="Q198" s="201">
        <v>0</v>
      </c>
      <c r="R198" s="201">
        <f t="shared" si="2"/>
        <v>0</v>
      </c>
      <c r="S198" s="201">
        <v>0</v>
      </c>
      <c r="T198" s="202">
        <f t="shared" si="3"/>
        <v>0</v>
      </c>
      <c r="AR198" s="23" t="s">
        <v>151</v>
      </c>
      <c r="AT198" s="23" t="s">
        <v>148</v>
      </c>
      <c r="AU198" s="23" t="s">
        <v>82</v>
      </c>
      <c r="AY198" s="23" t="s">
        <v>146</v>
      </c>
      <c r="BE198" s="203">
        <f t="shared" si="4"/>
        <v>0</v>
      </c>
      <c r="BF198" s="203">
        <f t="shared" si="5"/>
        <v>0</v>
      </c>
      <c r="BG198" s="203">
        <f t="shared" si="6"/>
        <v>0</v>
      </c>
      <c r="BH198" s="203">
        <f t="shared" si="7"/>
        <v>0</v>
      </c>
      <c r="BI198" s="203">
        <f t="shared" si="8"/>
        <v>0</v>
      </c>
      <c r="BJ198" s="23" t="s">
        <v>80</v>
      </c>
      <c r="BK198" s="203">
        <f t="shared" si="9"/>
        <v>0</v>
      </c>
      <c r="BL198" s="23" t="s">
        <v>152</v>
      </c>
      <c r="BM198" s="23" t="s">
        <v>1454</v>
      </c>
    </row>
    <row r="199" spans="2:65" s="1" customFormat="1" ht="16.5" customHeight="1">
      <c r="B199" s="40"/>
      <c r="C199" s="191" t="s">
        <v>606</v>
      </c>
      <c r="D199" s="191" t="s">
        <v>148</v>
      </c>
      <c r="E199" s="192" t="s">
        <v>1455</v>
      </c>
      <c r="F199" s="193" t="s">
        <v>1456</v>
      </c>
      <c r="G199" s="194" t="s">
        <v>150</v>
      </c>
      <c r="H199" s="195">
        <v>1</v>
      </c>
      <c r="I199" s="196"/>
      <c r="J199" s="197">
        <f t="shared" si="0"/>
        <v>0</v>
      </c>
      <c r="K199" s="193" t="s">
        <v>21</v>
      </c>
      <c r="L199" s="198"/>
      <c r="M199" s="199" t="s">
        <v>21</v>
      </c>
      <c r="N199" s="200" t="s">
        <v>43</v>
      </c>
      <c r="O199" s="41"/>
      <c r="P199" s="201">
        <f t="shared" si="1"/>
        <v>0</v>
      </c>
      <c r="Q199" s="201">
        <v>0</v>
      </c>
      <c r="R199" s="201">
        <f t="shared" si="2"/>
        <v>0</v>
      </c>
      <c r="S199" s="201">
        <v>0</v>
      </c>
      <c r="T199" s="202">
        <f t="shared" si="3"/>
        <v>0</v>
      </c>
      <c r="AR199" s="23" t="s">
        <v>151</v>
      </c>
      <c r="AT199" s="23" t="s">
        <v>148</v>
      </c>
      <c r="AU199" s="23" t="s">
        <v>82</v>
      </c>
      <c r="AY199" s="23" t="s">
        <v>146</v>
      </c>
      <c r="BE199" s="203">
        <f t="shared" si="4"/>
        <v>0</v>
      </c>
      <c r="BF199" s="203">
        <f t="shared" si="5"/>
        <v>0</v>
      </c>
      <c r="BG199" s="203">
        <f t="shared" si="6"/>
        <v>0</v>
      </c>
      <c r="BH199" s="203">
        <f t="shared" si="7"/>
        <v>0</v>
      </c>
      <c r="BI199" s="203">
        <f t="shared" si="8"/>
        <v>0</v>
      </c>
      <c r="BJ199" s="23" t="s">
        <v>80</v>
      </c>
      <c r="BK199" s="203">
        <f t="shared" si="9"/>
        <v>0</v>
      </c>
      <c r="BL199" s="23" t="s">
        <v>152</v>
      </c>
      <c r="BM199" s="23" t="s">
        <v>1457</v>
      </c>
    </row>
    <row r="200" spans="2:65" s="1" customFormat="1" ht="25.5" customHeight="1">
      <c r="B200" s="40"/>
      <c r="C200" s="191" t="s">
        <v>611</v>
      </c>
      <c r="D200" s="191" t="s">
        <v>148</v>
      </c>
      <c r="E200" s="192" t="s">
        <v>1458</v>
      </c>
      <c r="F200" s="193" t="s">
        <v>1459</v>
      </c>
      <c r="G200" s="194" t="s">
        <v>150</v>
      </c>
      <c r="H200" s="195">
        <v>1</v>
      </c>
      <c r="I200" s="196"/>
      <c r="J200" s="197">
        <f t="shared" si="0"/>
        <v>0</v>
      </c>
      <c r="K200" s="193" t="s">
        <v>21</v>
      </c>
      <c r="L200" s="198"/>
      <c r="M200" s="199" t="s">
        <v>21</v>
      </c>
      <c r="N200" s="200" t="s">
        <v>43</v>
      </c>
      <c r="O200" s="41"/>
      <c r="P200" s="201">
        <f t="shared" si="1"/>
        <v>0</v>
      </c>
      <c r="Q200" s="201">
        <v>0</v>
      </c>
      <c r="R200" s="201">
        <f t="shared" si="2"/>
        <v>0</v>
      </c>
      <c r="S200" s="201">
        <v>0</v>
      </c>
      <c r="T200" s="202">
        <f t="shared" si="3"/>
        <v>0</v>
      </c>
      <c r="AR200" s="23" t="s">
        <v>151</v>
      </c>
      <c r="AT200" s="23" t="s">
        <v>148</v>
      </c>
      <c r="AU200" s="23" t="s">
        <v>82</v>
      </c>
      <c r="AY200" s="23" t="s">
        <v>146</v>
      </c>
      <c r="BE200" s="203">
        <f t="shared" si="4"/>
        <v>0</v>
      </c>
      <c r="BF200" s="203">
        <f t="shared" si="5"/>
        <v>0</v>
      </c>
      <c r="BG200" s="203">
        <f t="shared" si="6"/>
        <v>0</v>
      </c>
      <c r="BH200" s="203">
        <f t="shared" si="7"/>
        <v>0</v>
      </c>
      <c r="BI200" s="203">
        <f t="shared" si="8"/>
        <v>0</v>
      </c>
      <c r="BJ200" s="23" t="s">
        <v>80</v>
      </c>
      <c r="BK200" s="203">
        <f t="shared" si="9"/>
        <v>0</v>
      </c>
      <c r="BL200" s="23" t="s">
        <v>152</v>
      </c>
      <c r="BM200" s="23" t="s">
        <v>1460</v>
      </c>
    </row>
    <row r="201" spans="2:65" s="1" customFormat="1" ht="16.5" customHeight="1">
      <c r="B201" s="40"/>
      <c r="C201" s="191" t="s">
        <v>617</v>
      </c>
      <c r="D201" s="191" t="s">
        <v>148</v>
      </c>
      <c r="E201" s="192" t="s">
        <v>1461</v>
      </c>
      <c r="F201" s="193" t="s">
        <v>1462</v>
      </c>
      <c r="G201" s="194" t="s">
        <v>238</v>
      </c>
      <c r="H201" s="195">
        <v>373</v>
      </c>
      <c r="I201" s="196"/>
      <c r="J201" s="197">
        <f t="shared" si="0"/>
        <v>0</v>
      </c>
      <c r="K201" s="193" t="s">
        <v>21</v>
      </c>
      <c r="L201" s="198"/>
      <c r="M201" s="199" t="s">
        <v>21</v>
      </c>
      <c r="N201" s="200" t="s">
        <v>43</v>
      </c>
      <c r="O201" s="41"/>
      <c r="P201" s="201">
        <f t="shared" si="1"/>
        <v>0</v>
      </c>
      <c r="Q201" s="201">
        <v>1.6000000000000001E-3</v>
      </c>
      <c r="R201" s="201">
        <f t="shared" si="2"/>
        <v>0.5968</v>
      </c>
      <c r="S201" s="201">
        <v>0</v>
      </c>
      <c r="T201" s="202">
        <f t="shared" si="3"/>
        <v>0</v>
      </c>
      <c r="AR201" s="23" t="s">
        <v>151</v>
      </c>
      <c r="AT201" s="23" t="s">
        <v>148</v>
      </c>
      <c r="AU201" s="23" t="s">
        <v>82</v>
      </c>
      <c r="AY201" s="23" t="s">
        <v>146</v>
      </c>
      <c r="BE201" s="203">
        <f t="shared" si="4"/>
        <v>0</v>
      </c>
      <c r="BF201" s="203">
        <f t="shared" si="5"/>
        <v>0</v>
      </c>
      <c r="BG201" s="203">
        <f t="shared" si="6"/>
        <v>0</v>
      </c>
      <c r="BH201" s="203">
        <f t="shared" si="7"/>
        <v>0</v>
      </c>
      <c r="BI201" s="203">
        <f t="shared" si="8"/>
        <v>0</v>
      </c>
      <c r="BJ201" s="23" t="s">
        <v>80</v>
      </c>
      <c r="BK201" s="203">
        <f t="shared" si="9"/>
        <v>0</v>
      </c>
      <c r="BL201" s="23" t="s">
        <v>152</v>
      </c>
      <c r="BM201" s="23" t="s">
        <v>1463</v>
      </c>
    </row>
    <row r="202" spans="2:65" s="1" customFormat="1" ht="25.5" customHeight="1">
      <c r="B202" s="40"/>
      <c r="C202" s="226" t="s">
        <v>621</v>
      </c>
      <c r="D202" s="226" t="s">
        <v>235</v>
      </c>
      <c r="E202" s="227" t="s">
        <v>1464</v>
      </c>
      <c r="F202" s="228" t="s">
        <v>1465</v>
      </c>
      <c r="G202" s="229" t="s">
        <v>238</v>
      </c>
      <c r="H202" s="230">
        <v>1119</v>
      </c>
      <c r="I202" s="231"/>
      <c r="J202" s="232">
        <f t="shared" si="0"/>
        <v>0</v>
      </c>
      <c r="K202" s="228" t="s">
        <v>279</v>
      </c>
      <c r="L202" s="60"/>
      <c r="M202" s="233" t="s">
        <v>21</v>
      </c>
      <c r="N202" s="234" t="s">
        <v>43</v>
      </c>
      <c r="O202" s="41"/>
      <c r="P202" s="201">
        <f t="shared" si="1"/>
        <v>0</v>
      </c>
      <c r="Q202" s="201">
        <v>0</v>
      </c>
      <c r="R202" s="201">
        <f t="shared" si="2"/>
        <v>0</v>
      </c>
      <c r="S202" s="201">
        <v>0</v>
      </c>
      <c r="T202" s="202">
        <f t="shared" si="3"/>
        <v>0</v>
      </c>
      <c r="AR202" s="23" t="s">
        <v>152</v>
      </c>
      <c r="AT202" s="23" t="s">
        <v>235</v>
      </c>
      <c r="AU202" s="23" t="s">
        <v>82</v>
      </c>
      <c r="AY202" s="23" t="s">
        <v>146</v>
      </c>
      <c r="BE202" s="203">
        <f t="shared" si="4"/>
        <v>0</v>
      </c>
      <c r="BF202" s="203">
        <f t="shared" si="5"/>
        <v>0</v>
      </c>
      <c r="BG202" s="203">
        <f t="shared" si="6"/>
        <v>0</v>
      </c>
      <c r="BH202" s="203">
        <f t="shared" si="7"/>
        <v>0</v>
      </c>
      <c r="BI202" s="203">
        <f t="shared" si="8"/>
        <v>0</v>
      </c>
      <c r="BJ202" s="23" t="s">
        <v>80</v>
      </c>
      <c r="BK202" s="203">
        <f t="shared" si="9"/>
        <v>0</v>
      </c>
      <c r="BL202" s="23" t="s">
        <v>152</v>
      </c>
      <c r="BM202" s="23" t="s">
        <v>1466</v>
      </c>
    </row>
    <row r="203" spans="2:65" s="12" customFormat="1" ht="13.5">
      <c r="B203" s="215"/>
      <c r="C203" s="216"/>
      <c r="D203" s="206" t="s">
        <v>179</v>
      </c>
      <c r="E203" s="217" t="s">
        <v>21</v>
      </c>
      <c r="F203" s="218" t="s">
        <v>1467</v>
      </c>
      <c r="G203" s="216"/>
      <c r="H203" s="219">
        <v>1119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179</v>
      </c>
      <c r="AU203" s="225" t="s">
        <v>82</v>
      </c>
      <c r="AV203" s="12" t="s">
        <v>82</v>
      </c>
      <c r="AW203" s="12" t="s">
        <v>35</v>
      </c>
      <c r="AX203" s="12" t="s">
        <v>80</v>
      </c>
      <c r="AY203" s="225" t="s">
        <v>146</v>
      </c>
    </row>
    <row r="204" spans="2:65" s="1" customFormat="1" ht="25.5" customHeight="1">
      <c r="B204" s="40"/>
      <c r="C204" s="226" t="s">
        <v>626</v>
      </c>
      <c r="D204" s="226" t="s">
        <v>235</v>
      </c>
      <c r="E204" s="227" t="s">
        <v>1468</v>
      </c>
      <c r="F204" s="228" t="s">
        <v>1469</v>
      </c>
      <c r="G204" s="229" t="s">
        <v>238</v>
      </c>
      <c r="H204" s="230">
        <v>1119</v>
      </c>
      <c r="I204" s="231"/>
      <c r="J204" s="232">
        <f>ROUND(I204*H204,2)</f>
        <v>0</v>
      </c>
      <c r="K204" s="228" t="s">
        <v>279</v>
      </c>
      <c r="L204" s="60"/>
      <c r="M204" s="233" t="s">
        <v>21</v>
      </c>
      <c r="N204" s="234" t="s">
        <v>43</v>
      </c>
      <c r="O204" s="41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152</v>
      </c>
      <c r="AT204" s="23" t="s">
        <v>235</v>
      </c>
      <c r="AU204" s="23" t="s">
        <v>82</v>
      </c>
      <c r="AY204" s="23" t="s">
        <v>146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80</v>
      </c>
      <c r="BK204" s="203">
        <f>ROUND(I204*H204,2)</f>
        <v>0</v>
      </c>
      <c r="BL204" s="23" t="s">
        <v>152</v>
      </c>
      <c r="BM204" s="23" t="s">
        <v>1470</v>
      </c>
    </row>
    <row r="205" spans="2:65" s="11" customFormat="1" ht="13.5">
      <c r="B205" s="204"/>
      <c r="C205" s="205"/>
      <c r="D205" s="206" t="s">
        <v>179</v>
      </c>
      <c r="E205" s="207" t="s">
        <v>21</v>
      </c>
      <c r="F205" s="208" t="s">
        <v>1471</v>
      </c>
      <c r="G205" s="205"/>
      <c r="H205" s="207" t="s">
        <v>21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179</v>
      </c>
      <c r="AU205" s="214" t="s">
        <v>82</v>
      </c>
      <c r="AV205" s="11" t="s">
        <v>80</v>
      </c>
      <c r="AW205" s="11" t="s">
        <v>35</v>
      </c>
      <c r="AX205" s="11" t="s">
        <v>72</v>
      </c>
      <c r="AY205" s="214" t="s">
        <v>146</v>
      </c>
    </row>
    <row r="206" spans="2:65" s="12" customFormat="1" ht="13.5">
      <c r="B206" s="215"/>
      <c r="C206" s="216"/>
      <c r="D206" s="206" t="s">
        <v>179</v>
      </c>
      <c r="E206" s="217" t="s">
        <v>21</v>
      </c>
      <c r="F206" s="218" t="s">
        <v>1472</v>
      </c>
      <c r="G206" s="216"/>
      <c r="H206" s="219">
        <v>1119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179</v>
      </c>
      <c r="AU206" s="225" t="s">
        <v>82</v>
      </c>
      <c r="AV206" s="12" t="s">
        <v>82</v>
      </c>
      <c r="AW206" s="12" t="s">
        <v>35</v>
      </c>
      <c r="AX206" s="12" t="s">
        <v>80</v>
      </c>
      <c r="AY206" s="225" t="s">
        <v>146</v>
      </c>
    </row>
    <row r="207" spans="2:65" s="1" customFormat="1" ht="16.5" customHeight="1">
      <c r="B207" s="40"/>
      <c r="C207" s="191" t="s">
        <v>630</v>
      </c>
      <c r="D207" s="191" t="s">
        <v>148</v>
      </c>
      <c r="E207" s="192" t="s">
        <v>1473</v>
      </c>
      <c r="F207" s="193" t="s">
        <v>1474</v>
      </c>
      <c r="G207" s="194" t="s">
        <v>238</v>
      </c>
      <c r="H207" s="195">
        <v>1119</v>
      </c>
      <c r="I207" s="196"/>
      <c r="J207" s="197">
        <f>ROUND(I207*H207,2)</f>
        <v>0</v>
      </c>
      <c r="K207" s="193" t="s">
        <v>279</v>
      </c>
      <c r="L207" s="198"/>
      <c r="M207" s="199" t="s">
        <v>21</v>
      </c>
      <c r="N207" s="200" t="s">
        <v>43</v>
      </c>
      <c r="O207" s="41"/>
      <c r="P207" s="201">
        <f>O207*H207</f>
        <v>0</v>
      </c>
      <c r="Q207" s="201">
        <v>5.0000000000000002E-5</v>
      </c>
      <c r="R207" s="201">
        <f>Q207*H207</f>
        <v>5.595E-2</v>
      </c>
      <c r="S207" s="201">
        <v>0</v>
      </c>
      <c r="T207" s="202">
        <f>S207*H207</f>
        <v>0</v>
      </c>
      <c r="AR207" s="23" t="s">
        <v>151</v>
      </c>
      <c r="AT207" s="23" t="s">
        <v>148</v>
      </c>
      <c r="AU207" s="23" t="s">
        <v>82</v>
      </c>
      <c r="AY207" s="23" t="s">
        <v>146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80</v>
      </c>
      <c r="BK207" s="203">
        <f>ROUND(I207*H207,2)</f>
        <v>0</v>
      </c>
      <c r="BL207" s="23" t="s">
        <v>152</v>
      </c>
      <c r="BM207" s="23" t="s">
        <v>1475</v>
      </c>
    </row>
    <row r="208" spans="2:65" s="12" customFormat="1" ht="13.5">
      <c r="B208" s="215"/>
      <c r="C208" s="216"/>
      <c r="D208" s="206" t="s">
        <v>179</v>
      </c>
      <c r="E208" s="217" t="s">
        <v>21</v>
      </c>
      <c r="F208" s="218" t="s">
        <v>1467</v>
      </c>
      <c r="G208" s="216"/>
      <c r="H208" s="219">
        <v>1119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179</v>
      </c>
      <c r="AU208" s="225" t="s">
        <v>82</v>
      </c>
      <c r="AV208" s="12" t="s">
        <v>82</v>
      </c>
      <c r="AW208" s="12" t="s">
        <v>35</v>
      </c>
      <c r="AX208" s="12" t="s">
        <v>80</v>
      </c>
      <c r="AY208" s="225" t="s">
        <v>146</v>
      </c>
    </row>
    <row r="209" spans="2:65" s="10" customFormat="1" ht="29.85" customHeight="1">
      <c r="B209" s="175"/>
      <c r="C209" s="176"/>
      <c r="D209" s="177" t="s">
        <v>71</v>
      </c>
      <c r="E209" s="189" t="s">
        <v>145</v>
      </c>
      <c r="F209" s="189" t="s">
        <v>368</v>
      </c>
      <c r="G209" s="176"/>
      <c r="H209" s="176"/>
      <c r="I209" s="179"/>
      <c r="J209" s="190">
        <f>BK209</f>
        <v>0</v>
      </c>
      <c r="K209" s="176"/>
      <c r="L209" s="181"/>
      <c r="M209" s="182"/>
      <c r="N209" s="183"/>
      <c r="O209" s="183"/>
      <c r="P209" s="184">
        <f>SUM(P210:P232)</f>
        <v>0</v>
      </c>
      <c r="Q209" s="183"/>
      <c r="R209" s="184">
        <f>SUM(R210:R232)</f>
        <v>24.521151000000003</v>
      </c>
      <c r="S209" s="183"/>
      <c r="T209" s="185">
        <f>SUM(T210:T232)</f>
        <v>0</v>
      </c>
      <c r="AR209" s="186" t="s">
        <v>80</v>
      </c>
      <c r="AT209" s="187" t="s">
        <v>71</v>
      </c>
      <c r="AU209" s="187" t="s">
        <v>80</v>
      </c>
      <c r="AY209" s="186" t="s">
        <v>146</v>
      </c>
      <c r="BK209" s="188">
        <f>SUM(BK210:BK232)</f>
        <v>0</v>
      </c>
    </row>
    <row r="210" spans="2:65" s="1" customFormat="1" ht="25.5" customHeight="1">
      <c r="B210" s="40"/>
      <c r="C210" s="226" t="s">
        <v>636</v>
      </c>
      <c r="D210" s="226" t="s">
        <v>235</v>
      </c>
      <c r="E210" s="227" t="s">
        <v>1476</v>
      </c>
      <c r="F210" s="228" t="s">
        <v>1477</v>
      </c>
      <c r="G210" s="229" t="s">
        <v>248</v>
      </c>
      <c r="H210" s="230">
        <v>6.9</v>
      </c>
      <c r="I210" s="231"/>
      <c r="J210" s="232">
        <f>ROUND(I210*H210,2)</f>
        <v>0</v>
      </c>
      <c r="K210" s="228" t="s">
        <v>279</v>
      </c>
      <c r="L210" s="60"/>
      <c r="M210" s="233" t="s">
        <v>21</v>
      </c>
      <c r="N210" s="234" t="s">
        <v>43</v>
      </c>
      <c r="O210" s="41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152</v>
      </c>
      <c r="AT210" s="23" t="s">
        <v>235</v>
      </c>
      <c r="AU210" s="23" t="s">
        <v>82</v>
      </c>
      <c r="AY210" s="23" t="s">
        <v>146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80</v>
      </c>
      <c r="BK210" s="203">
        <f>ROUND(I210*H210,2)</f>
        <v>0</v>
      </c>
      <c r="BL210" s="23" t="s">
        <v>152</v>
      </c>
      <c r="BM210" s="23" t="s">
        <v>1478</v>
      </c>
    </row>
    <row r="211" spans="2:65" s="11" customFormat="1" ht="13.5">
      <c r="B211" s="204"/>
      <c r="C211" s="205"/>
      <c r="D211" s="206" t="s">
        <v>179</v>
      </c>
      <c r="E211" s="207" t="s">
        <v>21</v>
      </c>
      <c r="F211" s="208" t="s">
        <v>1471</v>
      </c>
      <c r="G211" s="205"/>
      <c r="H211" s="207" t="s">
        <v>21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179</v>
      </c>
      <c r="AU211" s="214" t="s">
        <v>82</v>
      </c>
      <c r="AV211" s="11" t="s">
        <v>80</v>
      </c>
      <c r="AW211" s="11" t="s">
        <v>35</v>
      </c>
      <c r="AX211" s="11" t="s">
        <v>72</v>
      </c>
      <c r="AY211" s="214" t="s">
        <v>146</v>
      </c>
    </row>
    <row r="212" spans="2:65" s="11" customFormat="1" ht="13.5">
      <c r="B212" s="204"/>
      <c r="C212" s="205"/>
      <c r="D212" s="206" t="s">
        <v>179</v>
      </c>
      <c r="E212" s="207" t="s">
        <v>21</v>
      </c>
      <c r="F212" s="208" t="s">
        <v>1479</v>
      </c>
      <c r="G212" s="205"/>
      <c r="H212" s="207" t="s">
        <v>21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179</v>
      </c>
      <c r="AU212" s="214" t="s">
        <v>82</v>
      </c>
      <c r="AV212" s="11" t="s">
        <v>80</v>
      </c>
      <c r="AW212" s="11" t="s">
        <v>35</v>
      </c>
      <c r="AX212" s="11" t="s">
        <v>72</v>
      </c>
      <c r="AY212" s="214" t="s">
        <v>146</v>
      </c>
    </row>
    <row r="213" spans="2:65" s="12" customFormat="1" ht="13.5">
      <c r="B213" s="215"/>
      <c r="C213" s="216"/>
      <c r="D213" s="206" t="s">
        <v>179</v>
      </c>
      <c r="E213" s="217" t="s">
        <v>21</v>
      </c>
      <c r="F213" s="218" t="s">
        <v>1480</v>
      </c>
      <c r="G213" s="216"/>
      <c r="H213" s="219">
        <v>6.9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179</v>
      </c>
      <c r="AU213" s="225" t="s">
        <v>82</v>
      </c>
      <c r="AV213" s="12" t="s">
        <v>82</v>
      </c>
      <c r="AW213" s="12" t="s">
        <v>35</v>
      </c>
      <c r="AX213" s="12" t="s">
        <v>80</v>
      </c>
      <c r="AY213" s="225" t="s">
        <v>146</v>
      </c>
    </row>
    <row r="214" spans="2:65" s="1" customFormat="1" ht="25.5" customHeight="1">
      <c r="B214" s="40"/>
      <c r="C214" s="226" t="s">
        <v>641</v>
      </c>
      <c r="D214" s="226" t="s">
        <v>235</v>
      </c>
      <c r="E214" s="227" t="s">
        <v>482</v>
      </c>
      <c r="F214" s="228" t="s">
        <v>483</v>
      </c>
      <c r="G214" s="229" t="s">
        <v>248</v>
      </c>
      <c r="H214" s="230">
        <v>277.3</v>
      </c>
      <c r="I214" s="231"/>
      <c r="J214" s="232">
        <f>ROUND(I214*H214,2)</f>
        <v>0</v>
      </c>
      <c r="K214" s="228" t="s">
        <v>279</v>
      </c>
      <c r="L214" s="60"/>
      <c r="M214" s="233" t="s">
        <v>21</v>
      </c>
      <c r="N214" s="234" t="s">
        <v>43</v>
      </c>
      <c r="O214" s="4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3" t="s">
        <v>152</v>
      </c>
      <c r="AT214" s="23" t="s">
        <v>235</v>
      </c>
      <c r="AU214" s="23" t="s">
        <v>82</v>
      </c>
      <c r="AY214" s="23" t="s">
        <v>146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80</v>
      </c>
      <c r="BK214" s="203">
        <f>ROUND(I214*H214,2)</f>
        <v>0</v>
      </c>
      <c r="BL214" s="23" t="s">
        <v>152</v>
      </c>
      <c r="BM214" s="23" t="s">
        <v>1481</v>
      </c>
    </row>
    <row r="215" spans="2:65" s="12" customFormat="1" ht="13.5">
      <c r="B215" s="215"/>
      <c r="C215" s="216"/>
      <c r="D215" s="206" t="s">
        <v>179</v>
      </c>
      <c r="E215" s="217" t="s">
        <v>21</v>
      </c>
      <c r="F215" s="218" t="s">
        <v>1482</v>
      </c>
      <c r="G215" s="216"/>
      <c r="H215" s="219">
        <v>277.3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179</v>
      </c>
      <c r="AU215" s="225" t="s">
        <v>82</v>
      </c>
      <c r="AV215" s="12" t="s">
        <v>82</v>
      </c>
      <c r="AW215" s="12" t="s">
        <v>35</v>
      </c>
      <c r="AX215" s="12" t="s">
        <v>80</v>
      </c>
      <c r="AY215" s="225" t="s">
        <v>146</v>
      </c>
    </row>
    <row r="216" spans="2:65" s="1" customFormat="1" ht="38.25" customHeight="1">
      <c r="B216" s="40"/>
      <c r="C216" s="191" t="s">
        <v>645</v>
      </c>
      <c r="D216" s="191" t="s">
        <v>148</v>
      </c>
      <c r="E216" s="192" t="s">
        <v>1483</v>
      </c>
      <c r="F216" s="193" t="s">
        <v>1484</v>
      </c>
      <c r="G216" s="194" t="s">
        <v>248</v>
      </c>
      <c r="H216" s="195">
        <v>20</v>
      </c>
      <c r="I216" s="196"/>
      <c r="J216" s="197">
        <f>ROUND(I216*H216,2)</f>
        <v>0</v>
      </c>
      <c r="K216" s="193" t="s">
        <v>21</v>
      </c>
      <c r="L216" s="198"/>
      <c r="M216" s="199" t="s">
        <v>21</v>
      </c>
      <c r="N216" s="200" t="s">
        <v>43</v>
      </c>
      <c r="O216" s="41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3" t="s">
        <v>151</v>
      </c>
      <c r="AT216" s="23" t="s">
        <v>148</v>
      </c>
      <c r="AU216" s="23" t="s">
        <v>82</v>
      </c>
      <c r="AY216" s="23" t="s">
        <v>146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80</v>
      </c>
      <c r="BK216" s="203">
        <f>ROUND(I216*H216,2)</f>
        <v>0</v>
      </c>
      <c r="BL216" s="23" t="s">
        <v>152</v>
      </c>
      <c r="BM216" s="23" t="s">
        <v>1485</v>
      </c>
    </row>
    <row r="217" spans="2:65" s="11" customFormat="1" ht="13.5">
      <c r="B217" s="204"/>
      <c r="C217" s="205"/>
      <c r="D217" s="206" t="s">
        <v>179</v>
      </c>
      <c r="E217" s="207" t="s">
        <v>21</v>
      </c>
      <c r="F217" s="208" t="s">
        <v>1471</v>
      </c>
      <c r="G217" s="205"/>
      <c r="H217" s="207" t="s">
        <v>21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179</v>
      </c>
      <c r="AU217" s="214" t="s">
        <v>82</v>
      </c>
      <c r="AV217" s="11" t="s">
        <v>80</v>
      </c>
      <c r="AW217" s="11" t="s">
        <v>35</v>
      </c>
      <c r="AX217" s="11" t="s">
        <v>72</v>
      </c>
      <c r="AY217" s="214" t="s">
        <v>146</v>
      </c>
    </row>
    <row r="218" spans="2:65" s="12" customFormat="1" ht="13.5">
      <c r="B218" s="215"/>
      <c r="C218" s="216"/>
      <c r="D218" s="206" t="s">
        <v>179</v>
      </c>
      <c r="E218" s="217" t="s">
        <v>21</v>
      </c>
      <c r="F218" s="218" t="s">
        <v>1486</v>
      </c>
      <c r="G218" s="216"/>
      <c r="H218" s="219">
        <v>20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179</v>
      </c>
      <c r="AU218" s="225" t="s">
        <v>82</v>
      </c>
      <c r="AV218" s="12" t="s">
        <v>82</v>
      </c>
      <c r="AW218" s="12" t="s">
        <v>35</v>
      </c>
      <c r="AX218" s="12" t="s">
        <v>80</v>
      </c>
      <c r="AY218" s="225" t="s">
        <v>146</v>
      </c>
    </row>
    <row r="219" spans="2:65" s="1" customFormat="1" ht="16.5" customHeight="1">
      <c r="B219" s="40"/>
      <c r="C219" s="191" t="s">
        <v>651</v>
      </c>
      <c r="D219" s="191" t="s">
        <v>148</v>
      </c>
      <c r="E219" s="192" t="s">
        <v>1487</v>
      </c>
      <c r="F219" s="193" t="s">
        <v>522</v>
      </c>
      <c r="G219" s="194" t="s">
        <v>248</v>
      </c>
      <c r="H219" s="195">
        <v>250</v>
      </c>
      <c r="I219" s="196"/>
      <c r="J219" s="197">
        <f>ROUND(I219*H219,2)</f>
        <v>0</v>
      </c>
      <c r="K219" s="193" t="s">
        <v>21</v>
      </c>
      <c r="L219" s="198"/>
      <c r="M219" s="199" t="s">
        <v>21</v>
      </c>
      <c r="N219" s="200" t="s">
        <v>43</v>
      </c>
      <c r="O219" s="41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151</v>
      </c>
      <c r="AT219" s="23" t="s">
        <v>148</v>
      </c>
      <c r="AU219" s="23" t="s">
        <v>82</v>
      </c>
      <c r="AY219" s="23" t="s">
        <v>146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80</v>
      </c>
      <c r="BK219" s="203">
        <f>ROUND(I219*H219,2)</f>
        <v>0</v>
      </c>
      <c r="BL219" s="23" t="s">
        <v>152</v>
      </c>
      <c r="BM219" s="23" t="s">
        <v>1488</v>
      </c>
    </row>
    <row r="220" spans="2:65" s="11" customFormat="1" ht="13.5">
      <c r="B220" s="204"/>
      <c r="C220" s="205"/>
      <c r="D220" s="206" t="s">
        <v>179</v>
      </c>
      <c r="E220" s="207" t="s">
        <v>21</v>
      </c>
      <c r="F220" s="208" t="s">
        <v>1471</v>
      </c>
      <c r="G220" s="205"/>
      <c r="H220" s="207" t="s">
        <v>21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179</v>
      </c>
      <c r="AU220" s="214" t="s">
        <v>82</v>
      </c>
      <c r="AV220" s="11" t="s">
        <v>80</v>
      </c>
      <c r="AW220" s="11" t="s">
        <v>35</v>
      </c>
      <c r="AX220" s="11" t="s">
        <v>72</v>
      </c>
      <c r="AY220" s="214" t="s">
        <v>146</v>
      </c>
    </row>
    <row r="221" spans="2:65" s="12" customFormat="1" ht="13.5">
      <c r="B221" s="215"/>
      <c r="C221" s="216"/>
      <c r="D221" s="206" t="s">
        <v>179</v>
      </c>
      <c r="E221" s="217" t="s">
        <v>1299</v>
      </c>
      <c r="F221" s="218" t="s">
        <v>1300</v>
      </c>
      <c r="G221" s="216"/>
      <c r="H221" s="219">
        <v>250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179</v>
      </c>
      <c r="AU221" s="225" t="s">
        <v>82</v>
      </c>
      <c r="AV221" s="12" t="s">
        <v>82</v>
      </c>
      <c r="AW221" s="12" t="s">
        <v>35</v>
      </c>
      <c r="AX221" s="12" t="s">
        <v>80</v>
      </c>
      <c r="AY221" s="225" t="s">
        <v>146</v>
      </c>
    </row>
    <row r="222" spans="2:65" s="1" customFormat="1" ht="51" customHeight="1">
      <c r="B222" s="40"/>
      <c r="C222" s="226" t="s">
        <v>656</v>
      </c>
      <c r="D222" s="226" t="s">
        <v>235</v>
      </c>
      <c r="E222" s="227" t="s">
        <v>1489</v>
      </c>
      <c r="F222" s="228" t="s">
        <v>1490</v>
      </c>
      <c r="G222" s="229" t="s">
        <v>248</v>
      </c>
      <c r="H222" s="230">
        <v>27.3</v>
      </c>
      <c r="I222" s="231"/>
      <c r="J222" s="232">
        <f>ROUND(I222*H222,2)</f>
        <v>0</v>
      </c>
      <c r="K222" s="228" t="s">
        <v>239</v>
      </c>
      <c r="L222" s="60"/>
      <c r="M222" s="233" t="s">
        <v>21</v>
      </c>
      <c r="N222" s="234" t="s">
        <v>43</v>
      </c>
      <c r="O222" s="41"/>
      <c r="P222" s="201">
        <f>O222*H222</f>
        <v>0</v>
      </c>
      <c r="Q222" s="201">
        <v>8.4250000000000005E-2</v>
      </c>
      <c r="R222" s="201">
        <f>Q222*H222</f>
        <v>2.3000250000000002</v>
      </c>
      <c r="S222" s="201">
        <v>0</v>
      </c>
      <c r="T222" s="202">
        <f>S222*H222</f>
        <v>0</v>
      </c>
      <c r="AR222" s="23" t="s">
        <v>152</v>
      </c>
      <c r="AT222" s="23" t="s">
        <v>235</v>
      </c>
      <c r="AU222" s="23" t="s">
        <v>82</v>
      </c>
      <c r="AY222" s="23" t="s">
        <v>146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80</v>
      </c>
      <c r="BK222" s="203">
        <f>ROUND(I222*H222,2)</f>
        <v>0</v>
      </c>
      <c r="BL222" s="23" t="s">
        <v>152</v>
      </c>
      <c r="BM222" s="23" t="s">
        <v>1491</v>
      </c>
    </row>
    <row r="223" spans="2:65" s="12" customFormat="1" ht="13.5">
      <c r="B223" s="215"/>
      <c r="C223" s="216"/>
      <c r="D223" s="206" t="s">
        <v>179</v>
      </c>
      <c r="E223" s="217" t="s">
        <v>21</v>
      </c>
      <c r="F223" s="218" t="s">
        <v>1301</v>
      </c>
      <c r="G223" s="216"/>
      <c r="H223" s="219">
        <v>27.3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179</v>
      </c>
      <c r="AU223" s="225" t="s">
        <v>82</v>
      </c>
      <c r="AV223" s="12" t="s">
        <v>82</v>
      </c>
      <c r="AW223" s="12" t="s">
        <v>35</v>
      </c>
      <c r="AX223" s="12" t="s">
        <v>80</v>
      </c>
      <c r="AY223" s="225" t="s">
        <v>146</v>
      </c>
    </row>
    <row r="224" spans="2:65" s="1" customFormat="1" ht="16.5" customHeight="1">
      <c r="B224" s="40"/>
      <c r="C224" s="191" t="s">
        <v>662</v>
      </c>
      <c r="D224" s="191" t="s">
        <v>148</v>
      </c>
      <c r="E224" s="192" t="s">
        <v>518</v>
      </c>
      <c r="F224" s="193" t="s">
        <v>1492</v>
      </c>
      <c r="G224" s="194" t="s">
        <v>248</v>
      </c>
      <c r="H224" s="195">
        <v>27.3</v>
      </c>
      <c r="I224" s="196"/>
      <c r="J224" s="197">
        <f>ROUND(I224*H224,2)</f>
        <v>0</v>
      </c>
      <c r="K224" s="193" t="s">
        <v>21</v>
      </c>
      <c r="L224" s="198"/>
      <c r="M224" s="199" t="s">
        <v>21</v>
      </c>
      <c r="N224" s="200" t="s">
        <v>43</v>
      </c>
      <c r="O224" s="41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3" t="s">
        <v>151</v>
      </c>
      <c r="AT224" s="23" t="s">
        <v>148</v>
      </c>
      <c r="AU224" s="23" t="s">
        <v>82</v>
      </c>
      <c r="AY224" s="23" t="s">
        <v>146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80</v>
      </c>
      <c r="BK224" s="203">
        <f>ROUND(I224*H224,2)</f>
        <v>0</v>
      </c>
      <c r="BL224" s="23" t="s">
        <v>152</v>
      </c>
      <c r="BM224" s="23" t="s">
        <v>1493</v>
      </c>
    </row>
    <row r="225" spans="2:65" s="11" customFormat="1" ht="13.5">
      <c r="B225" s="204"/>
      <c r="C225" s="205"/>
      <c r="D225" s="206" t="s">
        <v>179</v>
      </c>
      <c r="E225" s="207" t="s">
        <v>21</v>
      </c>
      <c r="F225" s="208" t="s">
        <v>1471</v>
      </c>
      <c r="G225" s="205"/>
      <c r="H225" s="207" t="s">
        <v>21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179</v>
      </c>
      <c r="AU225" s="214" t="s">
        <v>82</v>
      </c>
      <c r="AV225" s="11" t="s">
        <v>80</v>
      </c>
      <c r="AW225" s="11" t="s">
        <v>35</v>
      </c>
      <c r="AX225" s="11" t="s">
        <v>72</v>
      </c>
      <c r="AY225" s="214" t="s">
        <v>146</v>
      </c>
    </row>
    <row r="226" spans="2:65" s="12" customFormat="1" ht="13.5">
      <c r="B226" s="215"/>
      <c r="C226" s="216"/>
      <c r="D226" s="206" t="s">
        <v>179</v>
      </c>
      <c r="E226" s="217" t="s">
        <v>1301</v>
      </c>
      <c r="F226" s="218" t="s">
        <v>1302</v>
      </c>
      <c r="G226" s="216"/>
      <c r="H226" s="219">
        <v>27.3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179</v>
      </c>
      <c r="AU226" s="225" t="s">
        <v>82</v>
      </c>
      <c r="AV226" s="12" t="s">
        <v>82</v>
      </c>
      <c r="AW226" s="12" t="s">
        <v>35</v>
      </c>
      <c r="AX226" s="12" t="s">
        <v>80</v>
      </c>
      <c r="AY226" s="225" t="s">
        <v>146</v>
      </c>
    </row>
    <row r="227" spans="2:65" s="1" customFormat="1" ht="51" customHeight="1">
      <c r="B227" s="40"/>
      <c r="C227" s="226" t="s">
        <v>667</v>
      </c>
      <c r="D227" s="226" t="s">
        <v>235</v>
      </c>
      <c r="E227" s="227" t="s">
        <v>525</v>
      </c>
      <c r="F227" s="228" t="s">
        <v>526</v>
      </c>
      <c r="G227" s="229" t="s">
        <v>248</v>
      </c>
      <c r="H227" s="230">
        <v>250</v>
      </c>
      <c r="I227" s="231"/>
      <c r="J227" s="232">
        <f>ROUND(I227*H227,2)</f>
        <v>0</v>
      </c>
      <c r="K227" s="228" t="s">
        <v>279</v>
      </c>
      <c r="L227" s="60"/>
      <c r="M227" s="233" t="s">
        <v>21</v>
      </c>
      <c r="N227" s="234" t="s">
        <v>43</v>
      </c>
      <c r="O227" s="41"/>
      <c r="P227" s="201">
        <f>O227*H227</f>
        <v>0</v>
      </c>
      <c r="Q227" s="201">
        <v>8.5650000000000004E-2</v>
      </c>
      <c r="R227" s="201">
        <f>Q227*H227</f>
        <v>21.412500000000001</v>
      </c>
      <c r="S227" s="201">
        <v>0</v>
      </c>
      <c r="T227" s="202">
        <f>S227*H227</f>
        <v>0</v>
      </c>
      <c r="AR227" s="23" t="s">
        <v>152</v>
      </c>
      <c r="AT227" s="23" t="s">
        <v>235</v>
      </c>
      <c r="AU227" s="23" t="s">
        <v>82</v>
      </c>
      <c r="AY227" s="23" t="s">
        <v>146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80</v>
      </c>
      <c r="BK227" s="203">
        <f>ROUND(I227*H227,2)</f>
        <v>0</v>
      </c>
      <c r="BL227" s="23" t="s">
        <v>152</v>
      </c>
      <c r="BM227" s="23" t="s">
        <v>1494</v>
      </c>
    </row>
    <row r="228" spans="2:65" s="12" customFormat="1" ht="13.5">
      <c r="B228" s="215"/>
      <c r="C228" s="216"/>
      <c r="D228" s="206" t="s">
        <v>179</v>
      </c>
      <c r="E228" s="217" t="s">
        <v>21</v>
      </c>
      <c r="F228" s="218" t="s">
        <v>1299</v>
      </c>
      <c r="G228" s="216"/>
      <c r="H228" s="219">
        <v>250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179</v>
      </c>
      <c r="AU228" s="225" t="s">
        <v>82</v>
      </c>
      <c r="AV228" s="12" t="s">
        <v>82</v>
      </c>
      <c r="AW228" s="12" t="s">
        <v>35</v>
      </c>
      <c r="AX228" s="12" t="s">
        <v>80</v>
      </c>
      <c r="AY228" s="225" t="s">
        <v>146</v>
      </c>
    </row>
    <row r="229" spans="2:65" s="1" customFormat="1" ht="38.25" customHeight="1">
      <c r="B229" s="40"/>
      <c r="C229" s="226" t="s">
        <v>683</v>
      </c>
      <c r="D229" s="226" t="s">
        <v>235</v>
      </c>
      <c r="E229" s="227" t="s">
        <v>1495</v>
      </c>
      <c r="F229" s="228" t="s">
        <v>1496</v>
      </c>
      <c r="G229" s="229" t="s">
        <v>248</v>
      </c>
      <c r="H229" s="230">
        <v>4.2</v>
      </c>
      <c r="I229" s="231"/>
      <c r="J229" s="232">
        <f>ROUND(I229*H229,2)</f>
        <v>0</v>
      </c>
      <c r="K229" s="228" t="s">
        <v>279</v>
      </c>
      <c r="L229" s="60"/>
      <c r="M229" s="233" t="s">
        <v>21</v>
      </c>
      <c r="N229" s="234" t="s">
        <v>43</v>
      </c>
      <c r="O229" s="41"/>
      <c r="P229" s="201">
        <f>O229*H229</f>
        <v>0</v>
      </c>
      <c r="Q229" s="201">
        <v>8.0030000000000004E-2</v>
      </c>
      <c r="R229" s="201">
        <f>Q229*H229</f>
        <v>0.33612600000000004</v>
      </c>
      <c r="S229" s="201">
        <v>0</v>
      </c>
      <c r="T229" s="202">
        <f>S229*H229</f>
        <v>0</v>
      </c>
      <c r="AR229" s="23" t="s">
        <v>152</v>
      </c>
      <c r="AT229" s="23" t="s">
        <v>235</v>
      </c>
      <c r="AU229" s="23" t="s">
        <v>82</v>
      </c>
      <c r="AY229" s="23" t="s">
        <v>146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80</v>
      </c>
      <c r="BK229" s="203">
        <f>ROUND(I229*H229,2)</f>
        <v>0</v>
      </c>
      <c r="BL229" s="23" t="s">
        <v>152</v>
      </c>
      <c r="BM229" s="23" t="s">
        <v>1497</v>
      </c>
    </row>
    <row r="230" spans="2:65" s="11" customFormat="1" ht="13.5">
      <c r="B230" s="204"/>
      <c r="C230" s="205"/>
      <c r="D230" s="206" t="s">
        <v>179</v>
      </c>
      <c r="E230" s="207" t="s">
        <v>21</v>
      </c>
      <c r="F230" s="208" t="s">
        <v>1471</v>
      </c>
      <c r="G230" s="205"/>
      <c r="H230" s="207" t="s">
        <v>21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179</v>
      </c>
      <c r="AU230" s="214" t="s">
        <v>82</v>
      </c>
      <c r="AV230" s="11" t="s">
        <v>80</v>
      </c>
      <c r="AW230" s="11" t="s">
        <v>35</v>
      </c>
      <c r="AX230" s="11" t="s">
        <v>72</v>
      </c>
      <c r="AY230" s="214" t="s">
        <v>146</v>
      </c>
    </row>
    <row r="231" spans="2:65" s="12" customFormat="1" ht="13.5">
      <c r="B231" s="215"/>
      <c r="C231" s="216"/>
      <c r="D231" s="206" t="s">
        <v>179</v>
      </c>
      <c r="E231" s="217" t="s">
        <v>21</v>
      </c>
      <c r="F231" s="218" t="s">
        <v>1498</v>
      </c>
      <c r="G231" s="216"/>
      <c r="H231" s="219">
        <v>4.2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179</v>
      </c>
      <c r="AU231" s="225" t="s">
        <v>82</v>
      </c>
      <c r="AV231" s="12" t="s">
        <v>82</v>
      </c>
      <c r="AW231" s="12" t="s">
        <v>35</v>
      </c>
      <c r="AX231" s="12" t="s">
        <v>80</v>
      </c>
      <c r="AY231" s="225" t="s">
        <v>146</v>
      </c>
    </row>
    <row r="232" spans="2:65" s="1" customFormat="1" ht="16.5" customHeight="1">
      <c r="B232" s="40"/>
      <c r="C232" s="191" t="s">
        <v>689</v>
      </c>
      <c r="D232" s="191" t="s">
        <v>148</v>
      </c>
      <c r="E232" s="192" t="s">
        <v>1499</v>
      </c>
      <c r="F232" s="193" t="s">
        <v>1500</v>
      </c>
      <c r="G232" s="194" t="s">
        <v>248</v>
      </c>
      <c r="H232" s="195">
        <v>4.2</v>
      </c>
      <c r="I232" s="196"/>
      <c r="J232" s="197">
        <f>ROUND(I232*H232,2)</f>
        <v>0</v>
      </c>
      <c r="K232" s="193" t="s">
        <v>279</v>
      </c>
      <c r="L232" s="198"/>
      <c r="M232" s="199" t="s">
        <v>21</v>
      </c>
      <c r="N232" s="200" t="s">
        <v>43</v>
      </c>
      <c r="O232" s="41"/>
      <c r="P232" s="201">
        <f>O232*H232</f>
        <v>0</v>
      </c>
      <c r="Q232" s="201">
        <v>0.1125</v>
      </c>
      <c r="R232" s="201">
        <f>Q232*H232</f>
        <v>0.47250000000000003</v>
      </c>
      <c r="S232" s="201">
        <v>0</v>
      </c>
      <c r="T232" s="202">
        <f>S232*H232</f>
        <v>0</v>
      </c>
      <c r="AR232" s="23" t="s">
        <v>151</v>
      </c>
      <c r="AT232" s="23" t="s">
        <v>148</v>
      </c>
      <c r="AU232" s="23" t="s">
        <v>82</v>
      </c>
      <c r="AY232" s="23" t="s">
        <v>146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80</v>
      </c>
      <c r="BK232" s="203">
        <f>ROUND(I232*H232,2)</f>
        <v>0</v>
      </c>
      <c r="BL232" s="23" t="s">
        <v>152</v>
      </c>
      <c r="BM232" s="23" t="s">
        <v>1501</v>
      </c>
    </row>
    <row r="233" spans="2:65" s="10" customFormat="1" ht="29.85" customHeight="1">
      <c r="B233" s="175"/>
      <c r="C233" s="176"/>
      <c r="D233" s="177" t="s">
        <v>71</v>
      </c>
      <c r="E233" s="189" t="s">
        <v>397</v>
      </c>
      <c r="F233" s="189" t="s">
        <v>398</v>
      </c>
      <c r="G233" s="176"/>
      <c r="H233" s="176"/>
      <c r="I233" s="179"/>
      <c r="J233" s="190">
        <f>BK233</f>
        <v>0</v>
      </c>
      <c r="K233" s="176"/>
      <c r="L233" s="181"/>
      <c r="M233" s="182"/>
      <c r="N233" s="183"/>
      <c r="O233" s="183"/>
      <c r="P233" s="184">
        <f>P234</f>
        <v>0</v>
      </c>
      <c r="Q233" s="183"/>
      <c r="R233" s="184">
        <f>R234</f>
        <v>0</v>
      </c>
      <c r="S233" s="183"/>
      <c r="T233" s="185">
        <f>T234</f>
        <v>0</v>
      </c>
      <c r="AR233" s="186" t="s">
        <v>80</v>
      </c>
      <c r="AT233" s="187" t="s">
        <v>71</v>
      </c>
      <c r="AU233" s="187" t="s">
        <v>80</v>
      </c>
      <c r="AY233" s="186" t="s">
        <v>146</v>
      </c>
      <c r="BK233" s="188">
        <f>BK234</f>
        <v>0</v>
      </c>
    </row>
    <row r="234" spans="2:65" s="1" customFormat="1" ht="51" customHeight="1">
      <c r="B234" s="40"/>
      <c r="C234" s="226" t="s">
        <v>695</v>
      </c>
      <c r="D234" s="226" t="s">
        <v>235</v>
      </c>
      <c r="E234" s="227" t="s">
        <v>1502</v>
      </c>
      <c r="F234" s="228" t="s">
        <v>1503</v>
      </c>
      <c r="G234" s="229" t="s">
        <v>358</v>
      </c>
      <c r="H234" s="230">
        <v>189.667</v>
      </c>
      <c r="I234" s="231"/>
      <c r="J234" s="232">
        <f>ROUND(I234*H234,2)</f>
        <v>0</v>
      </c>
      <c r="K234" s="228" t="s">
        <v>279</v>
      </c>
      <c r="L234" s="60"/>
      <c r="M234" s="233" t="s">
        <v>21</v>
      </c>
      <c r="N234" s="250" t="s">
        <v>43</v>
      </c>
      <c r="O234" s="251"/>
      <c r="P234" s="252">
        <f>O234*H234</f>
        <v>0</v>
      </c>
      <c r="Q234" s="252">
        <v>0</v>
      </c>
      <c r="R234" s="252">
        <f>Q234*H234</f>
        <v>0</v>
      </c>
      <c r="S234" s="252">
        <v>0</v>
      </c>
      <c r="T234" s="253">
        <f>S234*H234</f>
        <v>0</v>
      </c>
      <c r="AR234" s="23" t="s">
        <v>152</v>
      </c>
      <c r="AT234" s="23" t="s">
        <v>235</v>
      </c>
      <c r="AU234" s="23" t="s">
        <v>82</v>
      </c>
      <c r="AY234" s="23" t="s">
        <v>146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80</v>
      </c>
      <c r="BK234" s="203">
        <f>ROUND(I234*H234,2)</f>
        <v>0</v>
      </c>
      <c r="BL234" s="23" t="s">
        <v>152</v>
      </c>
      <c r="BM234" s="23" t="s">
        <v>1504</v>
      </c>
    </row>
    <row r="235" spans="2:65" s="1" customFormat="1" ht="6.95" customHeight="1">
      <c r="B235" s="55"/>
      <c r="C235" s="56"/>
      <c r="D235" s="56"/>
      <c r="E235" s="56"/>
      <c r="F235" s="56"/>
      <c r="G235" s="56"/>
      <c r="H235" s="56"/>
      <c r="I235" s="138"/>
      <c r="J235" s="56"/>
      <c r="K235" s="56"/>
      <c r="L235" s="60"/>
    </row>
  </sheetData>
  <sheetProtection algorithmName="SHA-512" hashValue="ppDLHaziRgko5YMvDJL0scRkStsBDbN+HoVWrPMbMDVr/NFhHYF1xk6jx9J+XuUU63APjo0Q64F/+xti9viFCA==" saltValue="UM6dqrNOuVBo4SvQFcC/UuEUSJiQY+nPxeDX/WQO5hQd1tm2QUwkFGAjMkc30VRnHaGJQ228hRzbDJmCj3hEsQ==" spinCount="100000" sheet="1" objects="1" scenarios="1" formatColumns="0" formatRows="0" autoFilter="0"/>
  <autoFilter ref="C81:K234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Rekapitulace stavby</vt:lpstr>
      <vt:lpstr>000 - vedlejší rozpočtové...</vt:lpstr>
      <vt:lpstr>001 - SO 001 – Příprava ú...</vt:lpstr>
      <vt:lpstr>002 - SO 101 – Hřiště </vt:lpstr>
      <vt:lpstr>003 - SO 301 – Odvodnění </vt:lpstr>
      <vt:lpstr>004 - SO 401 – Veřejné os...</vt:lpstr>
      <vt:lpstr>005 - SO 402 – Uložení st...</vt:lpstr>
      <vt:lpstr>006 - SO 601 – Přípojka e...</vt:lpstr>
      <vt:lpstr>007 - SO 702 – Další vyba...</vt:lpstr>
      <vt:lpstr>008 - SO 801 – Úprava území </vt:lpstr>
      <vt:lpstr>009 - PS 101 Světelně sig...</vt:lpstr>
      <vt:lpstr>010 - PS 102 Kamerový doh...</vt:lpstr>
      <vt:lpstr>Pokyny pro vyplnění</vt:lpstr>
      <vt:lpstr>'000 - vedlejší rozpočtové...'!Názvy_tisku</vt:lpstr>
      <vt:lpstr>'001 - SO 001 – Příprava ú...'!Názvy_tisku</vt:lpstr>
      <vt:lpstr>'002 - SO 101 – Hřiště '!Názvy_tisku</vt:lpstr>
      <vt:lpstr>'003 - SO 301 – Odvodnění '!Názvy_tisku</vt:lpstr>
      <vt:lpstr>'004 - SO 401 – Veřejné os...'!Názvy_tisku</vt:lpstr>
      <vt:lpstr>'005 - SO 402 – Uložení st...'!Názvy_tisku</vt:lpstr>
      <vt:lpstr>'006 - SO 601 – Přípojka e...'!Názvy_tisku</vt:lpstr>
      <vt:lpstr>'007 - SO 702 – Další vyba...'!Názvy_tisku</vt:lpstr>
      <vt:lpstr>'008 - SO 801 – Úprava území '!Názvy_tisku</vt:lpstr>
      <vt:lpstr>'009 - PS 101 Světelně sig...'!Názvy_tisku</vt:lpstr>
      <vt:lpstr>'010 - PS 102 Kamerový doh...'!Názvy_tisku</vt:lpstr>
      <vt:lpstr>'Rekapitulace stavby'!Názvy_tisku</vt:lpstr>
      <vt:lpstr>'000 - vedlejší rozpočtové...'!Oblast_tisku</vt:lpstr>
      <vt:lpstr>'001 - SO 001 – Příprava ú...'!Oblast_tisku</vt:lpstr>
      <vt:lpstr>'002 - SO 101 – Hřiště '!Oblast_tisku</vt:lpstr>
      <vt:lpstr>'003 - SO 301 – Odvodnění '!Oblast_tisku</vt:lpstr>
      <vt:lpstr>'004 - SO 401 – Veřejné os...'!Oblast_tisku</vt:lpstr>
      <vt:lpstr>'005 - SO 402 – Uložení st...'!Oblast_tisku</vt:lpstr>
      <vt:lpstr>'006 - SO 601 – Přípojka e...'!Oblast_tisku</vt:lpstr>
      <vt:lpstr>'007 - SO 702 – Další vyba...'!Oblast_tisku</vt:lpstr>
      <vt:lpstr>'008 - SO 801 – Úprava území '!Oblast_tisku</vt:lpstr>
      <vt:lpstr>'009 - PS 101 Světelně sig...'!Oblast_tisku</vt:lpstr>
      <vt:lpstr>'010 - PS 102 Kamerový doh...'!Oblast_tisku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uzivatel</cp:lastModifiedBy>
  <cp:lastPrinted>2018-05-06T08:40:44Z</cp:lastPrinted>
  <dcterms:created xsi:type="dcterms:W3CDTF">2018-05-06T08:37:47Z</dcterms:created>
  <dcterms:modified xsi:type="dcterms:W3CDTF">2018-05-06T08:43:01Z</dcterms:modified>
</cp:coreProperties>
</file>