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a\Desktop\Documents\PRÁCE 0\práce 2014x\projekt sudio\PS79-2017 Polanka Janová\"/>
    </mc:Choice>
  </mc:AlternateContent>
  <bookViews>
    <workbookView xWindow="0" yWindow="0" windowWidth="23040" windowHeight="10068"/>
  </bookViews>
  <sheets>
    <sheet name="Stavba" sheetId="1" r:id="rId1"/>
    <sheet name="00 00 00 00 KL" sheetId="2" r:id="rId2"/>
    <sheet name="00 00 00 00 Rek" sheetId="3" r:id="rId3"/>
    <sheet name="00 00 00 00 Pol" sheetId="4" r:id="rId4"/>
    <sheet name="IO 01 IO 01 KL" sheetId="5" r:id="rId5"/>
    <sheet name="IO 01 IO 01 Rek" sheetId="6" r:id="rId6"/>
    <sheet name="IO 01 IO 01 Pol" sheetId="7" r:id="rId7"/>
    <sheet name="IO 03 IO 03 KL" sheetId="8" r:id="rId8"/>
    <sheet name="IO 03 IO 03 Rek" sheetId="9" r:id="rId9"/>
    <sheet name="IO 03 IO 03 Pol" sheetId="10" r:id="rId10"/>
    <sheet name="IO 04 IO 04 KL" sheetId="11" r:id="rId11"/>
    <sheet name="IO 04 IO 04 Rek" sheetId="12" r:id="rId12"/>
    <sheet name="IO 04 IO 04 Pol" sheetId="13" r:id="rId13"/>
  </sheets>
  <definedNames>
    <definedName name="CelkemObjekty" localSheetId="0">Stavba!$F$34</definedName>
    <definedName name="CisloStavby" localSheetId="0">Stavba!$D$5</definedName>
    <definedName name="dadresa" localSheetId="0">Stavba!$D$8</definedName>
    <definedName name="DIČ" localSheetId="0">Stavba!$K$8</definedName>
    <definedName name="dmisto" localSheetId="0">Stavba!$D$9</definedName>
    <definedName name="dpsc" localSheetId="0">Stavba!$C$9</definedName>
    <definedName name="IČO" localSheetId="0">Stavba!$K$7</definedName>
    <definedName name="NazevObjektu" localSheetId="0">Stavba!$C$29</definedName>
    <definedName name="NazevStavby" localSheetId="0">Stavba!$E$5</definedName>
    <definedName name="_xlnm.Print_Titles" localSheetId="3">'00 00 00 00 Pol'!$1:$6</definedName>
    <definedName name="_xlnm.Print_Titles" localSheetId="2">'00 00 00 00 Rek'!$1:$6</definedName>
    <definedName name="_xlnm.Print_Titles" localSheetId="6">'IO 01 IO 01 Pol'!$1:$6</definedName>
    <definedName name="_xlnm.Print_Titles" localSheetId="5">'IO 01 IO 01 Rek'!$1:$6</definedName>
    <definedName name="_xlnm.Print_Titles" localSheetId="9">'IO 03 IO 03 Pol'!$1:$6</definedName>
    <definedName name="_xlnm.Print_Titles" localSheetId="8">'IO 03 IO 03 Rek'!$1:$6</definedName>
    <definedName name="_xlnm.Print_Titles" localSheetId="12">'IO 04 IO 04 Pol'!$1:$6</definedName>
    <definedName name="_xlnm.Print_Titles" localSheetId="11">'IO 04 IO 04 Rek'!$1:$6</definedName>
    <definedName name="Objednatel" localSheetId="0">Stavba!$D$11</definedName>
    <definedName name="Objekt" localSheetId="0">Stavba!$B$29</definedName>
    <definedName name="_xlnm.Print_Area" localSheetId="1">'00 00 00 00 KL'!$A$1:$G$45</definedName>
    <definedName name="_xlnm.Print_Area" localSheetId="3">'00 00 00 00 Pol'!$A$1:$K$17</definedName>
    <definedName name="_xlnm.Print_Area" localSheetId="2">'00 00 00 00 Rek'!$A$1:$I$14</definedName>
    <definedName name="_xlnm.Print_Area" localSheetId="4">'IO 01 IO 01 KL'!$A$1:$G$45</definedName>
    <definedName name="_xlnm.Print_Area" localSheetId="6">'IO 01 IO 01 Pol'!$A$1:$K$213</definedName>
    <definedName name="_xlnm.Print_Area" localSheetId="5">'IO 01 IO 01 Rek'!$A$1:$I$24</definedName>
    <definedName name="_xlnm.Print_Area" localSheetId="7">'IO 03 IO 03 KL'!$A$1:$G$45</definedName>
    <definedName name="_xlnm.Print_Area" localSheetId="9">'IO 03 IO 03 Pol'!$A$1:$K$47</definedName>
    <definedName name="_xlnm.Print_Area" localSheetId="8">'IO 03 IO 03 Rek'!$A$1:$I$17</definedName>
    <definedName name="_xlnm.Print_Area" localSheetId="10">'IO 04 IO 04 KL'!$A$1:$G$45</definedName>
    <definedName name="_xlnm.Print_Area" localSheetId="12">'IO 04 IO 04 Pol'!$A$1:$K$39</definedName>
    <definedName name="_xlnm.Print_Area" localSheetId="11">'IO 04 IO 04 Rek'!$A$1:$I$15</definedName>
    <definedName name="_xlnm.Print_Area" localSheetId="0">Stavba!$B$1:$J$49</definedName>
    <definedName name="odic" localSheetId="0">Stavba!$K$12</definedName>
    <definedName name="oico" localSheetId="0">Stavba!$K$11</definedName>
    <definedName name="omisto" localSheetId="0">Stavba!$D$13</definedName>
    <definedName name="onazev" localSheetId="0">Stavba!$D$12</definedName>
    <definedName name="opsc" localSheetId="0">Stavba!$C$13</definedName>
    <definedName name="SazbaDPH1" localSheetId="0">Stavba!$D$19</definedName>
    <definedName name="SazbaDPH2" localSheetId="0">Stavba!$D$21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opt" localSheetId="3" hidden="1">'00 00 00 00 Pol'!#REF!</definedName>
    <definedName name="solver_opt" localSheetId="6" hidden="1">'IO 01 IO 01 Pol'!#REF!</definedName>
    <definedName name="solver_opt" localSheetId="9" hidden="1">'IO 03 IO 03 Pol'!#REF!</definedName>
    <definedName name="solver_opt" localSheetId="12" hidden="1">'IO 04 IO 04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ucetDilu" localSheetId="0">Stavba!#REF!</definedName>
    <definedName name="StavbaCelkem" localSheetId="0">Stavba!$H$34</definedName>
    <definedName name="Zhotovitel" localSheetId="0">Stavba!$D$7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33" i="1" s="1"/>
  <c r="H43" i="1"/>
  <c r="H32" i="1" s="1"/>
  <c r="H42" i="1"/>
  <c r="H31" i="1" s="1"/>
  <c r="BE38" i="13" l="1"/>
  <c r="BD38" i="13"/>
  <c r="BC38" i="13"/>
  <c r="BB38" i="13"/>
  <c r="BA38" i="13"/>
  <c r="K38" i="13"/>
  <c r="I38" i="13"/>
  <c r="G38" i="13"/>
  <c r="BE37" i="13"/>
  <c r="BD37" i="13"/>
  <c r="BC37" i="13"/>
  <c r="BB37" i="13"/>
  <c r="BA37" i="13"/>
  <c r="K37" i="13"/>
  <c r="I37" i="13"/>
  <c r="G37" i="13"/>
  <c r="BE36" i="13"/>
  <c r="BD36" i="13"/>
  <c r="BC36" i="13"/>
  <c r="BB36" i="13"/>
  <c r="BA36" i="13"/>
  <c r="K36" i="13"/>
  <c r="I36" i="13"/>
  <c r="G36" i="13"/>
  <c r="BE35" i="13"/>
  <c r="BD35" i="13"/>
  <c r="BC35" i="13"/>
  <c r="BB35" i="13"/>
  <c r="BA35" i="13"/>
  <c r="K35" i="13"/>
  <c r="I35" i="13"/>
  <c r="G35" i="13"/>
  <c r="BE34" i="13"/>
  <c r="BD34" i="13"/>
  <c r="BC34" i="13"/>
  <c r="BB34" i="13"/>
  <c r="BA34" i="13"/>
  <c r="K34" i="13"/>
  <c r="I34" i="13"/>
  <c r="G34" i="13"/>
  <c r="BE33" i="13"/>
  <c r="BD33" i="13"/>
  <c r="BC33" i="13"/>
  <c r="BB33" i="13"/>
  <c r="BA33" i="13"/>
  <c r="K33" i="13"/>
  <c r="I33" i="13"/>
  <c r="G33" i="13"/>
  <c r="BE32" i="13"/>
  <c r="BD32" i="13"/>
  <c r="BC32" i="13"/>
  <c r="BB32" i="13"/>
  <c r="BA32" i="13"/>
  <c r="K32" i="13"/>
  <c r="I32" i="13"/>
  <c r="G32" i="13"/>
  <c r="BE31" i="13"/>
  <c r="BD31" i="13"/>
  <c r="BC31" i="13"/>
  <c r="BB31" i="13"/>
  <c r="BA31" i="13"/>
  <c r="K31" i="13"/>
  <c r="I31" i="13"/>
  <c r="G31" i="13"/>
  <c r="BE30" i="13"/>
  <c r="BD30" i="13"/>
  <c r="BC30" i="13"/>
  <c r="BB30" i="13"/>
  <c r="BA30" i="13"/>
  <c r="K30" i="13"/>
  <c r="I30" i="13"/>
  <c r="G30" i="13"/>
  <c r="BE29" i="13"/>
  <c r="BD29" i="13"/>
  <c r="BC29" i="13"/>
  <c r="BB29" i="13"/>
  <c r="BA29" i="13"/>
  <c r="K29" i="13"/>
  <c r="I29" i="13"/>
  <c r="G29" i="13"/>
  <c r="BE28" i="13"/>
  <c r="BD28" i="13"/>
  <c r="BC28" i="13"/>
  <c r="BB28" i="13"/>
  <c r="BA28" i="13"/>
  <c r="K28" i="13"/>
  <c r="I28" i="13"/>
  <c r="G28" i="13"/>
  <c r="BE27" i="13"/>
  <c r="BD27" i="13"/>
  <c r="BC27" i="13"/>
  <c r="BB27" i="13"/>
  <c r="BA27" i="13"/>
  <c r="K27" i="13"/>
  <c r="I27" i="13"/>
  <c r="G27" i="13"/>
  <c r="BE26" i="13"/>
  <c r="BD26" i="13"/>
  <c r="BC26" i="13"/>
  <c r="BB26" i="13"/>
  <c r="BA26" i="13"/>
  <c r="K26" i="13"/>
  <c r="I26" i="13"/>
  <c r="G26" i="13"/>
  <c r="B8" i="12"/>
  <c r="A8" i="12"/>
  <c r="BE39" i="13"/>
  <c r="I8" i="12" s="1"/>
  <c r="BD39" i="13"/>
  <c r="H8" i="12" s="1"/>
  <c r="BC39" i="13"/>
  <c r="G8" i="12" s="1"/>
  <c r="BB39" i="13"/>
  <c r="F8" i="12" s="1"/>
  <c r="BA39" i="13"/>
  <c r="E8" i="12" s="1"/>
  <c r="K39" i="13"/>
  <c r="I39" i="13"/>
  <c r="G39" i="13"/>
  <c r="BE23" i="13"/>
  <c r="BC23" i="13"/>
  <c r="BB23" i="13"/>
  <c r="BA23" i="13"/>
  <c r="K23" i="13"/>
  <c r="I23" i="13"/>
  <c r="G23" i="13"/>
  <c r="BD23" i="13" s="1"/>
  <c r="BE22" i="13"/>
  <c r="BC22" i="13"/>
  <c r="BB22" i="13"/>
  <c r="BA22" i="13"/>
  <c r="K22" i="13"/>
  <c r="I22" i="13"/>
  <c r="G22" i="13"/>
  <c r="BD22" i="13" s="1"/>
  <c r="BE21" i="13"/>
  <c r="BC21" i="13"/>
  <c r="BB21" i="13"/>
  <c r="BA21" i="13"/>
  <c r="K21" i="13"/>
  <c r="I21" i="13"/>
  <c r="G21" i="13"/>
  <c r="BD21" i="13" s="1"/>
  <c r="BE20" i="13"/>
  <c r="BC20" i="13"/>
  <c r="BB20" i="13"/>
  <c r="BA20" i="13"/>
  <c r="K20" i="13"/>
  <c r="I20" i="13"/>
  <c r="G20" i="13"/>
  <c r="BD20" i="13" s="1"/>
  <c r="BE19" i="13"/>
  <c r="BC19" i="13"/>
  <c r="BB19" i="13"/>
  <c r="BA19" i="13"/>
  <c r="K19" i="13"/>
  <c r="I19" i="13"/>
  <c r="G19" i="13"/>
  <c r="BD19" i="13" s="1"/>
  <c r="BE18" i="13"/>
  <c r="BC18" i="13"/>
  <c r="BB18" i="13"/>
  <c r="BA18" i="13"/>
  <c r="K18" i="13"/>
  <c r="I18" i="13"/>
  <c r="G18" i="13"/>
  <c r="BD18" i="13" s="1"/>
  <c r="BE17" i="13"/>
  <c r="BC17" i="13"/>
  <c r="BB17" i="13"/>
  <c r="BA17" i="13"/>
  <c r="K17" i="13"/>
  <c r="I17" i="13"/>
  <c r="G17" i="13"/>
  <c r="BD17" i="13" s="1"/>
  <c r="BE16" i="13"/>
  <c r="BC16" i="13"/>
  <c r="BB16" i="13"/>
  <c r="BA16" i="13"/>
  <c r="K16" i="13"/>
  <c r="I16" i="13"/>
  <c r="G16" i="13"/>
  <c r="BD16" i="13" s="1"/>
  <c r="BE15" i="13"/>
  <c r="BC15" i="13"/>
  <c r="BB15" i="13"/>
  <c r="BA15" i="13"/>
  <c r="K15" i="13"/>
  <c r="I15" i="13"/>
  <c r="G15" i="13"/>
  <c r="BD15" i="13" s="1"/>
  <c r="BE14" i="13"/>
  <c r="BC14" i="13"/>
  <c r="BB14" i="13"/>
  <c r="BA14" i="13"/>
  <c r="K14" i="13"/>
  <c r="I14" i="13"/>
  <c r="G14" i="13"/>
  <c r="BD14" i="13" s="1"/>
  <c r="BE13" i="13"/>
  <c r="BC13" i="13"/>
  <c r="BB13" i="13"/>
  <c r="BA13" i="13"/>
  <c r="K13" i="13"/>
  <c r="I13" i="13"/>
  <c r="G13" i="13"/>
  <c r="BD13" i="13" s="1"/>
  <c r="BE12" i="13"/>
  <c r="BC12" i="13"/>
  <c r="BB12" i="13"/>
  <c r="BA12" i="13"/>
  <c r="K12" i="13"/>
  <c r="I12" i="13"/>
  <c r="G12" i="13"/>
  <c r="BD12" i="13" s="1"/>
  <c r="BE11" i="13"/>
  <c r="BD11" i="13"/>
  <c r="BC11" i="13"/>
  <c r="BB11" i="13"/>
  <c r="BA11" i="13"/>
  <c r="K11" i="13"/>
  <c r="I11" i="13"/>
  <c r="G11" i="13"/>
  <c r="BE10" i="13"/>
  <c r="BD10" i="13"/>
  <c r="BC10" i="13"/>
  <c r="BB10" i="13"/>
  <c r="BA10" i="13"/>
  <c r="K10" i="13"/>
  <c r="I10" i="13"/>
  <c r="G10" i="13"/>
  <c r="BE9" i="13"/>
  <c r="BD9" i="13"/>
  <c r="BC9" i="13"/>
  <c r="BB9" i="13"/>
  <c r="BA9" i="13"/>
  <c r="K9" i="13"/>
  <c r="I9" i="13"/>
  <c r="G9" i="13"/>
  <c r="BE8" i="13"/>
  <c r="BD8" i="13"/>
  <c r="BC8" i="13"/>
  <c r="BB8" i="13"/>
  <c r="BA8" i="13"/>
  <c r="K8" i="13"/>
  <c r="I8" i="13"/>
  <c r="G8" i="13"/>
  <c r="B7" i="12"/>
  <c r="A7" i="12"/>
  <c r="BE24" i="13"/>
  <c r="I7" i="12" s="1"/>
  <c r="I9" i="12" s="1"/>
  <c r="C21" i="11" s="1"/>
  <c r="BC24" i="13"/>
  <c r="G7" i="12" s="1"/>
  <c r="G9" i="12" s="1"/>
  <c r="C18" i="11" s="1"/>
  <c r="BB24" i="13"/>
  <c r="F7" i="12" s="1"/>
  <c r="F9" i="12" s="1"/>
  <c r="C16" i="11" s="1"/>
  <c r="BA24" i="13"/>
  <c r="E7" i="12" s="1"/>
  <c r="E9" i="12" s="1"/>
  <c r="C15" i="11" s="1"/>
  <c r="K24" i="13"/>
  <c r="I24" i="13"/>
  <c r="G24" i="13"/>
  <c r="E4" i="13"/>
  <c r="F3" i="13"/>
  <c r="G14" i="12"/>
  <c r="I14" i="12" s="1"/>
  <c r="H15" i="12" s="1"/>
  <c r="G23" i="11" s="1"/>
  <c r="G22" i="11" s="1"/>
  <c r="F33" i="11"/>
  <c r="C33" i="11"/>
  <c r="C31" i="11"/>
  <c r="G15" i="11"/>
  <c r="D15" i="11"/>
  <c r="G7" i="11"/>
  <c r="BE46" i="10"/>
  <c r="BD46" i="10"/>
  <c r="BC46" i="10"/>
  <c r="BB46" i="10"/>
  <c r="BA46" i="10"/>
  <c r="K46" i="10"/>
  <c r="I46" i="10"/>
  <c r="G46" i="10"/>
  <c r="B10" i="9"/>
  <c r="A10" i="9"/>
  <c r="BE47" i="10"/>
  <c r="I10" i="9" s="1"/>
  <c r="BD47" i="10"/>
  <c r="H10" i="9" s="1"/>
  <c r="BC47" i="10"/>
  <c r="G10" i="9" s="1"/>
  <c r="BB47" i="10"/>
  <c r="F10" i="9" s="1"/>
  <c r="BA47" i="10"/>
  <c r="E10" i="9" s="1"/>
  <c r="K47" i="10"/>
  <c r="I47" i="10"/>
  <c r="G47" i="10"/>
  <c r="BE43" i="10"/>
  <c r="BD43" i="10"/>
  <c r="BC43" i="10"/>
  <c r="BB43" i="10"/>
  <c r="K43" i="10"/>
  <c r="I43" i="10"/>
  <c r="G43" i="10"/>
  <c r="BA43" i="10" s="1"/>
  <c r="BE42" i="10"/>
  <c r="BD42" i="10"/>
  <c r="BC42" i="10"/>
  <c r="BB42" i="10"/>
  <c r="K42" i="10"/>
  <c r="I42" i="10"/>
  <c r="G42" i="10"/>
  <c r="BA42" i="10" s="1"/>
  <c r="BE41" i="10"/>
  <c r="BD41" i="10"/>
  <c r="BC41" i="10"/>
  <c r="BB41" i="10"/>
  <c r="K41" i="10"/>
  <c r="I41" i="10"/>
  <c r="G41" i="10"/>
  <c r="BA41" i="10" s="1"/>
  <c r="BE40" i="10"/>
  <c r="BD40" i="10"/>
  <c r="BC40" i="10"/>
  <c r="BB40" i="10"/>
  <c r="K40" i="10"/>
  <c r="I40" i="10"/>
  <c r="G40" i="10"/>
  <c r="BA40" i="10" s="1"/>
  <c r="BE39" i="10"/>
  <c r="BD39" i="10"/>
  <c r="BC39" i="10"/>
  <c r="BB39" i="10"/>
  <c r="K39" i="10"/>
  <c r="I39" i="10"/>
  <c r="G39" i="10"/>
  <c r="BA39" i="10" s="1"/>
  <c r="BE38" i="10"/>
  <c r="BD38" i="10"/>
  <c r="BC38" i="10"/>
  <c r="BB38" i="10"/>
  <c r="K38" i="10"/>
  <c r="I38" i="10"/>
  <c r="G38" i="10"/>
  <c r="BA38" i="10" s="1"/>
  <c r="BE37" i="10"/>
  <c r="BD37" i="10"/>
  <c r="BC37" i="10"/>
  <c r="BB37" i="10"/>
  <c r="K37" i="10"/>
  <c r="I37" i="10"/>
  <c r="G37" i="10"/>
  <c r="BA37" i="10" s="1"/>
  <c r="BE36" i="10"/>
  <c r="BD36" i="10"/>
  <c r="BC36" i="10"/>
  <c r="BB36" i="10"/>
  <c r="K36" i="10"/>
  <c r="I36" i="10"/>
  <c r="G36" i="10"/>
  <c r="BA36" i="10" s="1"/>
  <c r="BE35" i="10"/>
  <c r="BD35" i="10"/>
  <c r="BC35" i="10"/>
  <c r="BB35" i="10"/>
  <c r="K35" i="10"/>
  <c r="I35" i="10"/>
  <c r="G35" i="10"/>
  <c r="BA35" i="10" s="1"/>
  <c r="BA44" i="10" s="1"/>
  <c r="E9" i="9" s="1"/>
  <c r="B9" i="9"/>
  <c r="A9" i="9"/>
  <c r="BE44" i="10"/>
  <c r="I9" i="9" s="1"/>
  <c r="BD44" i="10"/>
  <c r="H9" i="9" s="1"/>
  <c r="BC44" i="10"/>
  <c r="G9" i="9" s="1"/>
  <c r="BB44" i="10"/>
  <c r="F9" i="9" s="1"/>
  <c r="K44" i="10"/>
  <c r="I44" i="10"/>
  <c r="G44" i="10"/>
  <c r="BE32" i="10"/>
  <c r="BD32" i="10"/>
  <c r="BC32" i="10"/>
  <c r="BB32" i="10"/>
  <c r="K32" i="10"/>
  <c r="I32" i="10"/>
  <c r="G32" i="10"/>
  <c r="BA32" i="10" s="1"/>
  <c r="BE31" i="10"/>
  <c r="BD31" i="10"/>
  <c r="BC31" i="10"/>
  <c r="BB31" i="10"/>
  <c r="K31" i="10"/>
  <c r="I31" i="10"/>
  <c r="G31" i="10"/>
  <c r="BA31" i="10" s="1"/>
  <c r="BE30" i="10"/>
  <c r="BD30" i="10"/>
  <c r="BC30" i="10"/>
  <c r="BB30" i="10"/>
  <c r="K30" i="10"/>
  <c r="I30" i="10"/>
  <c r="G30" i="10"/>
  <c r="BA30" i="10" s="1"/>
  <c r="BE29" i="10"/>
  <c r="BD29" i="10"/>
  <c r="BC29" i="10"/>
  <c r="BB29" i="10"/>
  <c r="K29" i="10"/>
  <c r="I29" i="10"/>
  <c r="G29" i="10"/>
  <c r="BA29" i="10" s="1"/>
  <c r="BE28" i="10"/>
  <c r="BD28" i="10"/>
  <c r="BC28" i="10"/>
  <c r="BB28" i="10"/>
  <c r="K28" i="10"/>
  <c r="I28" i="10"/>
  <c r="G28" i="10"/>
  <c r="BA28" i="10" s="1"/>
  <c r="BA33" i="10" s="1"/>
  <c r="E8" i="9" s="1"/>
  <c r="B8" i="9"/>
  <c r="A8" i="9"/>
  <c r="BE33" i="10"/>
  <c r="I8" i="9" s="1"/>
  <c r="BD33" i="10"/>
  <c r="H8" i="9" s="1"/>
  <c r="BC33" i="10"/>
  <c r="G8" i="9" s="1"/>
  <c r="BB33" i="10"/>
  <c r="F8" i="9" s="1"/>
  <c r="K33" i="10"/>
  <c r="I33" i="10"/>
  <c r="G33" i="10"/>
  <c r="BE25" i="10"/>
  <c r="BD25" i="10"/>
  <c r="BC25" i="10"/>
  <c r="BB25" i="10"/>
  <c r="K25" i="10"/>
  <c r="I25" i="10"/>
  <c r="G25" i="10"/>
  <c r="BA25" i="10" s="1"/>
  <c r="BE24" i="10"/>
  <c r="BD24" i="10"/>
  <c r="BC24" i="10"/>
  <c r="BB24" i="10"/>
  <c r="K24" i="10"/>
  <c r="I24" i="10"/>
  <c r="G24" i="10"/>
  <c r="BA24" i="10" s="1"/>
  <c r="BE23" i="10"/>
  <c r="BD23" i="10"/>
  <c r="BC23" i="10"/>
  <c r="BB23" i="10"/>
  <c r="K23" i="10"/>
  <c r="I23" i="10"/>
  <c r="G23" i="10"/>
  <c r="BA23" i="10" s="1"/>
  <c r="BE22" i="10"/>
  <c r="BD22" i="10"/>
  <c r="BC22" i="10"/>
  <c r="BB22" i="10"/>
  <c r="K22" i="10"/>
  <c r="I22" i="10"/>
  <c r="G22" i="10"/>
  <c r="BA22" i="10" s="1"/>
  <c r="BE21" i="10"/>
  <c r="BD21" i="10"/>
  <c r="BC21" i="10"/>
  <c r="BB21" i="10"/>
  <c r="K21" i="10"/>
  <c r="I21" i="10"/>
  <c r="G21" i="10"/>
  <c r="BA21" i="10" s="1"/>
  <c r="BE20" i="10"/>
  <c r="BD20" i="10"/>
  <c r="BC20" i="10"/>
  <c r="BB20" i="10"/>
  <c r="K20" i="10"/>
  <c r="I20" i="10"/>
  <c r="G20" i="10"/>
  <c r="BA20" i="10" s="1"/>
  <c r="BE19" i="10"/>
  <c r="BD19" i="10"/>
  <c r="BC19" i="10"/>
  <c r="BB19" i="10"/>
  <c r="K19" i="10"/>
  <c r="I19" i="10"/>
  <c r="G19" i="10"/>
  <c r="BA19" i="10" s="1"/>
  <c r="BE18" i="10"/>
  <c r="BD18" i="10"/>
  <c r="BC18" i="10"/>
  <c r="BB18" i="10"/>
  <c r="K18" i="10"/>
  <c r="I18" i="10"/>
  <c r="G18" i="10"/>
  <c r="BA18" i="10" s="1"/>
  <c r="BE17" i="10"/>
  <c r="BD17" i="10"/>
  <c r="BC17" i="10"/>
  <c r="BB17" i="10"/>
  <c r="K17" i="10"/>
  <c r="I17" i="10"/>
  <c r="G17" i="10"/>
  <c r="BA17" i="10" s="1"/>
  <c r="BE16" i="10"/>
  <c r="BD16" i="10"/>
  <c r="BC16" i="10"/>
  <c r="BB16" i="10"/>
  <c r="K16" i="10"/>
  <c r="I16" i="10"/>
  <c r="G16" i="10"/>
  <c r="BA16" i="10" s="1"/>
  <c r="BE15" i="10"/>
  <c r="BD15" i="10"/>
  <c r="BC15" i="10"/>
  <c r="BB15" i="10"/>
  <c r="K15" i="10"/>
  <c r="I15" i="10"/>
  <c r="G15" i="10"/>
  <c r="BA15" i="10" s="1"/>
  <c r="BE14" i="10"/>
  <c r="BD14" i="10"/>
  <c r="BC14" i="10"/>
  <c r="BB14" i="10"/>
  <c r="BA14" i="10"/>
  <c r="K14" i="10"/>
  <c r="I14" i="10"/>
  <c r="G14" i="10"/>
  <c r="BE13" i="10"/>
  <c r="BD13" i="10"/>
  <c r="BC13" i="10"/>
  <c r="BB13" i="10"/>
  <c r="BA13" i="10"/>
  <c r="K13" i="10"/>
  <c r="I13" i="10"/>
  <c r="G13" i="10"/>
  <c r="BE12" i="10"/>
  <c r="BD12" i="10"/>
  <c r="BC12" i="10"/>
  <c r="BB12" i="10"/>
  <c r="K12" i="10"/>
  <c r="I12" i="10"/>
  <c r="G12" i="10"/>
  <c r="BA12" i="10" s="1"/>
  <c r="BE11" i="10"/>
  <c r="BD11" i="10"/>
  <c r="BC11" i="10"/>
  <c r="BB11" i="10"/>
  <c r="K11" i="10"/>
  <c r="I11" i="10"/>
  <c r="G11" i="10"/>
  <c r="BA11" i="10" s="1"/>
  <c r="BA26" i="10" s="1"/>
  <c r="E7" i="9" s="1"/>
  <c r="E11" i="9" s="1"/>
  <c r="C15" i="8" s="1"/>
  <c r="BE10" i="10"/>
  <c r="BD10" i="10"/>
  <c r="BC10" i="10"/>
  <c r="BB10" i="10"/>
  <c r="BA10" i="10"/>
  <c r="K10" i="10"/>
  <c r="I10" i="10"/>
  <c r="G10" i="10"/>
  <c r="BE9" i="10"/>
  <c r="BD9" i="10"/>
  <c r="BC9" i="10"/>
  <c r="BB9" i="10"/>
  <c r="BA9" i="10"/>
  <c r="K9" i="10"/>
  <c r="I9" i="10"/>
  <c r="G9" i="10"/>
  <c r="BE8" i="10"/>
  <c r="BD8" i="10"/>
  <c r="BC8" i="10"/>
  <c r="BB8" i="10"/>
  <c r="BA8" i="10"/>
  <c r="K8" i="10"/>
  <c r="I8" i="10"/>
  <c r="G8" i="10"/>
  <c r="B7" i="9"/>
  <c r="A7" i="9"/>
  <c r="BE26" i="10"/>
  <c r="I7" i="9" s="1"/>
  <c r="I11" i="9" s="1"/>
  <c r="C21" i="8" s="1"/>
  <c r="BD26" i="10"/>
  <c r="H7" i="9" s="1"/>
  <c r="H11" i="9" s="1"/>
  <c r="C17" i="8" s="1"/>
  <c r="BC26" i="10"/>
  <c r="G7" i="9" s="1"/>
  <c r="G11" i="9" s="1"/>
  <c r="C18" i="8" s="1"/>
  <c r="BB26" i="10"/>
  <c r="F7" i="9" s="1"/>
  <c r="F11" i="9" s="1"/>
  <c r="C16" i="8" s="1"/>
  <c r="K26" i="10"/>
  <c r="I26" i="10"/>
  <c r="G26" i="10"/>
  <c r="E4" i="10"/>
  <c r="F3" i="10"/>
  <c r="G16" i="9"/>
  <c r="I16" i="9" s="1"/>
  <c r="H17" i="9" s="1"/>
  <c r="G23" i="8" s="1"/>
  <c r="G22" i="8" s="1"/>
  <c r="C33" i="8"/>
  <c r="F33" i="8" s="1"/>
  <c r="C31" i="8"/>
  <c r="G15" i="8"/>
  <c r="D15" i="8"/>
  <c r="G7" i="8"/>
  <c r="BE212" i="7"/>
  <c r="BD212" i="7"/>
  <c r="BC212" i="7"/>
  <c r="BB212" i="7"/>
  <c r="K212" i="7"/>
  <c r="I212" i="7"/>
  <c r="G212" i="7"/>
  <c r="BA212" i="7" s="1"/>
  <c r="BE211" i="7"/>
  <c r="BD211" i="7"/>
  <c r="BC211" i="7"/>
  <c r="BB211" i="7"/>
  <c r="K211" i="7"/>
  <c r="I211" i="7"/>
  <c r="G211" i="7"/>
  <c r="BA211" i="7" s="1"/>
  <c r="BE210" i="7"/>
  <c r="BD210" i="7"/>
  <c r="BC210" i="7"/>
  <c r="BB210" i="7"/>
  <c r="K210" i="7"/>
  <c r="I210" i="7"/>
  <c r="G210" i="7"/>
  <c r="BA210" i="7" s="1"/>
  <c r="BE209" i="7"/>
  <c r="BD209" i="7"/>
  <c r="BC209" i="7"/>
  <c r="BB209" i="7"/>
  <c r="K209" i="7"/>
  <c r="I209" i="7"/>
  <c r="G209" i="7"/>
  <c r="BA209" i="7" s="1"/>
  <c r="BE208" i="7"/>
  <c r="BD208" i="7"/>
  <c r="BC208" i="7"/>
  <c r="BB208" i="7"/>
  <c r="K208" i="7"/>
  <c r="I208" i="7"/>
  <c r="G208" i="7"/>
  <c r="BA208" i="7" s="1"/>
  <c r="BE207" i="7"/>
  <c r="BD207" i="7"/>
  <c r="BD213" i="7" s="1"/>
  <c r="H17" i="6" s="1"/>
  <c r="BC207" i="7"/>
  <c r="BB207" i="7"/>
  <c r="BB213" i="7" s="1"/>
  <c r="F17" i="6" s="1"/>
  <c r="K207" i="7"/>
  <c r="K213" i="7" s="1"/>
  <c r="I207" i="7"/>
  <c r="G207" i="7"/>
  <c r="BA207" i="7" s="1"/>
  <c r="B17" i="6"/>
  <c r="A17" i="6"/>
  <c r="BE213" i="7"/>
  <c r="I17" i="6" s="1"/>
  <c r="BC213" i="7"/>
  <c r="G17" i="6" s="1"/>
  <c r="I213" i="7"/>
  <c r="BE204" i="7"/>
  <c r="BE205" i="7" s="1"/>
  <c r="I16" i="6" s="1"/>
  <c r="BD204" i="7"/>
  <c r="BC204" i="7"/>
  <c r="BC205" i="7" s="1"/>
  <c r="G16" i="6" s="1"/>
  <c r="BB204" i="7"/>
  <c r="BA204" i="7"/>
  <c r="BA205" i="7" s="1"/>
  <c r="E16" i="6" s="1"/>
  <c r="K204" i="7"/>
  <c r="I204" i="7"/>
  <c r="I205" i="7" s="1"/>
  <c r="G204" i="7"/>
  <c r="B16" i="6"/>
  <c r="A16" i="6"/>
  <c r="BD205" i="7"/>
  <c r="H16" i="6" s="1"/>
  <c r="BB205" i="7"/>
  <c r="F16" i="6" s="1"/>
  <c r="K205" i="7"/>
  <c r="G205" i="7"/>
  <c r="BE198" i="7"/>
  <c r="BD198" i="7"/>
  <c r="BD202" i="7" s="1"/>
  <c r="H15" i="6" s="1"/>
  <c r="BC198" i="7"/>
  <c r="BB198" i="7"/>
  <c r="BB202" i="7" s="1"/>
  <c r="F15" i="6" s="1"/>
  <c r="K198" i="7"/>
  <c r="K202" i="7" s="1"/>
  <c r="I198" i="7"/>
  <c r="G198" i="7"/>
  <c r="G202" i="7" s="1"/>
  <c r="B15" i="6"/>
  <c r="A15" i="6"/>
  <c r="BE202" i="7"/>
  <c r="I15" i="6" s="1"/>
  <c r="BC202" i="7"/>
  <c r="G15" i="6" s="1"/>
  <c r="I202" i="7"/>
  <c r="BE195" i="7"/>
  <c r="BD195" i="7"/>
  <c r="BC195" i="7"/>
  <c r="BB195" i="7"/>
  <c r="BA195" i="7"/>
  <c r="K195" i="7"/>
  <c r="I195" i="7"/>
  <c r="G195" i="7"/>
  <c r="BE192" i="7"/>
  <c r="BD192" i="7"/>
  <c r="BC192" i="7"/>
  <c r="BB192" i="7"/>
  <c r="BA192" i="7"/>
  <c r="K192" i="7"/>
  <c r="I192" i="7"/>
  <c r="G192" i="7"/>
  <c r="BE190" i="7"/>
  <c r="BD190" i="7"/>
  <c r="BC190" i="7"/>
  <c r="BB190" i="7"/>
  <c r="BA190" i="7"/>
  <c r="K190" i="7"/>
  <c r="I190" i="7"/>
  <c r="G190" i="7"/>
  <c r="BE189" i="7"/>
  <c r="BD189" i="7"/>
  <c r="BC189" i="7"/>
  <c r="BB189" i="7"/>
  <c r="BA189" i="7"/>
  <c r="K189" i="7"/>
  <c r="I189" i="7"/>
  <c r="G189" i="7"/>
  <c r="BE188" i="7"/>
  <c r="BD188" i="7"/>
  <c r="BC188" i="7"/>
  <c r="BB188" i="7"/>
  <c r="BA188" i="7"/>
  <c r="K188" i="7"/>
  <c r="I188" i="7"/>
  <c r="G188" i="7"/>
  <c r="BE187" i="7"/>
  <c r="BD187" i="7"/>
  <c r="BC187" i="7"/>
  <c r="BB187" i="7"/>
  <c r="BA187" i="7"/>
  <c r="K187" i="7"/>
  <c r="I187" i="7"/>
  <c r="G187" i="7"/>
  <c r="BE186" i="7"/>
  <c r="BD186" i="7"/>
  <c r="BC186" i="7"/>
  <c r="BB186" i="7"/>
  <c r="BA186" i="7"/>
  <c r="K186" i="7"/>
  <c r="I186" i="7"/>
  <c r="G186" i="7"/>
  <c r="BE184" i="7"/>
  <c r="BD184" i="7"/>
  <c r="BC184" i="7"/>
  <c r="BB184" i="7"/>
  <c r="BA184" i="7"/>
  <c r="K184" i="7"/>
  <c r="I184" i="7"/>
  <c r="G184" i="7"/>
  <c r="BE183" i="7"/>
  <c r="BD183" i="7"/>
  <c r="BC183" i="7"/>
  <c r="BB183" i="7"/>
  <c r="BA183" i="7"/>
  <c r="K183" i="7"/>
  <c r="I183" i="7"/>
  <c r="G183" i="7"/>
  <c r="BE182" i="7"/>
  <c r="BD182" i="7"/>
  <c r="BC182" i="7"/>
  <c r="BB182" i="7"/>
  <c r="BA182" i="7"/>
  <c r="K182" i="7"/>
  <c r="I182" i="7"/>
  <c r="G182" i="7"/>
  <c r="BE179" i="7"/>
  <c r="BD179" i="7"/>
  <c r="BC179" i="7"/>
  <c r="BB179" i="7"/>
  <c r="BA179" i="7"/>
  <c r="K179" i="7"/>
  <c r="I179" i="7"/>
  <c r="G179" i="7"/>
  <c r="BE178" i="7"/>
  <c r="BD178" i="7"/>
  <c r="BC178" i="7"/>
  <c r="BB178" i="7"/>
  <c r="BA178" i="7"/>
  <c r="K178" i="7"/>
  <c r="I178" i="7"/>
  <c r="G178" i="7"/>
  <c r="BE176" i="7"/>
  <c r="BD176" i="7"/>
  <c r="BC176" i="7"/>
  <c r="BB176" i="7"/>
  <c r="BA176" i="7"/>
  <c r="K176" i="7"/>
  <c r="I176" i="7"/>
  <c r="G176" i="7"/>
  <c r="BE175" i="7"/>
  <c r="BD175" i="7"/>
  <c r="BC175" i="7"/>
  <c r="BB175" i="7"/>
  <c r="BA175" i="7"/>
  <c r="K175" i="7"/>
  <c r="I175" i="7"/>
  <c r="G175" i="7"/>
  <c r="BE173" i="7"/>
  <c r="BD173" i="7"/>
  <c r="BC173" i="7"/>
  <c r="BB173" i="7"/>
  <c r="BA173" i="7"/>
  <c r="K173" i="7"/>
  <c r="I173" i="7"/>
  <c r="G173" i="7"/>
  <c r="BE169" i="7"/>
  <c r="BD169" i="7"/>
  <c r="BC169" i="7"/>
  <c r="BB169" i="7"/>
  <c r="BA169" i="7"/>
  <c r="K169" i="7"/>
  <c r="I169" i="7"/>
  <c r="G169" i="7"/>
  <c r="BE164" i="7"/>
  <c r="BD164" i="7"/>
  <c r="BC164" i="7"/>
  <c r="BB164" i="7"/>
  <c r="BA164" i="7"/>
  <c r="K164" i="7"/>
  <c r="I164" i="7"/>
  <c r="G164" i="7"/>
  <c r="BE162" i="7"/>
  <c r="BD162" i="7"/>
  <c r="BC162" i="7"/>
  <c r="BB162" i="7"/>
  <c r="BA162" i="7"/>
  <c r="K162" i="7"/>
  <c r="I162" i="7"/>
  <c r="G162" i="7"/>
  <c r="BE160" i="7"/>
  <c r="BD160" i="7"/>
  <c r="BC160" i="7"/>
  <c r="BB160" i="7"/>
  <c r="BA160" i="7"/>
  <c r="K160" i="7"/>
  <c r="I160" i="7"/>
  <c r="G160" i="7"/>
  <c r="BE159" i="7"/>
  <c r="BD159" i="7"/>
  <c r="BC159" i="7"/>
  <c r="BB159" i="7"/>
  <c r="BA159" i="7"/>
  <c r="K159" i="7"/>
  <c r="I159" i="7"/>
  <c r="G159" i="7"/>
  <c r="BE157" i="7"/>
  <c r="BE196" i="7" s="1"/>
  <c r="I14" i="6" s="1"/>
  <c r="BD157" i="7"/>
  <c r="BC157" i="7"/>
  <c r="BC196" i="7" s="1"/>
  <c r="G14" i="6" s="1"/>
  <c r="BB157" i="7"/>
  <c r="BA157" i="7"/>
  <c r="BA196" i="7" s="1"/>
  <c r="E14" i="6" s="1"/>
  <c r="K157" i="7"/>
  <c r="I157" i="7"/>
  <c r="I196" i="7" s="1"/>
  <c r="G157" i="7"/>
  <c r="B14" i="6"/>
  <c r="A14" i="6"/>
  <c r="BD196" i="7"/>
  <c r="H14" i="6" s="1"/>
  <c r="BB196" i="7"/>
  <c r="F14" i="6" s="1"/>
  <c r="K196" i="7"/>
  <c r="G196" i="7"/>
  <c r="BE153" i="7"/>
  <c r="BD153" i="7"/>
  <c r="BC153" i="7"/>
  <c r="BB153" i="7"/>
  <c r="K153" i="7"/>
  <c r="I153" i="7"/>
  <c r="G153" i="7"/>
  <c r="BA153" i="7" s="1"/>
  <c r="BE152" i="7"/>
  <c r="BD152" i="7"/>
  <c r="BC152" i="7"/>
  <c r="BB152" i="7"/>
  <c r="K152" i="7"/>
  <c r="I152" i="7"/>
  <c r="G152" i="7"/>
  <c r="BA152" i="7" s="1"/>
  <c r="BE151" i="7"/>
  <c r="BD151" i="7"/>
  <c r="BC151" i="7"/>
  <c r="BB151" i="7"/>
  <c r="K151" i="7"/>
  <c r="I151" i="7"/>
  <c r="G151" i="7"/>
  <c r="BA151" i="7" s="1"/>
  <c r="BE149" i="7"/>
  <c r="BD149" i="7"/>
  <c r="BC149" i="7"/>
  <c r="BB149" i="7"/>
  <c r="K149" i="7"/>
  <c r="I149" i="7"/>
  <c r="G149" i="7"/>
  <c r="BA149" i="7" s="1"/>
  <c r="BE148" i="7"/>
  <c r="BD148" i="7"/>
  <c r="BC148" i="7"/>
  <c r="BB148" i="7"/>
  <c r="K148" i="7"/>
  <c r="I148" i="7"/>
  <c r="G148" i="7"/>
  <c r="BA148" i="7" s="1"/>
  <c r="BE146" i="7"/>
  <c r="BD146" i="7"/>
  <c r="BC146" i="7"/>
  <c r="BB146" i="7"/>
  <c r="K146" i="7"/>
  <c r="I146" i="7"/>
  <c r="G146" i="7"/>
  <c r="BA146" i="7" s="1"/>
  <c r="BE144" i="7"/>
  <c r="BD144" i="7"/>
  <c r="BC144" i="7"/>
  <c r="BB144" i="7"/>
  <c r="K144" i="7"/>
  <c r="I144" i="7"/>
  <c r="G144" i="7"/>
  <c r="BA144" i="7" s="1"/>
  <c r="BE142" i="7"/>
  <c r="BD142" i="7"/>
  <c r="BC142" i="7"/>
  <c r="BB142" i="7"/>
  <c r="K142" i="7"/>
  <c r="I142" i="7"/>
  <c r="G142" i="7"/>
  <c r="BA142" i="7" s="1"/>
  <c r="BE140" i="7"/>
  <c r="BD140" i="7"/>
  <c r="BC140" i="7"/>
  <c r="BB140" i="7"/>
  <c r="K140" i="7"/>
  <c r="I140" i="7"/>
  <c r="G140" i="7"/>
  <c r="BA140" i="7" s="1"/>
  <c r="BE138" i="7"/>
  <c r="BD138" i="7"/>
  <c r="BD155" i="7" s="1"/>
  <c r="H13" i="6" s="1"/>
  <c r="BC138" i="7"/>
  <c r="BB138" i="7"/>
  <c r="BB155" i="7" s="1"/>
  <c r="F13" i="6" s="1"/>
  <c r="K138" i="7"/>
  <c r="K155" i="7" s="1"/>
  <c r="I138" i="7"/>
  <c r="G138" i="7"/>
  <c r="BA138" i="7" s="1"/>
  <c r="B13" i="6"/>
  <c r="A13" i="6"/>
  <c r="BE155" i="7"/>
  <c r="I13" i="6" s="1"/>
  <c r="BC155" i="7"/>
  <c r="G13" i="6" s="1"/>
  <c r="I155" i="7"/>
  <c r="BE133" i="7"/>
  <c r="BD133" i="7"/>
  <c r="BC133" i="7"/>
  <c r="BB133" i="7"/>
  <c r="BA133" i="7"/>
  <c r="K133" i="7"/>
  <c r="I133" i="7"/>
  <c r="G133" i="7"/>
  <c r="BE130" i="7"/>
  <c r="BD130" i="7"/>
  <c r="BC130" i="7"/>
  <c r="BB130" i="7"/>
  <c r="BA130" i="7"/>
  <c r="K130" i="7"/>
  <c r="I130" i="7"/>
  <c r="G130" i="7"/>
  <c r="BE128" i="7"/>
  <c r="BD128" i="7"/>
  <c r="BC128" i="7"/>
  <c r="BB128" i="7"/>
  <c r="BA128" i="7"/>
  <c r="K128" i="7"/>
  <c r="I128" i="7"/>
  <c r="G128" i="7"/>
  <c r="BE126" i="7"/>
  <c r="BD126" i="7"/>
  <c r="BC126" i="7"/>
  <c r="BB126" i="7"/>
  <c r="BA126" i="7"/>
  <c r="K126" i="7"/>
  <c r="I126" i="7"/>
  <c r="G126" i="7"/>
  <c r="BE125" i="7"/>
  <c r="BD125" i="7"/>
  <c r="BC125" i="7"/>
  <c r="BB125" i="7"/>
  <c r="BA125" i="7"/>
  <c r="K125" i="7"/>
  <c r="I125" i="7"/>
  <c r="G125" i="7"/>
  <c r="BE123" i="7"/>
  <c r="BD123" i="7"/>
  <c r="BC123" i="7"/>
  <c r="BB123" i="7"/>
  <c r="BA123" i="7"/>
  <c r="K123" i="7"/>
  <c r="I123" i="7"/>
  <c r="G123" i="7"/>
  <c r="BE121" i="7"/>
  <c r="BD121" i="7"/>
  <c r="BC121" i="7"/>
  <c r="BB121" i="7"/>
  <c r="BA121" i="7"/>
  <c r="K121" i="7"/>
  <c r="I121" i="7"/>
  <c r="G121" i="7"/>
  <c r="BE120" i="7"/>
  <c r="BD120" i="7"/>
  <c r="BC120" i="7"/>
  <c r="BB120" i="7"/>
  <c r="BA120" i="7"/>
  <c r="K120" i="7"/>
  <c r="I120" i="7"/>
  <c r="G120" i="7"/>
  <c r="BE119" i="7"/>
  <c r="BD119" i="7"/>
  <c r="BC119" i="7"/>
  <c r="BB119" i="7"/>
  <c r="BA119" i="7"/>
  <c r="K119" i="7"/>
  <c r="I119" i="7"/>
  <c r="G119" i="7"/>
  <c r="BE117" i="7"/>
  <c r="BD117" i="7"/>
  <c r="BC117" i="7"/>
  <c r="BB117" i="7"/>
  <c r="BA117" i="7"/>
  <c r="K117" i="7"/>
  <c r="I117" i="7"/>
  <c r="G117" i="7"/>
  <c r="BE116" i="7"/>
  <c r="BD116" i="7"/>
  <c r="BC116" i="7"/>
  <c r="BB116" i="7"/>
  <c r="BA116" i="7"/>
  <c r="K116" i="7"/>
  <c r="I116" i="7"/>
  <c r="G116" i="7"/>
  <c r="BE113" i="7"/>
  <c r="BD113" i="7"/>
  <c r="BC113" i="7"/>
  <c r="BB113" i="7"/>
  <c r="BA113" i="7"/>
  <c r="K113" i="7"/>
  <c r="I113" i="7"/>
  <c r="G113" i="7"/>
  <c r="BE110" i="7"/>
  <c r="BE136" i="7" s="1"/>
  <c r="I12" i="6" s="1"/>
  <c r="BD110" i="7"/>
  <c r="BC110" i="7"/>
  <c r="BC136" i="7" s="1"/>
  <c r="G12" i="6" s="1"/>
  <c r="BB110" i="7"/>
  <c r="BA110" i="7"/>
  <c r="BA136" i="7" s="1"/>
  <c r="E12" i="6" s="1"/>
  <c r="K110" i="7"/>
  <c r="I110" i="7"/>
  <c r="I136" i="7" s="1"/>
  <c r="G110" i="7"/>
  <c r="B12" i="6"/>
  <c r="A12" i="6"/>
  <c r="BD136" i="7"/>
  <c r="H12" i="6" s="1"/>
  <c r="BB136" i="7"/>
  <c r="F12" i="6" s="1"/>
  <c r="K136" i="7"/>
  <c r="G136" i="7"/>
  <c r="BE106" i="7"/>
  <c r="BD106" i="7"/>
  <c r="BC106" i="7"/>
  <c r="BB106" i="7"/>
  <c r="K106" i="7"/>
  <c r="I106" i="7"/>
  <c r="G106" i="7"/>
  <c r="BA106" i="7" s="1"/>
  <c r="BE104" i="7"/>
  <c r="BD104" i="7"/>
  <c r="BD108" i="7" s="1"/>
  <c r="H11" i="6" s="1"/>
  <c r="BC104" i="7"/>
  <c r="BB104" i="7"/>
  <c r="BB108" i="7" s="1"/>
  <c r="F11" i="6" s="1"/>
  <c r="K104" i="7"/>
  <c r="K108" i="7" s="1"/>
  <c r="I104" i="7"/>
  <c r="G104" i="7"/>
  <c r="G108" i="7" s="1"/>
  <c r="B11" i="6"/>
  <c r="A11" i="6"/>
  <c r="BE108" i="7"/>
  <c r="I11" i="6" s="1"/>
  <c r="BC108" i="7"/>
  <c r="G11" i="6" s="1"/>
  <c r="I108" i="7"/>
  <c r="BE100" i="7"/>
  <c r="BE102" i="7" s="1"/>
  <c r="I10" i="6" s="1"/>
  <c r="BD100" i="7"/>
  <c r="BC100" i="7"/>
  <c r="BC102" i="7" s="1"/>
  <c r="G10" i="6" s="1"/>
  <c r="BB100" i="7"/>
  <c r="BA100" i="7"/>
  <c r="BA102" i="7" s="1"/>
  <c r="E10" i="6" s="1"/>
  <c r="K100" i="7"/>
  <c r="I100" i="7"/>
  <c r="I102" i="7" s="1"/>
  <c r="G100" i="7"/>
  <c r="B10" i="6"/>
  <c r="A10" i="6"/>
  <c r="BD102" i="7"/>
  <c r="H10" i="6" s="1"/>
  <c r="BB102" i="7"/>
  <c r="F10" i="6" s="1"/>
  <c r="K102" i="7"/>
  <c r="G102" i="7"/>
  <c r="BE96" i="7"/>
  <c r="BD96" i="7"/>
  <c r="BD98" i="7" s="1"/>
  <c r="H9" i="6" s="1"/>
  <c r="BC96" i="7"/>
  <c r="BB96" i="7"/>
  <c r="BB98" i="7" s="1"/>
  <c r="F9" i="6" s="1"/>
  <c r="K96" i="7"/>
  <c r="K98" i="7" s="1"/>
  <c r="I96" i="7"/>
  <c r="G96" i="7"/>
  <c r="BA96" i="7" s="1"/>
  <c r="BA98" i="7" s="1"/>
  <c r="E9" i="6" s="1"/>
  <c r="B9" i="6"/>
  <c r="A9" i="6"/>
  <c r="BE98" i="7"/>
  <c r="I9" i="6" s="1"/>
  <c r="BC98" i="7"/>
  <c r="G9" i="6" s="1"/>
  <c r="I98" i="7"/>
  <c r="BE92" i="7"/>
  <c r="BD92" i="7"/>
  <c r="BC92" i="7"/>
  <c r="BB92" i="7"/>
  <c r="BA92" i="7"/>
  <c r="K92" i="7"/>
  <c r="I92" i="7"/>
  <c r="G92" i="7"/>
  <c r="BE90" i="7"/>
  <c r="BD90" i="7"/>
  <c r="BC90" i="7"/>
  <c r="BB90" i="7"/>
  <c r="BA90" i="7"/>
  <c r="K90" i="7"/>
  <c r="I90" i="7"/>
  <c r="G90" i="7"/>
  <c r="BE88" i="7"/>
  <c r="BE94" i="7" s="1"/>
  <c r="I8" i="6" s="1"/>
  <c r="BD88" i="7"/>
  <c r="BC88" i="7"/>
  <c r="BC94" i="7" s="1"/>
  <c r="G8" i="6" s="1"/>
  <c r="BB88" i="7"/>
  <c r="BA88" i="7"/>
  <c r="BA94" i="7" s="1"/>
  <c r="E8" i="6" s="1"/>
  <c r="K88" i="7"/>
  <c r="I88" i="7"/>
  <c r="I94" i="7" s="1"/>
  <c r="G88" i="7"/>
  <c r="B8" i="6"/>
  <c r="A8" i="6"/>
  <c r="BD94" i="7"/>
  <c r="H8" i="6" s="1"/>
  <c r="BB94" i="7"/>
  <c r="F8" i="6" s="1"/>
  <c r="K94" i="7"/>
  <c r="G94" i="7"/>
  <c r="BE84" i="7"/>
  <c r="BD84" i="7"/>
  <c r="BC84" i="7"/>
  <c r="BB84" i="7"/>
  <c r="K84" i="7"/>
  <c r="I84" i="7"/>
  <c r="G84" i="7"/>
  <c r="BA84" i="7" s="1"/>
  <c r="BE82" i="7"/>
  <c r="BD82" i="7"/>
  <c r="BC82" i="7"/>
  <c r="BB82" i="7"/>
  <c r="K82" i="7"/>
  <c r="I82" i="7"/>
  <c r="G82" i="7"/>
  <c r="BA82" i="7" s="1"/>
  <c r="BE80" i="7"/>
  <c r="BD80" i="7"/>
  <c r="BC80" i="7"/>
  <c r="BB80" i="7"/>
  <c r="K80" i="7"/>
  <c r="I80" i="7"/>
  <c r="G80" i="7"/>
  <c r="BA80" i="7" s="1"/>
  <c r="BE78" i="7"/>
  <c r="BD78" i="7"/>
  <c r="BC78" i="7"/>
  <c r="BB78" i="7"/>
  <c r="K78" i="7"/>
  <c r="I78" i="7"/>
  <c r="G78" i="7"/>
  <c r="BA78" i="7" s="1"/>
  <c r="BE69" i="7"/>
  <c r="BD69" i="7"/>
  <c r="BC69" i="7"/>
  <c r="BB69" i="7"/>
  <c r="K69" i="7"/>
  <c r="I69" i="7"/>
  <c r="G69" i="7"/>
  <c r="BA69" i="7" s="1"/>
  <c r="BE63" i="7"/>
  <c r="BD63" i="7"/>
  <c r="BC63" i="7"/>
  <c r="BB63" i="7"/>
  <c r="K63" i="7"/>
  <c r="I63" i="7"/>
  <c r="G63" i="7"/>
  <c r="BA63" i="7" s="1"/>
  <c r="BE60" i="7"/>
  <c r="BD60" i="7"/>
  <c r="BC60" i="7"/>
  <c r="BB60" i="7"/>
  <c r="K60" i="7"/>
  <c r="I60" i="7"/>
  <c r="G60" i="7"/>
  <c r="BA60" i="7" s="1"/>
  <c r="BE54" i="7"/>
  <c r="BD54" i="7"/>
  <c r="BC54" i="7"/>
  <c r="BB54" i="7"/>
  <c r="K54" i="7"/>
  <c r="I54" i="7"/>
  <c r="G54" i="7"/>
  <c r="BA54" i="7" s="1"/>
  <c r="BE49" i="7"/>
  <c r="BD49" i="7"/>
  <c r="BC49" i="7"/>
  <c r="BB49" i="7"/>
  <c r="K49" i="7"/>
  <c r="I49" i="7"/>
  <c r="G49" i="7"/>
  <c r="BA49" i="7" s="1"/>
  <c r="BE47" i="7"/>
  <c r="BD47" i="7"/>
  <c r="BC47" i="7"/>
  <c r="BB47" i="7"/>
  <c r="K47" i="7"/>
  <c r="I47" i="7"/>
  <c r="G47" i="7"/>
  <c r="BA47" i="7" s="1"/>
  <c r="BE45" i="7"/>
  <c r="BD45" i="7"/>
  <c r="BC45" i="7"/>
  <c r="BB45" i="7"/>
  <c r="K45" i="7"/>
  <c r="I45" i="7"/>
  <c r="G45" i="7"/>
  <c r="BA45" i="7" s="1"/>
  <c r="BE43" i="7"/>
  <c r="BD43" i="7"/>
  <c r="BC43" i="7"/>
  <c r="BB43" i="7"/>
  <c r="K43" i="7"/>
  <c r="I43" i="7"/>
  <c r="G43" i="7"/>
  <c r="BA43" i="7" s="1"/>
  <c r="BE40" i="7"/>
  <c r="BD40" i="7"/>
  <c r="BC40" i="7"/>
  <c r="BB40" i="7"/>
  <c r="K40" i="7"/>
  <c r="I40" i="7"/>
  <c r="G40" i="7"/>
  <c r="BA40" i="7" s="1"/>
  <c r="BE37" i="7"/>
  <c r="BD37" i="7"/>
  <c r="BC37" i="7"/>
  <c r="BB37" i="7"/>
  <c r="K37" i="7"/>
  <c r="I37" i="7"/>
  <c r="G37" i="7"/>
  <c r="BA37" i="7" s="1"/>
  <c r="BE36" i="7"/>
  <c r="BD36" i="7"/>
  <c r="BC36" i="7"/>
  <c r="BB36" i="7"/>
  <c r="K36" i="7"/>
  <c r="I36" i="7"/>
  <c r="G36" i="7"/>
  <c r="BA36" i="7" s="1"/>
  <c r="BE28" i="7"/>
  <c r="BD28" i="7"/>
  <c r="BC28" i="7"/>
  <c r="BB28" i="7"/>
  <c r="K28" i="7"/>
  <c r="I28" i="7"/>
  <c r="G28" i="7"/>
  <c r="BA28" i="7" s="1"/>
  <c r="BE23" i="7"/>
  <c r="BD23" i="7"/>
  <c r="BC23" i="7"/>
  <c r="BB23" i="7"/>
  <c r="K23" i="7"/>
  <c r="I23" i="7"/>
  <c r="G23" i="7"/>
  <c r="BA23" i="7" s="1"/>
  <c r="BE22" i="7"/>
  <c r="BD22" i="7"/>
  <c r="BC22" i="7"/>
  <c r="BB22" i="7"/>
  <c r="K22" i="7"/>
  <c r="I22" i="7"/>
  <c r="G22" i="7"/>
  <c r="BA22" i="7" s="1"/>
  <c r="BE19" i="7"/>
  <c r="BD19" i="7"/>
  <c r="BC19" i="7"/>
  <c r="BB19" i="7"/>
  <c r="K19" i="7"/>
  <c r="I19" i="7"/>
  <c r="G19" i="7"/>
  <c r="BA19" i="7" s="1"/>
  <c r="BE18" i="7"/>
  <c r="BD18" i="7"/>
  <c r="BC18" i="7"/>
  <c r="BB18" i="7"/>
  <c r="K18" i="7"/>
  <c r="I18" i="7"/>
  <c r="G18" i="7"/>
  <c r="BA18" i="7" s="1"/>
  <c r="BE15" i="7"/>
  <c r="BD15" i="7"/>
  <c r="BC15" i="7"/>
  <c r="BB15" i="7"/>
  <c r="K15" i="7"/>
  <c r="I15" i="7"/>
  <c r="G15" i="7"/>
  <c r="BA15" i="7" s="1"/>
  <c r="BE14" i="7"/>
  <c r="BD14" i="7"/>
  <c r="BC14" i="7"/>
  <c r="BB14" i="7"/>
  <c r="K14" i="7"/>
  <c r="I14" i="7"/>
  <c r="G14" i="7"/>
  <c r="BA14" i="7" s="1"/>
  <c r="BE12" i="7"/>
  <c r="BD12" i="7"/>
  <c r="BC12" i="7"/>
  <c r="BB12" i="7"/>
  <c r="K12" i="7"/>
  <c r="I12" i="7"/>
  <c r="G12" i="7"/>
  <c r="BA12" i="7" s="1"/>
  <c r="BE8" i="7"/>
  <c r="BD8" i="7"/>
  <c r="BD86" i="7" s="1"/>
  <c r="H7" i="6" s="1"/>
  <c r="H18" i="6" s="1"/>
  <c r="C17" i="5" s="1"/>
  <c r="BC8" i="7"/>
  <c r="BB8" i="7"/>
  <c r="BB86" i="7" s="1"/>
  <c r="F7" i="6" s="1"/>
  <c r="F18" i="6" s="1"/>
  <c r="C16" i="5" s="1"/>
  <c r="K8" i="7"/>
  <c r="K86" i="7" s="1"/>
  <c r="I8" i="7"/>
  <c r="G8" i="7"/>
  <c r="G86" i="7" s="1"/>
  <c r="B7" i="6"/>
  <c r="A7" i="6"/>
  <c r="BE86" i="7"/>
  <c r="I7" i="6" s="1"/>
  <c r="I18" i="6" s="1"/>
  <c r="C21" i="5" s="1"/>
  <c r="BC86" i="7"/>
  <c r="G7" i="6" s="1"/>
  <c r="G18" i="6" s="1"/>
  <c r="C18" i="5" s="1"/>
  <c r="I86" i="7"/>
  <c r="E4" i="7"/>
  <c r="F3" i="7"/>
  <c r="G23" i="6"/>
  <c r="I23" i="6" s="1"/>
  <c r="H24" i="6" s="1"/>
  <c r="G23" i="5" s="1"/>
  <c r="G22" i="5" s="1"/>
  <c r="F33" i="5"/>
  <c r="C33" i="5"/>
  <c r="C31" i="5"/>
  <c r="G15" i="5"/>
  <c r="D15" i="5"/>
  <c r="G7" i="5"/>
  <c r="BE13" i="4"/>
  <c r="BD13" i="4"/>
  <c r="BC13" i="4"/>
  <c r="BB13" i="4"/>
  <c r="BA13" i="4"/>
  <c r="K13" i="4"/>
  <c r="I13" i="4"/>
  <c r="G13" i="4"/>
  <c r="BE8" i="4"/>
  <c r="BD8" i="4"/>
  <c r="BC8" i="4"/>
  <c r="BC17" i="4" s="1"/>
  <c r="G7" i="3" s="1"/>
  <c r="G8" i="3" s="1"/>
  <c r="C18" i="2" s="1"/>
  <c r="BB8" i="4"/>
  <c r="K8" i="4"/>
  <c r="I8" i="4"/>
  <c r="I17" i="4" s="1"/>
  <c r="G8" i="4"/>
  <c r="BA8" i="4" s="1"/>
  <c r="BA17" i="4" s="1"/>
  <c r="E7" i="3" s="1"/>
  <c r="E8" i="3" s="1"/>
  <c r="C15" i="2" s="1"/>
  <c r="B7" i="3"/>
  <c r="A7" i="3"/>
  <c r="BE17" i="4"/>
  <c r="I7" i="3" s="1"/>
  <c r="I8" i="3" s="1"/>
  <c r="C21" i="2" s="1"/>
  <c r="BD17" i="4"/>
  <c r="H7" i="3" s="1"/>
  <c r="H8" i="3" s="1"/>
  <c r="C17" i="2" s="1"/>
  <c r="BB17" i="4"/>
  <c r="F7" i="3" s="1"/>
  <c r="F8" i="3" s="1"/>
  <c r="C16" i="2" s="1"/>
  <c r="K17" i="4"/>
  <c r="G17" i="4"/>
  <c r="E4" i="4"/>
  <c r="F3" i="4"/>
  <c r="G13" i="3"/>
  <c r="I13" i="3" s="1"/>
  <c r="H14" i="3" s="1"/>
  <c r="G23" i="2" s="1"/>
  <c r="G22" i="2" s="1"/>
  <c r="C33" i="2"/>
  <c r="F33" i="2" s="1"/>
  <c r="C31" i="2"/>
  <c r="G15" i="2"/>
  <c r="D15" i="2"/>
  <c r="G7" i="2"/>
  <c r="G45" i="1"/>
  <c r="I44" i="1"/>
  <c r="F44" i="1" s="1"/>
  <c r="I43" i="1"/>
  <c r="F43" i="1" s="1"/>
  <c r="I42" i="1"/>
  <c r="F42" i="1" s="1"/>
  <c r="H40" i="1"/>
  <c r="G40" i="1"/>
  <c r="G34" i="1"/>
  <c r="I33" i="1"/>
  <c r="F33" i="1" s="1"/>
  <c r="I32" i="1"/>
  <c r="F32" i="1" s="1"/>
  <c r="I31" i="1"/>
  <c r="F31" i="1" s="1"/>
  <c r="H29" i="1"/>
  <c r="G29" i="1"/>
  <c r="D22" i="1"/>
  <c r="D20" i="1"/>
  <c r="I19" i="1"/>
  <c r="I2" i="1"/>
  <c r="BD24" i="13" l="1"/>
  <c r="H7" i="12" s="1"/>
  <c r="H9" i="12" s="1"/>
  <c r="C17" i="11" s="1"/>
  <c r="C19" i="11" s="1"/>
  <c r="C22" i="11" s="1"/>
  <c r="C23" i="11" s="1"/>
  <c r="F30" i="11" s="1"/>
  <c r="C19" i="8"/>
  <c r="C22" i="8" s="1"/>
  <c r="C23" i="8" s="1"/>
  <c r="F30" i="8" s="1"/>
  <c r="BA213" i="7"/>
  <c r="E17" i="6" s="1"/>
  <c r="BA155" i="7"/>
  <c r="E13" i="6" s="1"/>
  <c r="BA8" i="7"/>
  <c r="BA86" i="7" s="1"/>
  <c r="E7" i="6" s="1"/>
  <c r="G98" i="7"/>
  <c r="BA104" i="7"/>
  <c r="BA108" i="7" s="1"/>
  <c r="E11" i="6" s="1"/>
  <c r="G155" i="7"/>
  <c r="BA198" i="7"/>
  <c r="BA202" i="7" s="1"/>
  <c r="E15" i="6" s="1"/>
  <c r="G213" i="7"/>
  <c r="I20" i="1"/>
  <c r="C19" i="2"/>
  <c r="C22" i="2" s="1"/>
  <c r="C23" i="2" s="1"/>
  <c r="F30" i="2" l="1"/>
  <c r="F31" i="2" s="1"/>
  <c r="H41" i="1"/>
  <c r="H30" i="1" s="1"/>
  <c r="F31" i="11"/>
  <c r="F34" i="11" s="1"/>
  <c r="F31" i="8"/>
  <c r="F34" i="8" s="1"/>
  <c r="E18" i="6"/>
  <c r="C15" i="5" s="1"/>
  <c r="C19" i="5" s="1"/>
  <c r="C22" i="5" s="1"/>
  <c r="C23" i="5" s="1"/>
  <c r="F30" i="5" s="1"/>
  <c r="I30" i="1" l="1"/>
  <c r="H34" i="1"/>
  <c r="I21" i="1" s="1"/>
  <c r="F34" i="2"/>
  <c r="H45" i="1"/>
  <c r="I41" i="1"/>
  <c r="F31" i="5"/>
  <c r="F34" i="5" s="1"/>
  <c r="F30" i="1" l="1"/>
  <c r="F34" i="1" s="1"/>
  <c r="I34" i="1"/>
  <c r="I22" i="1"/>
  <c r="I23" i="1" s="1"/>
  <c r="F41" i="1"/>
  <c r="F45" i="1" s="1"/>
  <c r="I45" i="1"/>
  <c r="J42" i="1" l="1"/>
  <c r="J30" i="1"/>
  <c r="J44" i="1"/>
  <c r="J41" i="1"/>
  <c r="J34" i="1"/>
  <c r="J45" i="1"/>
  <c r="J43" i="1"/>
  <c r="J31" i="1"/>
  <c r="J33" i="1"/>
  <c r="J32" i="1"/>
</calcChain>
</file>

<file path=xl/sharedStrings.xml><?xml version="1.0" encoding="utf-8"?>
<sst xmlns="http://schemas.openxmlformats.org/spreadsheetml/2006/main" count="1255" uniqueCount="524">
  <si>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</si>
  <si>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</si>
  <si>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</si>
  <si>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</si>
  <si>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</si>
  <si>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</si>
  <si>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</si>
  <si>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</si>
  <si>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</si>
  <si>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</si>
  <si>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</si>
  <si>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</si>
  <si>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</si>
  <si>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</si>
  <si>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</si>
  <si>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</si>
  <si>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</si>
  <si>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</si>
  <si>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</si>
  <si>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</si>
  <si>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</si>
  <si>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</si>
  <si>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</si>
  <si>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</si>
  <si>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</si>
  <si>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</si>
  <si>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</si>
  <si>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</si>
  <si>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</si>
  <si>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</si>
  <si>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</si>
  <si>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</si>
  <si>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</si>
  <si>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</si>
  <si>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</si>
  <si>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</si>
  <si>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</si>
  <si>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</si>
  <si>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</si>
  <si>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</si>
  <si>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</si>
  <si>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</si>
  <si>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</si>
  <si>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</si>
  <si>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</si>
  <si>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</si>
  <si>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</si>
  <si>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</si>
  <si>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</si>
  <si>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</si>
  <si>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</si>
  <si>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</si>
  <si>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</si>
  <si>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</si>
  <si>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</si>
  <si>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</si>
  <si>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</si>
  <si>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</si>
  <si>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</si>
  <si>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</si>
  <si>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</si>
  <si>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</si>
  <si>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</si>
  <si>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</si>
  <si>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</si>
  <si>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</si>
  <si>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</si>
  <si>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</si>
  <si>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</si>
  <si>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</si>
  <si>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</si>
  <si>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</si>
  <si>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</si>
  <si>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</si>
  <si>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</si>
  <si>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</si>
  <si>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</si>
  <si>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</si>
  <si>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</si>
  <si>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</si>
  <si>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</si>
  <si>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</si>
  <si>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</si>
  <si>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</si>
  <si>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</si>
  <si>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</si>
  <si>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</si>
  <si>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</si>
  <si>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</si>
  <si>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</si>
  <si>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</si>
  <si>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</si>
  <si>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</si>
  <si>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</si>
  <si>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</si>
  <si>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</si>
  <si>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</si>
  <si>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</si>
  <si>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SLEPÝ ROZPOČET</t>
  </si>
  <si>
    <t>Slepý rozpočet</t>
  </si>
  <si>
    <t>PS79-2017</t>
  </si>
  <si>
    <t>Komunikace a inženýrské sítě Polanka, Janová</t>
  </si>
  <si>
    <t>PS79-2017 Komunikace a inženýrské sítě Polanka, Janová</t>
  </si>
  <si>
    <t>00 00</t>
  </si>
  <si>
    <t>Vedlejší rozpočtové náklady</t>
  </si>
  <si>
    <t>00 00 Vedlejší rozpočtové náklady</t>
  </si>
  <si>
    <t>0000</t>
  </si>
  <si>
    <t>Vedlejší náklady</t>
  </si>
  <si>
    <t>0000 Vedlejší náklady</t>
  </si>
  <si>
    <t xml:space="preserve">Zařízení staveniště </t>
  </si>
  <si>
    <t>soub</t>
  </si>
  <si>
    <t>- náklady na vytýčení a geodetické zaměření</t>
  </si>
  <si>
    <t>- dodržovní BOZP</t>
  </si>
  <si>
    <t xml:space="preserve">- náklady se zařízením staveniště </t>
  </si>
  <si>
    <t>- aj.</t>
  </si>
  <si>
    <t>2</t>
  </si>
  <si>
    <t xml:space="preserve">Kompletační činnost </t>
  </si>
  <si>
    <t>- geodetické zaměření skutečného provedení stavby vč. zákresů tras a objektů (4x tištěná verze + 3x digitální)</t>
  </si>
  <si>
    <t>- vypracování dokumentace skutečného provedení (6x tištěná verze + 2x digitální)</t>
  </si>
  <si>
    <t xml:space="preserve">- kompletační činnost - zajištění všech dokladů potřebných k zahájení stavby, realizaci a k ukončení stavby vč. zajištění dokladů ke kolaudaci a předání stavby zadavateli </t>
  </si>
  <si>
    <t>PROJEKTSTUDIO EUCZ s.r.o.</t>
  </si>
  <si>
    <t>IO 01</t>
  </si>
  <si>
    <t>Komunikace</t>
  </si>
  <si>
    <t>IO 01 Komunikace</t>
  </si>
  <si>
    <t>1 Zemní práce</t>
  </si>
  <si>
    <t>121101101R00</t>
  </si>
  <si>
    <t xml:space="preserve">Sejmutí ornice s přemístěním do 50 m </t>
  </si>
  <si>
    <t>m3</t>
  </si>
  <si>
    <t>viz výkr..č.A 01-b :1085*0,2</t>
  </si>
  <si>
    <t>viz výkr..č.B 01.2.4a-větev "A":(20,0+9,5+7,5+7,5)/4*  77,89*0,2</t>
  </si>
  <si>
    <t>viz výkr..č.B 01.2.4b-větev "B":(6,0+6,0+6,0+6,0+17,5+6,3+6,3)/7*117,7*0,2</t>
  </si>
  <si>
    <t>122202202R00</t>
  </si>
  <si>
    <t xml:space="preserve">Odkopávky pro silnice v hor. 3 do 1000 m3 </t>
  </si>
  <si>
    <t>viz výkr.č.A 01-d:74,40+24,67+37,87+26,90+18,50+15,83+91,73+28,78+27,20</t>
  </si>
  <si>
    <t>122202209R00</t>
  </si>
  <si>
    <t xml:space="preserve">Příplatek za lepivost - odkop. pro silnice v hor.3 </t>
  </si>
  <si>
    <t>132201101R00</t>
  </si>
  <si>
    <t xml:space="preserve">Hloubení rýh šířky do 60 cm v hor.3 do 100 m3 </t>
  </si>
  <si>
    <t>viz výkr.č.B 01.2.2b :(1,42+0,75)/2*(11,42-0,875)</t>
  </si>
  <si>
    <t>vedení CETIN:14*0,6*0,8</t>
  </si>
  <si>
    <t>132201109R00</t>
  </si>
  <si>
    <t xml:space="preserve">Příplatek za lepivost - hloubení rýh 60 cm v hor.3 </t>
  </si>
  <si>
    <t>133201101R00</t>
  </si>
  <si>
    <t xml:space="preserve">Hloubení šachet v hor.3 do 100 m3 </t>
  </si>
  <si>
    <t>viz výkr.č.B 01.2.2b, - UV1, UV2:3,14*0,875*0,875*1,35+3,14*0,875*0,875*1,28</t>
  </si>
  <si>
    <t>UV 3, UV4:3,14*0,875*0,875*1,22+3,14*0,875*0,875*1,30</t>
  </si>
  <si>
    <t>133202019U00</t>
  </si>
  <si>
    <t xml:space="preserve">Příplatek za lepivost hornina 3 </t>
  </si>
  <si>
    <t>161101101R00</t>
  </si>
  <si>
    <t xml:space="preserve">Svislé přemístění výkopku z hor.1-4 do 2,5 m </t>
  </si>
  <si>
    <t>162701105R00</t>
  </si>
  <si>
    <t xml:space="preserve">Vodorovné přemístění výkopku z hor.1-4 do 10000 m </t>
  </si>
  <si>
    <t>viz výkr.č. B 01.2.4a,b:-((0,2+0,07+0,08+0,08)/4*77,9)</t>
  </si>
  <si>
    <t>-((0,14+0,14+0,10+0,14+0,16+0,20+0,17)/7*117,7)</t>
  </si>
  <si>
    <t>viz výkr.č.B 01.2.2b :-((1,42-0,5+0,75-0,5)/2*(11,42-0,875))</t>
  </si>
  <si>
    <t>162702199R00</t>
  </si>
  <si>
    <t xml:space="preserve">Poplatek za skládku zeminy </t>
  </si>
  <si>
    <t>171201101R00</t>
  </si>
  <si>
    <t xml:space="preserve">Uložení sypaniny do násypů nezhutněných </t>
  </si>
  <si>
    <t>viz výkr.č. B 01.2.4a,b:(0,2+0,07+0,08+0,08)/4*77,9</t>
  </si>
  <si>
    <t>(0,14+0,14+0,10+0,14+0,16+0,20+0,17)/7*117,7</t>
  </si>
  <si>
    <t>174101101R00</t>
  </si>
  <si>
    <t xml:space="preserve">Zásyp jam, rýh, šachet se zhutněním </t>
  </si>
  <si>
    <t>viz výkr.č.B 01.2.2b :(1,42-0,5+0,75-0,5)/2*(11,42-0,875)</t>
  </si>
  <si>
    <t>175101101RT2</t>
  </si>
  <si>
    <t>Obsyp potrubí bez prohození sypaniny s dodáním štěrkopísku frakce 0 - 22 mm</t>
  </si>
  <si>
    <t>UV 1:(11,42-0,875)*0,15*0,6+(11,42-0,875)*0,3*0,6</t>
  </si>
  <si>
    <t>UV1:11,42*0,3*0,6</t>
  </si>
  <si>
    <t>175101109R00</t>
  </si>
  <si>
    <t xml:space="preserve">Příplatek za prohození sypaniny pro obsyp potrubí </t>
  </si>
  <si>
    <t>175101201R00</t>
  </si>
  <si>
    <t xml:space="preserve">Obsyp objektu bez prohození sypaniny </t>
  </si>
  <si>
    <t>výkr.č. B 01.2.2b+6b - UV 1:3,14*0,875*0,875*0,94-3,14*0,275*0,275*0,94</t>
  </si>
  <si>
    <t>UV2:3,14*0,875*0,875*0,87-3,14*0,275*0,275*0,87</t>
  </si>
  <si>
    <t>UV3:3,14*0,875*0,875*0,81-3,14*0,275*0,275*0,81</t>
  </si>
  <si>
    <t>UV4:3,14*0,875*0,875*0,89-3,14*0,275*0,275*0,89</t>
  </si>
  <si>
    <t>180401212R00</t>
  </si>
  <si>
    <t xml:space="preserve">Založení trávníku lučního výsevem ve svahu do 1:2 </t>
  </si>
  <si>
    <t>m2</t>
  </si>
  <si>
    <t>viz výkr.č. B 01.2.04a,b:(1,4+3,2)*20</t>
  </si>
  <si>
    <t>(3,2+1,3)*24,67</t>
  </si>
  <si>
    <t>1,3*(77,89-44,67)</t>
  </si>
  <si>
    <t>1,40*88,49</t>
  </si>
  <si>
    <t>1,6*(117,7-88,49)</t>
  </si>
  <si>
    <t>181101102R00</t>
  </si>
  <si>
    <t xml:space="preserve">Úprava pláně v zářezech v hor. 1-4, se zhutněním </t>
  </si>
  <si>
    <t>výkr. č. B 01.2.4a,b:(19,2+6,8+6,8+6,8)/4*77,89</t>
  </si>
  <si>
    <t>(5,3+5,3+5,3+5,3+17,1+5,3+5,3)/7*117,7</t>
  </si>
  <si>
    <t>181301103R00</t>
  </si>
  <si>
    <t xml:space="preserve">Rozprostření ornice, rovina, tl. 15-20 cm,do 500m2 </t>
  </si>
  <si>
    <t>181301113R00</t>
  </si>
  <si>
    <t xml:space="preserve">Rozprostření ornice, rovina, tl.15-20 cm,nad 500m2 </t>
  </si>
  <si>
    <t>viz výkr..č.A 01-b :1085</t>
  </si>
  <si>
    <t>viz výkr..č.B 01.2.4a-větev "A":(20,0+9,5+7,5+7,5)/4*  77,89</t>
  </si>
  <si>
    <t>viz výkr..č.B 01.2.4b-větev "B":(6,0+6,0+6,0+6,0+17,5+6,3+6,3)/7*117,7</t>
  </si>
  <si>
    <t>viz výkr.č. B 01.2.04a,b:-(1,4+3,2)*20</t>
  </si>
  <si>
    <t>-(3,2+1,3)*24,67</t>
  </si>
  <si>
    <t>-1,3*(77,89-44,67)</t>
  </si>
  <si>
    <t>-1,40*88,49</t>
  </si>
  <si>
    <t>-1,6*(117,7-88,49)</t>
  </si>
  <si>
    <t>185802123R00</t>
  </si>
  <si>
    <t xml:space="preserve">Hnojení umělým hnojivem na svahu 1:2 </t>
  </si>
  <si>
    <t>t</t>
  </si>
  <si>
    <t>416,823*0,025/1000</t>
  </si>
  <si>
    <t>185803112R00</t>
  </si>
  <si>
    <t xml:space="preserve">Ošetření trávníku na svahu 1:2 </t>
  </si>
  <si>
    <t>416,823*2</t>
  </si>
  <si>
    <t>00572400A</t>
  </si>
  <si>
    <t xml:space="preserve">Směs travní parková I. běžná zátěž </t>
  </si>
  <si>
    <t>kg</t>
  </si>
  <si>
    <t>416,823*0,005</t>
  </si>
  <si>
    <t>25191158</t>
  </si>
  <si>
    <t>Trávníkové hnojivo po 10 kg</t>
  </si>
  <si>
    <t>Kg</t>
  </si>
  <si>
    <t>416,823*0,025</t>
  </si>
  <si>
    <t>11</t>
  </si>
  <si>
    <t>Přípravné a přidružené práce</t>
  </si>
  <si>
    <t>11 Přípravné a přidružené práce</t>
  </si>
  <si>
    <t>113106123U00</t>
  </si>
  <si>
    <t xml:space="preserve">Rozebr zámk dlažba pro pěší komun </t>
  </si>
  <si>
    <t>chodník ve výstavbě-výkrč.B 01.2.6a:27</t>
  </si>
  <si>
    <t>113107122R00</t>
  </si>
  <si>
    <t xml:space="preserve">Odstranění podkladu pl. 200 m2,kam.drcené tl.20 cm </t>
  </si>
  <si>
    <t>113202111R00</t>
  </si>
  <si>
    <t xml:space="preserve">Vytrhání obrub z krajníků nebo obrubníků stojatých </t>
  </si>
  <si>
    <t>m</t>
  </si>
  <si>
    <t>chodník ve výstavbě:17,2*2</t>
  </si>
  <si>
    <t>Základy a zvláštní zakládání</t>
  </si>
  <si>
    <t>2 Základy a zvláštní zakládání</t>
  </si>
  <si>
    <t>274311123U00</t>
  </si>
  <si>
    <t xml:space="preserve">Základ pás/práh prostý beton C8/10 </t>
  </si>
  <si>
    <t>viz výkr.č.B 01.2.3c:0,47*01*14</t>
  </si>
  <si>
    <t>3</t>
  </si>
  <si>
    <t>Svislé a kompletní konstrukce</t>
  </si>
  <si>
    <t>3 Svislé a kompletní konstrukce</t>
  </si>
  <si>
    <t>388112110U0A</t>
  </si>
  <si>
    <t xml:space="preserve">Žlaby betonové zapuštěné TK 1 vč. zákryt desky KD1 </t>
  </si>
  <si>
    <t>předběžná cena:14</t>
  </si>
  <si>
    <t>4</t>
  </si>
  <si>
    <t>Vodorovné konstrukce</t>
  </si>
  <si>
    <t>4 Vodorovné konstrukce</t>
  </si>
  <si>
    <t>451572110U00</t>
  </si>
  <si>
    <t xml:space="preserve">Lože pískové tl 10cm š -65cm </t>
  </si>
  <si>
    <t>UV 1:(11,42-0,875)*2</t>
  </si>
  <si>
    <t>451576121U00</t>
  </si>
  <si>
    <t xml:space="preserve">Podkl vrstva štrkopísek -20cm </t>
  </si>
  <si>
    <t>podklad pod vedení CETIN:0,6*14</t>
  </si>
  <si>
    <t>5</t>
  </si>
  <si>
    <t>5 Komunikace</t>
  </si>
  <si>
    <t>213141112U00</t>
  </si>
  <si>
    <t xml:space="preserve">Mtž geotex -1:5 š do 6 m </t>
  </si>
  <si>
    <t>564851111R00</t>
  </si>
  <si>
    <t xml:space="preserve">Podklad ze štěrkodrti po zhutnění tloušťky 15 cm </t>
  </si>
  <si>
    <t>výkr. č. B 01.2.4a,b:(19,2+6,8+6,8+6,8)/4*77,89*2</t>
  </si>
  <si>
    <t>štěrkodrť ŠDa + ŠDb:(5,3+5,3+5,3+5,3+17,1+5,3+5,3)/7*117,7*2</t>
  </si>
  <si>
    <t>565151211R00</t>
  </si>
  <si>
    <t xml:space="preserve">Podklad z obal kam.ACP 16+,ACP 22+,nad 3 m,tl.7 cm </t>
  </si>
  <si>
    <t>573191111R00</t>
  </si>
  <si>
    <t xml:space="preserve">Nátěr infiltrační kationaktivní emulzí 1kg/m2 </t>
  </si>
  <si>
    <t>srovnatelná cena :1085</t>
  </si>
  <si>
    <t>573231111R00</t>
  </si>
  <si>
    <t xml:space="preserve">Postřik živičný spojovací z emulze 0,5-0,7 kg/m2 </t>
  </si>
  <si>
    <t>577132111R00</t>
  </si>
  <si>
    <t xml:space="preserve">Beton asfalt. ACO 11+ obrusný, š.nad 3 m, tl. 4 cm </t>
  </si>
  <si>
    <t>591211111R00</t>
  </si>
  <si>
    <t xml:space="preserve">Kladení dlažby drobné kostky,lože z kamen.tl. 5 cm </t>
  </si>
  <si>
    <t>dvojřádek, výkr č. B 01.2.6a:17,2*0,2</t>
  </si>
  <si>
    <t>596211112U00</t>
  </si>
  <si>
    <t xml:space="preserve">Klad zámk dl tl60 skA -300m2 chod </t>
  </si>
  <si>
    <t>úprava chodníku viz výkr.č. B 01.2.6a:2+2,2+1,5+1,5</t>
  </si>
  <si>
    <t>599141111RA</t>
  </si>
  <si>
    <t xml:space="preserve">Vyplnění živičnou zálivkou styčné plochy </t>
  </si>
  <si>
    <t>58380129</t>
  </si>
  <si>
    <t>Kostka dlažební drobná 10/12 štípaná Itř. 1t=4,0m2</t>
  </si>
  <si>
    <t>T</t>
  </si>
  <si>
    <t>592451151</t>
  </si>
  <si>
    <t xml:space="preserve">Dlažba HOLLAND SLP 20x10x6 cm červená </t>
  </si>
  <si>
    <t>úprava chodíku:1,5+1,5</t>
  </si>
  <si>
    <t>59245120</t>
  </si>
  <si>
    <t>Dlažba betonová 20x20x6 cm šedá</t>
  </si>
  <si>
    <t>úprava chodníku viz výkr.č. B 01.2.6a:2+2,2</t>
  </si>
  <si>
    <t>srovnatelná cena- dl. šedá hladká 200/200/60:</t>
  </si>
  <si>
    <t>67352022</t>
  </si>
  <si>
    <t>Geotextilie silniční PK-Tex PP 25 110 g/m2</t>
  </si>
  <si>
    <t>8</t>
  </si>
  <si>
    <t>Trubní vedení</t>
  </si>
  <si>
    <t>8 Trubní vedení</t>
  </si>
  <si>
    <t>871111101R00</t>
  </si>
  <si>
    <t xml:space="preserve">M.plast.potrubí ve výkopu na gum.těsnění DN 150 mm </t>
  </si>
  <si>
    <t>UV1:11,42+0,5+0,5+0,5</t>
  </si>
  <si>
    <t>895941111R00</t>
  </si>
  <si>
    <t xml:space="preserve">Zřízení vpusti uliční z dílců typ UV - 50 normální </t>
  </si>
  <si>
    <t>kus</t>
  </si>
  <si>
    <t>srovnatelná cena UV1-4:4</t>
  </si>
  <si>
    <t>899211112R0A</t>
  </si>
  <si>
    <t xml:space="preserve">Osazení mříží litinových s rámem do 100 kg </t>
  </si>
  <si>
    <t>srovnatelná cena-mříž plast:4</t>
  </si>
  <si>
    <t>28611260.A</t>
  </si>
  <si>
    <t>Trubka kanalizační KGEM SN 8 PVC 160x4,7x1000</t>
  </si>
  <si>
    <t>UV1-4:5</t>
  </si>
  <si>
    <t>28611262.A</t>
  </si>
  <si>
    <t>Trubka kanalizační KGEM SN 8 PVC 160x4,7x5000</t>
  </si>
  <si>
    <t>UV1:2</t>
  </si>
  <si>
    <t>59224301</t>
  </si>
  <si>
    <t>Prstenec vyrovnávací TBV-Q 10a/60 DN 390</t>
  </si>
  <si>
    <t>59224307A</t>
  </si>
  <si>
    <t xml:space="preserve">Skruž horní TBV-Q 5b/325 betonová </t>
  </si>
  <si>
    <t>srovnatelná cena-horní skruž 5b v=295:4</t>
  </si>
  <si>
    <t>59224322</t>
  </si>
  <si>
    <t>Díl spodní uliční vpusti TBV-Q 2a/300 s odkalištěm</t>
  </si>
  <si>
    <t>R POLOŽKA</t>
  </si>
  <si>
    <t xml:space="preserve">Uliční vpusť - rám s mřží D400 500x500 plast </t>
  </si>
  <si>
    <t>předběžná cena:4</t>
  </si>
  <si>
    <t>91</t>
  </si>
  <si>
    <t>Doplňující práce na komunikaci</t>
  </si>
  <si>
    <t>91 Doplňující práce na komunikaci</t>
  </si>
  <si>
    <t>451541111R0A</t>
  </si>
  <si>
    <t xml:space="preserve">Lože pod chráničky ze štěrkodrtě 0 - 63 mm </t>
  </si>
  <si>
    <t>chránička plynovodu:14*0,1*0,6</t>
  </si>
  <si>
    <t>914001111R00</t>
  </si>
  <si>
    <t xml:space="preserve">Montáž svislých dopr.značek na sloupky, konzoly </t>
  </si>
  <si>
    <t>914991001R00</t>
  </si>
  <si>
    <t xml:space="preserve">Montáž dočasné značky včetně stojanu </t>
  </si>
  <si>
    <t>viz výkr.č. B 01.2.7b:24</t>
  </si>
  <si>
    <t>914991002R00</t>
  </si>
  <si>
    <t xml:space="preserve">Montáž dočasné značky velkoplošné včetně stojanu </t>
  </si>
  <si>
    <t>viz výkr č. B 01.2.7c:2</t>
  </si>
  <si>
    <t>914992001R00</t>
  </si>
  <si>
    <t xml:space="preserve">Nájem dopravní značky včetně stojanu </t>
  </si>
  <si>
    <t>ks/den</t>
  </si>
  <si>
    <t>přechodná úprava provozu, 21 dní:</t>
  </si>
  <si>
    <t>svislé dopravní značení:21*10</t>
  </si>
  <si>
    <t>dopravní zařízení:21*15</t>
  </si>
  <si>
    <t>předpolad, fakturace dle skutečnosti:</t>
  </si>
  <si>
    <t>914992002R00</t>
  </si>
  <si>
    <t xml:space="preserve">Nájem velkoplošné dopravní značky včetně stojanu </t>
  </si>
  <si>
    <t>přechodná úprava provozu:</t>
  </si>
  <si>
    <t>předpoklad 30 dní:120*1</t>
  </si>
  <si>
    <t>fakturace dle skutečnosti:</t>
  </si>
  <si>
    <t>914993001R00</t>
  </si>
  <si>
    <t xml:space="preserve">Demontáž dočasné značky včetně stojanu </t>
  </si>
  <si>
    <t>914993002R00</t>
  </si>
  <si>
    <t xml:space="preserve">Demontáž dočasné velkoplošné značky včetně stojanu </t>
  </si>
  <si>
    <t>915711111R00</t>
  </si>
  <si>
    <t xml:space="preserve">Vodorovné značení dělících čar 12 cm střík.barvou </t>
  </si>
  <si>
    <t>V 2 - čára přerušovaná:17,2</t>
  </si>
  <si>
    <t>915791111R00</t>
  </si>
  <si>
    <t xml:space="preserve">Předznačení pro značení dělící čáry,vodící proužky </t>
  </si>
  <si>
    <t>917862111R00</t>
  </si>
  <si>
    <t xml:space="preserve">Osazení stojat. obrub. bet. s opěrou,lože z B 12,5 </t>
  </si>
  <si>
    <t>viz výkr.č A 01-b  Větev "A":6+71+6+26+33,2+8,2</t>
  </si>
  <si>
    <t xml:space="preserve">                                 Větev "B":7,8+64+13+3+4,5+3+12+19,5+4,5+102,6+7,7</t>
  </si>
  <si>
    <t>919731122R00</t>
  </si>
  <si>
    <t xml:space="preserve">Zarovnání styčné plochy živičné tl. do 10 cm </t>
  </si>
  <si>
    <t>R-POLOŽKA</t>
  </si>
  <si>
    <t xml:space="preserve">upevňovací materiál DZ </t>
  </si>
  <si>
    <t>kpl</t>
  </si>
  <si>
    <t>40444934.A</t>
  </si>
  <si>
    <t>Značka dopr výstražná A1- A30 700 mm fól1, EG7letá</t>
  </si>
  <si>
    <t>řechodná úprava provozu:2</t>
  </si>
  <si>
    <t>40444973.A</t>
  </si>
  <si>
    <t>Značka uprav přednost P2 500/500  fól1, HIG 10letá</t>
  </si>
  <si>
    <t>40445000.A</t>
  </si>
  <si>
    <t>Značka uprav přednost P6 700  fólie 2, HIG 10letá</t>
  </si>
  <si>
    <t>40445044.A</t>
  </si>
  <si>
    <t>Značka dopr inf IP 4b-7,10a,b 500/500 fól1,EG7letá</t>
  </si>
  <si>
    <t>40445050.A</t>
  </si>
  <si>
    <t>Značka dopr inf IP 11-13 500/700 fól1, EG7letá</t>
  </si>
  <si>
    <t>40450116</t>
  </si>
  <si>
    <t>Sloupek pozink. 60 mm</t>
  </si>
  <si>
    <t>bm</t>
  </si>
  <si>
    <t>2,5*4</t>
  </si>
  <si>
    <t>59217421</t>
  </si>
  <si>
    <t>Obrubník chodníkový ABO 14-10 1000/100/250</t>
  </si>
  <si>
    <t>viz výkr.č A 01-b  Větev "A":(6+71+6+26+33,2+8,2)*1,015</t>
  </si>
  <si>
    <t xml:space="preserve">                                 Větev "B":(7,8+64+13+3+4,5+3+12+19,5+4,5+102,6+7,7)*1,015</t>
  </si>
  <si>
    <t>592325033</t>
  </si>
  <si>
    <t xml:space="preserve">Patka pro značky </t>
  </si>
  <si>
    <t>93</t>
  </si>
  <si>
    <t>Dokončovací práce inženýrskách staveb</t>
  </si>
  <si>
    <t>93 Dokončovací práce inženýrskách staveb</t>
  </si>
  <si>
    <t>28619202A</t>
  </si>
  <si>
    <t xml:space="preserve">Roura pevná PVC d 110 mm l = 1000 mm HGR 110-1 </t>
  </si>
  <si>
    <t>přeběžná cena vč. montáže:</t>
  </si>
  <si>
    <t>ochranná trubka- cetin:14</t>
  </si>
  <si>
    <t>chránička plynovod:14</t>
  </si>
  <si>
    <t>99</t>
  </si>
  <si>
    <t>Staveništní přesun hmot</t>
  </si>
  <si>
    <t>99 Staveništní přesun hmot</t>
  </si>
  <si>
    <t>998223011R00</t>
  </si>
  <si>
    <t xml:space="preserve">Přesun hmot, pozemní komunikace, kryt dlážděný </t>
  </si>
  <si>
    <t>D96</t>
  </si>
  <si>
    <t>Přesuny suti a vybouraných hmot</t>
  </si>
  <si>
    <t>D96 Přesuny suti a vybouraných hmot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</si>
  <si>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</si>
  <si>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</si>
  <si>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</si>
  <si>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</si>
  <si>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979084216R00</t>
  </si>
  <si>
    <t xml:space="preserve">Vodorovná doprava vybour. hmot po suchu do 5 km </t>
  </si>
  <si>
    <t>979084219R00</t>
  </si>
  <si>
    <t xml:space="preserve">Příplatek k dopravě vybour.hmot za dalších 5 km </t>
  </si>
  <si>
    <t>979087213R00</t>
  </si>
  <si>
    <t xml:space="preserve">Nakládání vybouraných hmot na dopravní prostředky </t>
  </si>
  <si>
    <t>979999996R00</t>
  </si>
  <si>
    <t xml:space="preserve">Poplatek za skládku suti a vybouraných hmot </t>
  </si>
  <si>
    <t>IO 03</t>
  </si>
  <si>
    <t>Dešťová kanalizace</t>
  </si>
  <si>
    <t>IO 03 Dešťová kanalizace</t>
  </si>
  <si>
    <t>121101103</t>
  </si>
  <si>
    <t>Sejmutí ornice s přemístěním na vzdálenost do 250 m</t>
  </si>
  <si>
    <t>132201202</t>
  </si>
  <si>
    <t>Hloubení rýh š do 2000 mm v hornině tř. 3 objemu do 1000 m3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</si>
  <si>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</si>
  <si>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</si>
  <si>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</si>
  <si>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</si>
  <si>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131201101</t>
  </si>
  <si>
    <t>Hloubení jam nezapažených v hornině tř. 3 objemu do 100 m3</t>
  </si>
  <si>
    <t>151301201</t>
  </si>
  <si>
    <t xml:space="preserve">Zřízení hnaného pažení stěn výkopu hl do 4 m </t>
  </si>
  <si>
    <t>151301211</t>
  </si>
  <si>
    <t xml:space="preserve">Odstranění pažení stěn hnaného hl do 4 m </t>
  </si>
  <si>
    <t>151301401</t>
  </si>
  <si>
    <t xml:space="preserve">Zřízení vzepření stěn při pažení hnaném hl do 4 m </t>
  </si>
  <si>
    <t>151301411</t>
  </si>
  <si>
    <t>Odstranění vzepření stěn při pažení hnaném hl do 4 m</t>
  </si>
  <si>
    <t>161101101</t>
  </si>
  <si>
    <t>Svislé přemístění výkopku z horniny tř. 1 až 4 hl výkopu do 2,5 m</t>
  </si>
  <si>
    <t>162301101</t>
  </si>
  <si>
    <t>Vodorovné přemístění do 500 m výkopku/sypaniny z horniny tř. 1 až 4</t>
  </si>
  <si>
    <t>167101101</t>
  </si>
  <si>
    <t xml:space="preserve">Nakládání výkopku z hornin tř. 1 až 4 do 100 m3 </t>
  </si>
  <si>
    <t>171201101</t>
  </si>
  <si>
    <t>171201211</t>
  </si>
  <si>
    <t>Poplatek za uložení odpadu ze sypaniny na skládce (skládkovné)</t>
  </si>
  <si>
    <t>174101101</t>
  </si>
  <si>
    <t>Zásyp jam, šachet rýh nebo kolem objektů sypaninou se zhutněním</t>
  </si>
  <si>
    <t>181301103</t>
  </si>
  <si>
    <t>Rozprostření ornice tl vrstvy do 200 mm pl do 500 m2 v rovině nebo ve svahu do 1:5</t>
  </si>
  <si>
    <t>181411131</t>
  </si>
  <si>
    <t>Založení parkového trávníku výsevem plochy do 1000 m2 v rovině a ve svahu do 1:5</t>
  </si>
  <si>
    <t>005724150</t>
  </si>
  <si>
    <t xml:space="preserve">osivo směs travní parková směs exclusive </t>
  </si>
  <si>
    <t>Zakládání - vsaky</t>
  </si>
  <si>
    <t>2 Zakládání - vsaky</t>
  </si>
  <si>
    <t>212000003</t>
  </si>
  <si>
    <t xml:space="preserve">Montáž a dodávka perforované PVC pažnice DN 125 </t>
  </si>
  <si>
    <t>212752312</t>
  </si>
  <si>
    <t>Montáž drenážních trubek plastových tuhých DN 150 mm otevřený výkop</t>
  </si>
  <si>
    <t>212000001</t>
  </si>
  <si>
    <t xml:space="preserve">Drenážní trubka tuhá, perf.360 st.DN 150, SN8 </t>
  </si>
  <si>
    <t>583373440</t>
  </si>
  <si>
    <t xml:space="preserve">kamenivo frakce 8/32 </t>
  </si>
  <si>
    <t>212000002</t>
  </si>
  <si>
    <t xml:space="preserve">Geotextilie propustná 200 g/m2 </t>
  </si>
  <si>
    <t>89</t>
  </si>
  <si>
    <t>Trubní vedení - ostatní konstrukce</t>
  </si>
  <si>
    <t>89 Trubní vedení - ostatní konstrukce</t>
  </si>
  <si>
    <t>8942-R1</t>
  </si>
  <si>
    <t>Zřízení šachet kruhových z betonových dílců - šachtice vsaku</t>
  </si>
  <si>
    <t>592241610-1</t>
  </si>
  <si>
    <t xml:space="preserve">skruž betonová  1000/500/120 </t>
  </si>
  <si>
    <t>592241620-1</t>
  </si>
  <si>
    <t xml:space="preserve">skruž betonová 1000/1000/120 </t>
  </si>
  <si>
    <t>592257820</t>
  </si>
  <si>
    <t xml:space="preserve">deska betonová zákrytová na skruž DN 1000 půlená </t>
  </si>
  <si>
    <t>899101111</t>
  </si>
  <si>
    <t xml:space="preserve">Osazení poklopů hmotnosti do 50 kg </t>
  </si>
  <si>
    <t>899100001</t>
  </si>
  <si>
    <t xml:space="preserve">Montáž plastových drenážních šachtic D 300 </t>
  </si>
  <si>
    <t>894400005</t>
  </si>
  <si>
    <t xml:space="preserve">Kontrolní drenážní šachtice DN 300 </t>
  </si>
  <si>
    <t>894400004</t>
  </si>
  <si>
    <t xml:space="preserve">Příslušenství drenážních šachtic </t>
  </si>
  <si>
    <t>894400001</t>
  </si>
  <si>
    <t xml:space="preserve">Poklop na drenážní šachtice </t>
  </si>
  <si>
    <t>998</t>
  </si>
  <si>
    <t>Přesun hmot</t>
  </si>
  <si>
    <t>998 Přesun hmot</t>
  </si>
  <si>
    <t>998144471</t>
  </si>
  <si>
    <t>Přesun hmot pro montované betonové nádrže, jímky a zásobníky v do 25 m</t>
  </si>
  <si>
    <t>IO 04</t>
  </si>
  <si>
    <t>Veřejné osvětlení</t>
  </si>
  <si>
    <t>IO 04 Veřejné osvětlení</t>
  </si>
  <si>
    <t>M21-0</t>
  </si>
  <si>
    <t>Veřejné osvětlení - montáž</t>
  </si>
  <si>
    <t>M21-0 Veřejné osvětlení - montáž</t>
  </si>
  <si>
    <t xml:space="preserve">Silový celoplastový kabel CYKY 4x10 </t>
  </si>
  <si>
    <t>Zem. práce-bourání,výkop,lože,uložení,zához, hutnění</t>
  </si>
  <si>
    <t>kpl.</t>
  </si>
  <si>
    <t xml:space="preserve">Fólie 33cm </t>
  </si>
  <si>
    <t xml:space="preserve">Silový celoplastový kabel CYKY 3Jx1,5 </t>
  </si>
  <si>
    <t xml:space="preserve">Zapojení kabelu ve stožárové svorkovnici </t>
  </si>
  <si>
    <t>6</t>
  </si>
  <si>
    <t xml:space="preserve">Zemnící vodič FeZn 10 </t>
  </si>
  <si>
    <t>7</t>
  </si>
  <si>
    <t xml:space="preserve">Zemnící pásek FeZn 30x4 </t>
  </si>
  <si>
    <t>Osv.stožár KLA-6-114/60,manžeta v=6m, vč.základu a výbavy</t>
  </si>
  <si>
    <t>9</t>
  </si>
  <si>
    <t xml:space="preserve">Kabelová plastová chránička 110 </t>
  </si>
  <si>
    <t>10</t>
  </si>
  <si>
    <t xml:space="preserve">Výložník SK-1-1500 </t>
  </si>
  <si>
    <t xml:space="preserve">LED svítidlo R2L2 S 36L 35WS </t>
  </si>
  <si>
    <t>12</t>
  </si>
  <si>
    <t xml:space="preserve">Zemní kabelová spojka nn </t>
  </si>
  <si>
    <t>13</t>
  </si>
  <si>
    <t xml:space="preserve">Svorka rozpojovací SR </t>
  </si>
  <si>
    <t>14</t>
  </si>
  <si>
    <t xml:space="preserve">Pronájem vysokozdvižné plošiny </t>
  </si>
  <si>
    <t>hod</t>
  </si>
  <si>
    <t>15</t>
  </si>
  <si>
    <t>16</t>
  </si>
  <si>
    <t>Revize, měření, osvětlení (1% z celkové ceny)</t>
  </si>
  <si>
    <t>M21-5</t>
  </si>
  <si>
    <t>Veřejné osvětlení - materiál</t>
  </si>
  <si>
    <t>M21-5 Veřejné osvětlení - materiál</t>
  </si>
  <si>
    <t xml:space="preserve">Písek </t>
  </si>
  <si>
    <t xml:space="preserve">LED svítidlo R2L2 S 36L 35WS vč.příslušenství </t>
  </si>
  <si>
    <t xml:space="preserve">Zemnící vodič FeZn 10 vč.převlečné bužírky </t>
  </si>
  <si>
    <t xml:space="preserve">Kabelová pancéřová chránička plastová 110 </t>
  </si>
  <si>
    <t xml:space="preserve">Prořez </t>
  </si>
  <si>
    <t xml:space="preserve">Podružný materiál </t>
  </si>
  <si>
    <t>Slepý rozpočet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</si>
</sst>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2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0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2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1" fillId="0" borderId="17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7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49" fontId="4" fillId="2" borderId="24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5" xfId="0" applyNumberFormat="1" applyFont="1" applyBorder="1" applyAlignment="1">
      <alignment horizontal="left"/>
    </xf>
    <xf numFmtId="0" fontId="1" fillId="0" borderId="26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5" xfId="0" applyFont="1" applyBorder="1"/>
    <xf numFmtId="0" fontId="3" fillId="0" borderId="27" xfId="0" applyFont="1" applyBorder="1" applyAlignment="1">
      <alignment horizontal="left"/>
    </xf>
    <xf numFmtId="0" fontId="7" fillId="0" borderId="26" xfId="0" applyFont="1" applyBorder="1"/>
    <xf numFmtId="49" fontId="3" fillId="0" borderId="27" xfId="0" applyNumberFormat="1" applyFont="1" applyBorder="1" applyAlignment="1">
      <alignment horizontal="left"/>
    </xf>
    <xf numFmtId="49" fontId="7" fillId="2" borderId="26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5" xfId="0" applyFont="1" applyFill="1" applyBorder="1"/>
    <xf numFmtId="3" fontId="3" fillId="0" borderId="27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8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5" xfId="0" applyNumberFormat="1" applyFont="1" applyBorder="1" applyAlignment="1">
      <alignment horizontal="left"/>
    </xf>
    <xf numFmtId="0" fontId="3" fillId="0" borderId="29" xfId="0" applyFont="1" applyBorder="1"/>
    <xf numFmtId="0" fontId="3" fillId="0" borderId="15" xfId="0" applyNumberFormat="1" applyFont="1" applyBorder="1"/>
    <xf numFmtId="0" fontId="3" fillId="0" borderId="30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30" xfId="0" applyFont="1" applyBorder="1" applyAlignment="1">
      <alignment horizontal="left"/>
    </xf>
    <xf numFmtId="0" fontId="1" fillId="0" borderId="0" xfId="0" applyFont="1" applyBorder="1"/>
    <xf numFmtId="0" fontId="3" fillId="0" borderId="15" xfId="0" applyFont="1" applyFill="1" applyBorder="1" applyAlignment="1"/>
    <xf numFmtId="0" fontId="3" fillId="0" borderId="30" xfId="0" applyFont="1" applyFill="1" applyBorder="1" applyAlignment="1"/>
    <xf numFmtId="0" fontId="1" fillId="0" borderId="0" xfId="0" applyFont="1" applyFill="1" applyBorder="1" applyAlignment="1"/>
    <xf numFmtId="0" fontId="3" fillId="0" borderId="15" xfId="0" applyFont="1" applyBorder="1" applyAlignment="1"/>
    <xf numFmtId="0" fontId="3" fillId="0" borderId="30" xfId="0" applyFont="1" applyBorder="1" applyAlignment="1"/>
    <xf numFmtId="3" fontId="1" fillId="0" borderId="0" xfId="0" applyNumberFormat="1" applyFont="1"/>
    <xf numFmtId="0" fontId="3" fillId="0" borderId="26" xfId="0" applyFont="1" applyBorder="1"/>
    <xf numFmtId="0" fontId="3" fillId="0" borderId="1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0" borderId="36" xfId="0" applyFont="1" applyBorder="1"/>
    <xf numFmtId="0" fontId="1" fillId="0" borderId="21" xfId="0" applyFont="1" applyBorder="1"/>
    <xf numFmtId="3" fontId="1" fillId="0" borderId="25" xfId="0" applyNumberFormat="1" applyFont="1" applyBorder="1"/>
    <xf numFmtId="0" fontId="1" fillId="0" borderId="22" xfId="0" applyFont="1" applyBorder="1"/>
    <xf numFmtId="3" fontId="1" fillId="0" borderId="24" xfId="0" applyNumberFormat="1" applyFont="1" applyBorder="1"/>
    <xf numFmtId="0" fontId="1" fillId="0" borderId="23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7" xfId="0" applyFont="1" applyBorder="1"/>
    <xf numFmtId="0" fontId="1" fillId="0" borderId="21" xfId="0" applyFont="1" applyBorder="1" applyAlignment="1">
      <alignment shrinkToFit="1"/>
    </xf>
    <xf numFmtId="0" fontId="1" fillId="0" borderId="38" xfId="0" applyFont="1" applyBorder="1"/>
    <xf numFmtId="0" fontId="1" fillId="0" borderId="28" xfId="0" applyFont="1" applyBorder="1"/>
    <xf numFmtId="3" fontId="1" fillId="0" borderId="41" xfId="0" applyNumberFormat="1" applyFont="1" applyBorder="1"/>
    <xf numFmtId="0" fontId="1" fillId="0" borderId="39" xfId="0" applyFont="1" applyBorder="1"/>
    <xf numFmtId="3" fontId="1" fillId="0" borderId="42" xfId="0" applyNumberFormat="1" applyFont="1" applyBorder="1"/>
    <xf numFmtId="0" fontId="1" fillId="0" borderId="40" xfId="0" applyFont="1" applyBorder="1"/>
    <xf numFmtId="0" fontId="7" fillId="2" borderId="22" xfId="0" applyFont="1" applyFill="1" applyBorder="1"/>
    <xf numFmtId="0" fontId="7" fillId="2" borderId="24" xfId="0" applyFont="1" applyFill="1" applyBorder="1"/>
    <xf numFmtId="0" fontId="7" fillId="2" borderId="23" xfId="0" applyFont="1" applyFill="1" applyBorder="1"/>
    <xf numFmtId="0" fontId="7" fillId="2" borderId="43" xfId="0" applyFont="1" applyFill="1" applyBorder="1"/>
    <xf numFmtId="0" fontId="7" fillId="2" borderId="44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5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18" xfId="0" applyFont="1" applyBorder="1"/>
    <xf numFmtId="0" fontId="1" fillId="0" borderId="20" xfId="0" applyFont="1" applyBorder="1"/>
    <xf numFmtId="0" fontId="1" fillId="0" borderId="46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9" xfId="0" applyFont="1" applyFill="1" applyBorder="1"/>
    <xf numFmtId="0" fontId="6" fillId="2" borderId="42" xfId="0" applyFont="1" applyFill="1" applyBorder="1"/>
    <xf numFmtId="0" fontId="6" fillId="2" borderId="40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51" xfId="1" applyNumberFormat="1" applyFont="1" applyBorder="1"/>
    <xf numFmtId="49" fontId="1" fillId="0" borderId="51" xfId="1" applyNumberFormat="1" applyFont="1" applyBorder="1"/>
    <xf numFmtId="49" fontId="1" fillId="0" borderId="51" xfId="1" applyNumberFormat="1" applyFont="1" applyBorder="1" applyAlignment="1">
      <alignment horizontal="right"/>
    </xf>
    <xf numFmtId="0" fontId="1" fillId="0" borderId="52" xfId="1" applyFont="1" applyBorder="1"/>
    <xf numFmtId="49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/>
    <xf numFmtId="49" fontId="7" fillId="0" borderId="56" xfId="1" applyNumberFormat="1" applyFont="1" applyBorder="1"/>
    <xf numFmtId="49" fontId="1" fillId="0" borderId="56" xfId="1" applyNumberFormat="1" applyFont="1" applyBorder="1"/>
    <xf numFmtId="49" fontId="1" fillId="0" borderId="56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1" fillId="0" borderId="45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5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4" xfId="0" applyFont="1" applyFill="1" applyBorder="1"/>
    <xf numFmtId="0" fontId="7" fillId="2" borderId="62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right"/>
    </xf>
    <xf numFmtId="4" fontId="4" fillId="2" borderId="44" xfId="0" applyNumberFormat="1" applyFont="1" applyFill="1" applyBorder="1" applyAlignment="1">
      <alignment horizontal="right"/>
    </xf>
    <xf numFmtId="0" fontId="1" fillId="0" borderId="31" xfId="0" applyFont="1" applyBorder="1"/>
    <xf numFmtId="3" fontId="1" fillId="0" borderId="37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0" fontId="1" fillId="2" borderId="39" xfId="0" applyFont="1" applyFill="1" applyBorder="1"/>
    <xf numFmtId="0" fontId="7" fillId="2" borderId="42" xfId="0" applyFont="1" applyFill="1" applyBorder="1"/>
    <xf numFmtId="0" fontId="1" fillId="2" borderId="42" xfId="0" applyFont="1" applyFill="1" applyBorder="1"/>
    <xf numFmtId="4" fontId="1" fillId="2" borderId="48" xfId="0" applyNumberFormat="1" applyFont="1" applyFill="1" applyBorder="1"/>
    <xf numFmtId="4" fontId="1" fillId="2" borderId="39" xfId="0" applyNumberFormat="1" applyFont="1" applyFill="1" applyBorder="1"/>
    <xf numFmtId="4" fontId="1" fillId="2" borderId="42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1" applyFont="1"/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2" fillId="0" borderId="0" xfId="1" applyFont="1" applyAlignment="1">
      <alignment horizontal="right"/>
    </xf>
    <xf numFmtId="0" fontId="1" fillId="0" borderId="51" xfId="1" applyFont="1" applyBorder="1"/>
    <xf numFmtId="0" fontId="3" fillId="0" borderId="52" xfId="1" applyFont="1" applyBorder="1" applyAlignment="1">
      <alignment horizontal="right"/>
    </xf>
    <xf numFmtId="49" fontId="1" fillId="0" borderId="51" xfId="1" applyNumberFormat="1" applyFont="1" applyBorder="1" applyAlignment="1">
      <alignment horizontal="left"/>
    </xf>
    <xf numFmtId="0" fontId="1" fillId="0" borderId="53" xfId="1" applyFont="1" applyBorder="1"/>
    <xf numFmtId="0" fontId="1" fillId="0" borderId="56" xfId="1" applyFont="1" applyBorder="1"/>
    <xf numFmtId="0" fontId="3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/>
    <xf numFmtId="49" fontId="3" fillId="2" borderId="15" xfId="1" applyNumberFormat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 wrapText="1"/>
    </xf>
    <xf numFmtId="0" fontId="7" fillId="0" borderId="17" xfId="1" applyFont="1" applyBorder="1" applyAlignment="1">
      <alignment horizontal="center"/>
    </xf>
    <xf numFmtId="49" fontId="7" fillId="0" borderId="17" xfId="1" applyNumberFormat="1" applyFont="1" applyBorder="1" applyAlignment="1">
      <alignment horizontal="left"/>
    </xf>
    <xf numFmtId="0" fontId="7" fillId="0" borderId="1" xfId="1" applyFont="1" applyBorder="1"/>
    <xf numFmtId="0" fontId="1" fillId="0" borderId="2" xfId="1" applyFont="1" applyBorder="1" applyAlignment="1">
      <alignment horizontal="center"/>
    </xf>
    <xf numFmtId="0" fontId="1" fillId="0" borderId="2" xfId="1" applyNumberFormat="1" applyFont="1" applyBorder="1" applyAlignment="1">
      <alignment horizontal="right"/>
    </xf>
    <xf numFmtId="0" fontId="1" fillId="0" borderId="3" xfId="1" applyNumberFormat="1" applyFont="1" applyBorder="1"/>
    <xf numFmtId="0" fontId="1" fillId="0" borderId="6" xfId="1" applyNumberFormat="1" applyFont="1" applyFill="1" applyBorder="1"/>
    <xf numFmtId="0" fontId="1" fillId="0" borderId="8" xfId="1" applyNumberFormat="1" applyFont="1" applyFill="1" applyBorder="1"/>
    <xf numFmtId="0" fontId="1" fillId="0" borderId="6" xfId="1" applyFont="1" applyFill="1" applyBorder="1"/>
    <xf numFmtId="0" fontId="1" fillId="0" borderId="8" xfId="1" applyFont="1" applyFill="1" applyBorder="1"/>
    <xf numFmtId="0" fontId="13" fillId="0" borderId="0" xfId="1" applyFont="1"/>
    <xf numFmtId="0" fontId="8" fillId="0" borderId="16" xfId="1" applyFont="1" applyBorder="1" applyAlignment="1">
      <alignment horizontal="center" vertical="top"/>
    </xf>
    <xf numFmtId="49" fontId="8" fillId="0" borderId="16" xfId="1" applyNumberFormat="1" applyFont="1" applyBorder="1" applyAlignment="1">
      <alignment horizontal="left" vertical="top"/>
    </xf>
    <xf numFmtId="0" fontId="8" fillId="0" borderId="16" xfId="1" applyFont="1" applyBorder="1" applyAlignment="1">
      <alignment vertical="top" wrapText="1"/>
    </xf>
    <xf numFmtId="49" fontId="8" fillId="0" borderId="16" xfId="1" applyNumberFormat="1" applyFont="1" applyBorder="1" applyAlignment="1">
      <alignment horizontal="center" shrinkToFit="1"/>
    </xf>
    <xf numFmtId="4" fontId="8" fillId="0" borderId="16" xfId="1" applyNumberFormat="1" applyFont="1" applyBorder="1" applyAlignment="1">
      <alignment horizontal="right"/>
    </xf>
    <xf numFmtId="4" fontId="8" fillId="0" borderId="16" xfId="1" applyNumberFormat="1" applyFont="1" applyBorder="1"/>
    <xf numFmtId="168" fontId="8" fillId="0" borderId="16" xfId="1" applyNumberFormat="1" applyFont="1" applyBorder="1"/>
    <xf numFmtId="4" fontId="8" fillId="0" borderId="8" xfId="1" applyNumberFormat="1" applyFont="1" applyBorder="1"/>
    <xf numFmtId="0" fontId="3" fillId="0" borderId="17" xfId="1" applyFont="1" applyBorder="1" applyAlignment="1">
      <alignment horizontal="center"/>
    </xf>
    <xf numFmtId="49" fontId="3" fillId="0" borderId="17" xfId="1" applyNumberFormat="1" applyFont="1" applyBorder="1" applyAlignment="1">
      <alignment horizontal="left"/>
    </xf>
    <xf numFmtId="4" fontId="1" fillId="0" borderId="5" xfId="1" applyNumberFormat="1" applyFont="1" applyBorder="1"/>
    <xf numFmtId="0" fontId="16" fillId="0" borderId="0" xfId="1" applyFont="1" applyAlignment="1">
      <alignment wrapText="1"/>
    </xf>
    <xf numFmtId="49" fontId="3" fillId="0" borderId="17" xfId="1" applyNumberFormat="1" applyFont="1" applyBorder="1" applyAlignment="1">
      <alignment horizontal="right"/>
    </xf>
    <xf numFmtId="4" fontId="17" fillId="6" borderId="65" xfId="1" applyNumberFormat="1" applyFont="1" applyFill="1" applyBorder="1" applyAlignment="1">
      <alignment horizontal="right" wrapText="1"/>
    </xf>
    <xf numFmtId="0" fontId="17" fillId="6" borderId="4" xfId="1" applyFont="1" applyFill="1" applyBorder="1" applyAlignment="1">
      <alignment horizontal="left" wrapText="1"/>
    </xf>
    <xf numFmtId="0" fontId="17" fillId="0" borderId="5" xfId="0" applyFont="1" applyBorder="1" applyAlignment="1">
      <alignment horizontal="right"/>
    </xf>
    <xf numFmtId="0" fontId="1" fillId="0" borderId="4" xfId="1" applyFont="1" applyBorder="1"/>
    <xf numFmtId="0" fontId="1" fillId="0" borderId="0" xfId="1" applyFont="1" applyBorder="1"/>
    <xf numFmtId="0" fontId="1" fillId="2" borderId="15" xfId="1" applyFont="1" applyFill="1" applyBorder="1" applyAlignment="1">
      <alignment horizontal="center"/>
    </xf>
    <xf numFmtId="49" fontId="19" fillId="2" borderId="15" xfId="1" applyNumberFormat="1" applyFont="1" applyFill="1" applyBorder="1" applyAlignment="1">
      <alignment horizontal="left"/>
    </xf>
    <xf numFmtId="0" fontId="19" fillId="2" borderId="1" xfId="1" applyFont="1" applyFill="1" applyBorder="1"/>
    <xf numFmtId="0" fontId="1" fillId="2" borderId="2" xfId="1" applyFont="1" applyFill="1" applyBorder="1" applyAlignment="1">
      <alignment horizontal="center"/>
    </xf>
    <xf numFmtId="4" fontId="1" fillId="2" borderId="2" xfId="1" applyNumberFormat="1" applyFont="1" applyFill="1" applyBorder="1" applyAlignment="1">
      <alignment horizontal="right"/>
    </xf>
    <xf numFmtId="4" fontId="1" fillId="2" borderId="3" xfId="1" applyNumberFormat="1" applyFont="1" applyFill="1" applyBorder="1" applyAlignment="1">
      <alignment horizontal="right"/>
    </xf>
    <xf numFmtId="4" fontId="7" fillId="2" borderId="15" xfId="1" applyNumberFormat="1" applyFont="1" applyFill="1" applyBorder="1"/>
    <xf numFmtId="0" fontId="1" fillId="2" borderId="2" xfId="1" applyFont="1" applyFill="1" applyBorder="1"/>
    <xf numFmtId="4" fontId="7" fillId="2" borderId="3" xfId="1" applyNumberFormat="1" applyFont="1" applyFill="1" applyBorder="1"/>
    <xf numFmtId="3" fontId="1" fillId="0" borderId="0" xfId="1" applyNumberFormat="1" applyFont="1"/>
    <xf numFmtId="0" fontId="20" fillId="0" borderId="0" xfId="1" applyFont="1" applyAlignment="1"/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" fillId="0" borderId="0" xfId="1" applyFont="1" applyBorder="1" applyAlignment="1">
      <alignment horizontal="right"/>
    </xf>
    <xf numFmtId="49" fontId="3" fillId="0" borderId="28" xfId="0" applyNumberFormat="1" applyFont="1" applyBorder="1"/>
    <xf numFmtId="3" fontId="1" fillId="0" borderId="5" xfId="0" applyNumberFormat="1" applyFont="1" applyBorder="1"/>
    <xf numFmtId="3" fontId="1" fillId="0" borderId="17" xfId="0" applyNumberFormat="1" applyFont="1" applyBorder="1"/>
    <xf numFmtId="3" fontId="1" fillId="0" borderId="61" xfId="0" applyNumberFormat="1" applyFont="1" applyBorder="1"/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30" xfId="0" applyNumberFormat="1" applyFont="1" applyBorder="1" applyAlignment="1">
      <alignment horizontal="right" indent="2"/>
    </xf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1" fillId="0" borderId="39" xfId="0" applyFont="1" applyBorder="1" applyAlignment="1">
      <alignment horizontal="center" shrinkToFit="1"/>
    </xf>
    <xf numFmtId="0" fontId="1" fillId="0" borderId="40" xfId="0" applyFont="1" applyBorder="1" applyAlignment="1">
      <alignment horizontal="center" shrinkToFit="1"/>
    </xf>
    <xf numFmtId="0" fontId="1" fillId="0" borderId="49" xfId="1" applyFont="1" applyBorder="1" applyAlignment="1">
      <alignment horizontal="center"/>
    </xf>
    <xf numFmtId="0" fontId="1" fillId="0" borderId="50" xfId="1" applyFont="1" applyBorder="1" applyAlignment="1">
      <alignment horizontal="center"/>
    </xf>
    <xf numFmtId="0" fontId="1" fillId="0" borderId="54" xfId="1" applyFont="1" applyBorder="1" applyAlignment="1">
      <alignment horizontal="center"/>
    </xf>
    <xf numFmtId="0" fontId="1" fillId="0" borderId="55" xfId="1" applyFont="1" applyBorder="1" applyAlignment="1">
      <alignment horizontal="center"/>
    </xf>
    <xf numFmtId="0" fontId="1" fillId="0" borderId="57" xfId="1" applyFont="1" applyBorder="1" applyAlignment="1">
      <alignment horizontal="left"/>
    </xf>
    <xf numFmtId="0" fontId="1" fillId="0" borderId="56" xfId="1" applyFont="1" applyBorder="1" applyAlignment="1">
      <alignment horizontal="left"/>
    </xf>
    <xf numFmtId="0" fontId="1" fillId="0" borderId="58" xfId="1" applyFont="1" applyBorder="1" applyAlignment="1">
      <alignment horizontal="left"/>
    </xf>
    <xf numFmtId="3" fontId="7" fillId="2" borderId="42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0" fontId="14" fillId="6" borderId="4" xfId="1" applyNumberFormat="1" applyFont="1" applyFill="1" applyBorder="1" applyAlignment="1">
      <alignment horizontal="left" wrapText="1" indent="1"/>
    </xf>
    <xf numFmtId="0" fontId="15" fillId="0" borderId="0" xfId="0" applyNumberFormat="1" applyFont="1"/>
    <xf numFmtId="0" fontId="15" fillId="0" borderId="5" xfId="0" applyNumberFormat="1" applyFont="1" applyBorder="1"/>
    <xf numFmtId="0" fontId="10" fillId="0" borderId="0" xfId="1" applyFont="1" applyAlignment="1">
      <alignment horizontal="center"/>
    </xf>
    <xf numFmtId="49" fontId="1" fillId="0" borderId="54" xfId="1" applyNumberFormat="1" applyFont="1" applyBorder="1" applyAlignment="1">
      <alignment horizontal="center"/>
    </xf>
    <xf numFmtId="0" fontId="1" fillId="0" borderId="57" xfId="1" applyFont="1" applyBorder="1" applyAlignment="1">
      <alignment horizontal="center" shrinkToFit="1"/>
    </xf>
    <xf numFmtId="0" fontId="1" fillId="0" borderId="56" xfId="1" applyFont="1" applyBorder="1" applyAlignment="1">
      <alignment horizontal="center" shrinkToFit="1"/>
    </xf>
    <xf numFmtId="0" fontId="1" fillId="0" borderId="58" xfId="1" applyFont="1" applyBorder="1" applyAlignment="1">
      <alignment horizontal="center" shrinkToFit="1"/>
    </xf>
    <xf numFmtId="49" fontId="17" fillId="6" borderId="63" xfId="1" applyNumberFormat="1" applyFont="1" applyFill="1" applyBorder="1" applyAlignment="1">
      <alignment horizontal="left" wrapText="1"/>
    </xf>
    <xf numFmtId="49" fontId="18" fillId="0" borderId="64" xfId="0" applyNumberFormat="1" applyFont="1" applyBorder="1" applyAlignment="1">
      <alignment horizontal="left" wrapTex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pageSetUpPr fitToPage="1"/>
  </sheetPr>
  <dimension ref="A1:O49"/>
  <sheetViews>
    <sheetView showGridLines="0" tabSelected="1" topLeftCell="B44" zoomScaleNormal="100" zoomScaleSheetLayoutView="75" workbookViewId="0">
      <selection activeCell="B50" sqref="B50:B80"/>
    </sheetView>
  </sheetViews>
  <sheetFormatPr defaultColWidth="9.109375" defaultRowHeight="13.2" x14ac:dyDescent="0.25"/>
  <cols>
    <col min="1" max="1" width="0.5546875" style="1" hidden="1" customWidth="1"/>
    <col min="2" max="2" width="7.109375" style="1" customWidth="1"/>
    <col min="3" max="3" width="9.109375" style="1"/>
    <col min="4" max="4" width="19.6640625" style="1" customWidth="1"/>
    <col min="5" max="5" width="6.88671875" style="1" customWidth="1"/>
    <col min="6" max="6" width="13.109375" style="1" customWidth="1"/>
    <col min="7" max="7" width="12.44140625" style="2" customWidth="1"/>
    <col min="8" max="8" width="13.5546875" style="1" customWidth="1"/>
    <col min="9" max="9" width="11.44140625" style="2" customWidth="1"/>
    <col min="10" max="10" width="7" style="2" customWidth="1"/>
    <col min="11" max="15" width="10.6640625" style="1" customWidth="1"/>
    <col min="16" max="256" width="9.109375" style="1"/>
    <col min="257" max="257" width="0" style="1" hidden="1" customWidth="1"/>
    <col min="258" max="258" width="7.109375" style="1" customWidth="1"/>
    <col min="259" max="259" width="9.109375" style="1"/>
    <col min="260" max="260" width="19.6640625" style="1" customWidth="1"/>
    <col min="261" max="261" width="6.88671875" style="1" customWidth="1"/>
    <col min="262" max="262" width="13.109375" style="1" customWidth="1"/>
    <col min="263" max="263" width="12.44140625" style="1" customWidth="1"/>
    <col min="264" max="264" width="13.5546875" style="1" customWidth="1"/>
    <col min="265" max="265" width="11.44140625" style="1" customWidth="1"/>
    <col min="266" max="266" width="7" style="1" customWidth="1"/>
    <col min="267" max="271" width="10.6640625" style="1" customWidth="1"/>
    <col min="272" max="512" width="9.109375" style="1"/>
    <col min="513" max="513" width="0" style="1" hidden="1" customWidth="1"/>
    <col min="514" max="514" width="7.109375" style="1" customWidth="1"/>
    <col min="515" max="515" width="9.109375" style="1"/>
    <col min="516" max="516" width="19.6640625" style="1" customWidth="1"/>
    <col min="517" max="517" width="6.88671875" style="1" customWidth="1"/>
    <col min="518" max="518" width="13.109375" style="1" customWidth="1"/>
    <col min="519" max="519" width="12.44140625" style="1" customWidth="1"/>
    <col min="520" max="520" width="13.5546875" style="1" customWidth="1"/>
    <col min="521" max="521" width="11.44140625" style="1" customWidth="1"/>
    <col min="522" max="522" width="7" style="1" customWidth="1"/>
    <col min="523" max="527" width="10.6640625" style="1" customWidth="1"/>
    <col min="528" max="768" width="9.109375" style="1"/>
    <col min="769" max="769" width="0" style="1" hidden="1" customWidth="1"/>
    <col min="770" max="770" width="7.109375" style="1" customWidth="1"/>
    <col min="771" max="771" width="9.109375" style="1"/>
    <col min="772" max="772" width="19.6640625" style="1" customWidth="1"/>
    <col min="773" max="773" width="6.88671875" style="1" customWidth="1"/>
    <col min="774" max="774" width="13.109375" style="1" customWidth="1"/>
    <col min="775" max="775" width="12.44140625" style="1" customWidth="1"/>
    <col min="776" max="776" width="13.5546875" style="1" customWidth="1"/>
    <col min="777" max="777" width="11.44140625" style="1" customWidth="1"/>
    <col min="778" max="778" width="7" style="1" customWidth="1"/>
    <col min="779" max="783" width="10.6640625" style="1" customWidth="1"/>
    <col min="784" max="1024" width="9.109375" style="1"/>
    <col min="1025" max="1025" width="0" style="1" hidden="1" customWidth="1"/>
    <col min="1026" max="1026" width="7.109375" style="1" customWidth="1"/>
    <col min="1027" max="1027" width="9.109375" style="1"/>
    <col min="1028" max="1028" width="19.6640625" style="1" customWidth="1"/>
    <col min="1029" max="1029" width="6.88671875" style="1" customWidth="1"/>
    <col min="1030" max="1030" width="13.109375" style="1" customWidth="1"/>
    <col min="1031" max="1031" width="12.44140625" style="1" customWidth="1"/>
    <col min="1032" max="1032" width="13.5546875" style="1" customWidth="1"/>
    <col min="1033" max="1033" width="11.44140625" style="1" customWidth="1"/>
    <col min="1034" max="1034" width="7" style="1" customWidth="1"/>
    <col min="1035" max="1039" width="10.6640625" style="1" customWidth="1"/>
    <col min="1040" max="1280" width="9.109375" style="1"/>
    <col min="1281" max="1281" width="0" style="1" hidden="1" customWidth="1"/>
    <col min="1282" max="1282" width="7.109375" style="1" customWidth="1"/>
    <col min="1283" max="1283" width="9.109375" style="1"/>
    <col min="1284" max="1284" width="19.6640625" style="1" customWidth="1"/>
    <col min="1285" max="1285" width="6.88671875" style="1" customWidth="1"/>
    <col min="1286" max="1286" width="13.109375" style="1" customWidth="1"/>
    <col min="1287" max="1287" width="12.44140625" style="1" customWidth="1"/>
    <col min="1288" max="1288" width="13.5546875" style="1" customWidth="1"/>
    <col min="1289" max="1289" width="11.44140625" style="1" customWidth="1"/>
    <col min="1290" max="1290" width="7" style="1" customWidth="1"/>
    <col min="1291" max="1295" width="10.6640625" style="1" customWidth="1"/>
    <col min="1296" max="1536" width="9.109375" style="1"/>
    <col min="1537" max="1537" width="0" style="1" hidden="1" customWidth="1"/>
    <col min="1538" max="1538" width="7.109375" style="1" customWidth="1"/>
    <col min="1539" max="1539" width="9.109375" style="1"/>
    <col min="1540" max="1540" width="19.6640625" style="1" customWidth="1"/>
    <col min="1541" max="1541" width="6.88671875" style="1" customWidth="1"/>
    <col min="1542" max="1542" width="13.109375" style="1" customWidth="1"/>
    <col min="1543" max="1543" width="12.44140625" style="1" customWidth="1"/>
    <col min="1544" max="1544" width="13.5546875" style="1" customWidth="1"/>
    <col min="1545" max="1545" width="11.44140625" style="1" customWidth="1"/>
    <col min="1546" max="1546" width="7" style="1" customWidth="1"/>
    <col min="1547" max="1551" width="10.6640625" style="1" customWidth="1"/>
    <col min="1552" max="1792" width="9.109375" style="1"/>
    <col min="1793" max="1793" width="0" style="1" hidden="1" customWidth="1"/>
    <col min="1794" max="1794" width="7.109375" style="1" customWidth="1"/>
    <col min="1795" max="1795" width="9.109375" style="1"/>
    <col min="1796" max="1796" width="19.6640625" style="1" customWidth="1"/>
    <col min="1797" max="1797" width="6.88671875" style="1" customWidth="1"/>
    <col min="1798" max="1798" width="13.109375" style="1" customWidth="1"/>
    <col min="1799" max="1799" width="12.44140625" style="1" customWidth="1"/>
    <col min="1800" max="1800" width="13.5546875" style="1" customWidth="1"/>
    <col min="1801" max="1801" width="11.44140625" style="1" customWidth="1"/>
    <col min="1802" max="1802" width="7" style="1" customWidth="1"/>
    <col min="1803" max="1807" width="10.6640625" style="1" customWidth="1"/>
    <col min="1808" max="2048" width="9.109375" style="1"/>
    <col min="2049" max="2049" width="0" style="1" hidden="1" customWidth="1"/>
    <col min="2050" max="2050" width="7.109375" style="1" customWidth="1"/>
    <col min="2051" max="2051" width="9.109375" style="1"/>
    <col min="2052" max="2052" width="19.6640625" style="1" customWidth="1"/>
    <col min="2053" max="2053" width="6.88671875" style="1" customWidth="1"/>
    <col min="2054" max="2054" width="13.109375" style="1" customWidth="1"/>
    <col min="2055" max="2055" width="12.44140625" style="1" customWidth="1"/>
    <col min="2056" max="2056" width="13.5546875" style="1" customWidth="1"/>
    <col min="2057" max="2057" width="11.44140625" style="1" customWidth="1"/>
    <col min="2058" max="2058" width="7" style="1" customWidth="1"/>
    <col min="2059" max="2063" width="10.6640625" style="1" customWidth="1"/>
    <col min="2064" max="2304" width="9.109375" style="1"/>
    <col min="2305" max="2305" width="0" style="1" hidden="1" customWidth="1"/>
    <col min="2306" max="2306" width="7.109375" style="1" customWidth="1"/>
    <col min="2307" max="2307" width="9.109375" style="1"/>
    <col min="2308" max="2308" width="19.6640625" style="1" customWidth="1"/>
    <col min="2309" max="2309" width="6.88671875" style="1" customWidth="1"/>
    <col min="2310" max="2310" width="13.109375" style="1" customWidth="1"/>
    <col min="2311" max="2311" width="12.44140625" style="1" customWidth="1"/>
    <col min="2312" max="2312" width="13.5546875" style="1" customWidth="1"/>
    <col min="2313" max="2313" width="11.44140625" style="1" customWidth="1"/>
    <col min="2314" max="2314" width="7" style="1" customWidth="1"/>
    <col min="2315" max="2319" width="10.6640625" style="1" customWidth="1"/>
    <col min="2320" max="2560" width="9.109375" style="1"/>
    <col min="2561" max="2561" width="0" style="1" hidden="1" customWidth="1"/>
    <col min="2562" max="2562" width="7.109375" style="1" customWidth="1"/>
    <col min="2563" max="2563" width="9.109375" style="1"/>
    <col min="2564" max="2564" width="19.6640625" style="1" customWidth="1"/>
    <col min="2565" max="2565" width="6.88671875" style="1" customWidth="1"/>
    <col min="2566" max="2566" width="13.109375" style="1" customWidth="1"/>
    <col min="2567" max="2567" width="12.44140625" style="1" customWidth="1"/>
    <col min="2568" max="2568" width="13.5546875" style="1" customWidth="1"/>
    <col min="2569" max="2569" width="11.44140625" style="1" customWidth="1"/>
    <col min="2570" max="2570" width="7" style="1" customWidth="1"/>
    <col min="2571" max="2575" width="10.6640625" style="1" customWidth="1"/>
    <col min="2576" max="2816" width="9.109375" style="1"/>
    <col min="2817" max="2817" width="0" style="1" hidden="1" customWidth="1"/>
    <col min="2818" max="2818" width="7.109375" style="1" customWidth="1"/>
    <col min="2819" max="2819" width="9.109375" style="1"/>
    <col min="2820" max="2820" width="19.6640625" style="1" customWidth="1"/>
    <col min="2821" max="2821" width="6.88671875" style="1" customWidth="1"/>
    <col min="2822" max="2822" width="13.109375" style="1" customWidth="1"/>
    <col min="2823" max="2823" width="12.44140625" style="1" customWidth="1"/>
    <col min="2824" max="2824" width="13.5546875" style="1" customWidth="1"/>
    <col min="2825" max="2825" width="11.44140625" style="1" customWidth="1"/>
    <col min="2826" max="2826" width="7" style="1" customWidth="1"/>
    <col min="2827" max="2831" width="10.6640625" style="1" customWidth="1"/>
    <col min="2832" max="3072" width="9.109375" style="1"/>
    <col min="3073" max="3073" width="0" style="1" hidden="1" customWidth="1"/>
    <col min="3074" max="3074" width="7.109375" style="1" customWidth="1"/>
    <col min="3075" max="3075" width="9.109375" style="1"/>
    <col min="3076" max="3076" width="19.6640625" style="1" customWidth="1"/>
    <col min="3077" max="3077" width="6.88671875" style="1" customWidth="1"/>
    <col min="3078" max="3078" width="13.109375" style="1" customWidth="1"/>
    <col min="3079" max="3079" width="12.44140625" style="1" customWidth="1"/>
    <col min="3080" max="3080" width="13.5546875" style="1" customWidth="1"/>
    <col min="3081" max="3081" width="11.44140625" style="1" customWidth="1"/>
    <col min="3082" max="3082" width="7" style="1" customWidth="1"/>
    <col min="3083" max="3087" width="10.6640625" style="1" customWidth="1"/>
    <col min="3088" max="3328" width="9.109375" style="1"/>
    <col min="3329" max="3329" width="0" style="1" hidden="1" customWidth="1"/>
    <col min="3330" max="3330" width="7.109375" style="1" customWidth="1"/>
    <col min="3331" max="3331" width="9.109375" style="1"/>
    <col min="3332" max="3332" width="19.6640625" style="1" customWidth="1"/>
    <col min="3333" max="3333" width="6.88671875" style="1" customWidth="1"/>
    <col min="3334" max="3334" width="13.109375" style="1" customWidth="1"/>
    <col min="3335" max="3335" width="12.44140625" style="1" customWidth="1"/>
    <col min="3336" max="3336" width="13.5546875" style="1" customWidth="1"/>
    <col min="3337" max="3337" width="11.44140625" style="1" customWidth="1"/>
    <col min="3338" max="3338" width="7" style="1" customWidth="1"/>
    <col min="3339" max="3343" width="10.6640625" style="1" customWidth="1"/>
    <col min="3344" max="3584" width="9.109375" style="1"/>
    <col min="3585" max="3585" width="0" style="1" hidden="1" customWidth="1"/>
    <col min="3586" max="3586" width="7.109375" style="1" customWidth="1"/>
    <col min="3587" max="3587" width="9.109375" style="1"/>
    <col min="3588" max="3588" width="19.6640625" style="1" customWidth="1"/>
    <col min="3589" max="3589" width="6.88671875" style="1" customWidth="1"/>
    <col min="3590" max="3590" width="13.109375" style="1" customWidth="1"/>
    <col min="3591" max="3591" width="12.44140625" style="1" customWidth="1"/>
    <col min="3592" max="3592" width="13.5546875" style="1" customWidth="1"/>
    <col min="3593" max="3593" width="11.44140625" style="1" customWidth="1"/>
    <col min="3594" max="3594" width="7" style="1" customWidth="1"/>
    <col min="3595" max="3599" width="10.6640625" style="1" customWidth="1"/>
    <col min="3600" max="3840" width="9.109375" style="1"/>
    <col min="3841" max="3841" width="0" style="1" hidden="1" customWidth="1"/>
    <col min="3842" max="3842" width="7.109375" style="1" customWidth="1"/>
    <col min="3843" max="3843" width="9.109375" style="1"/>
    <col min="3844" max="3844" width="19.6640625" style="1" customWidth="1"/>
    <col min="3845" max="3845" width="6.88671875" style="1" customWidth="1"/>
    <col min="3846" max="3846" width="13.109375" style="1" customWidth="1"/>
    <col min="3847" max="3847" width="12.44140625" style="1" customWidth="1"/>
    <col min="3848" max="3848" width="13.5546875" style="1" customWidth="1"/>
    <col min="3849" max="3849" width="11.44140625" style="1" customWidth="1"/>
    <col min="3850" max="3850" width="7" style="1" customWidth="1"/>
    <col min="3851" max="3855" width="10.6640625" style="1" customWidth="1"/>
    <col min="3856" max="4096" width="9.109375" style="1"/>
    <col min="4097" max="4097" width="0" style="1" hidden="1" customWidth="1"/>
    <col min="4098" max="4098" width="7.109375" style="1" customWidth="1"/>
    <col min="4099" max="4099" width="9.109375" style="1"/>
    <col min="4100" max="4100" width="19.6640625" style="1" customWidth="1"/>
    <col min="4101" max="4101" width="6.88671875" style="1" customWidth="1"/>
    <col min="4102" max="4102" width="13.109375" style="1" customWidth="1"/>
    <col min="4103" max="4103" width="12.44140625" style="1" customWidth="1"/>
    <col min="4104" max="4104" width="13.5546875" style="1" customWidth="1"/>
    <col min="4105" max="4105" width="11.44140625" style="1" customWidth="1"/>
    <col min="4106" max="4106" width="7" style="1" customWidth="1"/>
    <col min="4107" max="4111" width="10.6640625" style="1" customWidth="1"/>
    <col min="4112" max="4352" width="9.109375" style="1"/>
    <col min="4353" max="4353" width="0" style="1" hidden="1" customWidth="1"/>
    <col min="4354" max="4354" width="7.109375" style="1" customWidth="1"/>
    <col min="4355" max="4355" width="9.109375" style="1"/>
    <col min="4356" max="4356" width="19.6640625" style="1" customWidth="1"/>
    <col min="4357" max="4357" width="6.88671875" style="1" customWidth="1"/>
    <col min="4358" max="4358" width="13.109375" style="1" customWidth="1"/>
    <col min="4359" max="4359" width="12.44140625" style="1" customWidth="1"/>
    <col min="4360" max="4360" width="13.5546875" style="1" customWidth="1"/>
    <col min="4361" max="4361" width="11.44140625" style="1" customWidth="1"/>
    <col min="4362" max="4362" width="7" style="1" customWidth="1"/>
    <col min="4363" max="4367" width="10.6640625" style="1" customWidth="1"/>
    <col min="4368" max="4608" width="9.109375" style="1"/>
    <col min="4609" max="4609" width="0" style="1" hidden="1" customWidth="1"/>
    <col min="4610" max="4610" width="7.109375" style="1" customWidth="1"/>
    <col min="4611" max="4611" width="9.109375" style="1"/>
    <col min="4612" max="4612" width="19.6640625" style="1" customWidth="1"/>
    <col min="4613" max="4613" width="6.88671875" style="1" customWidth="1"/>
    <col min="4614" max="4614" width="13.109375" style="1" customWidth="1"/>
    <col min="4615" max="4615" width="12.44140625" style="1" customWidth="1"/>
    <col min="4616" max="4616" width="13.5546875" style="1" customWidth="1"/>
    <col min="4617" max="4617" width="11.44140625" style="1" customWidth="1"/>
    <col min="4618" max="4618" width="7" style="1" customWidth="1"/>
    <col min="4619" max="4623" width="10.6640625" style="1" customWidth="1"/>
    <col min="4624" max="4864" width="9.109375" style="1"/>
    <col min="4865" max="4865" width="0" style="1" hidden="1" customWidth="1"/>
    <col min="4866" max="4866" width="7.109375" style="1" customWidth="1"/>
    <col min="4867" max="4867" width="9.109375" style="1"/>
    <col min="4868" max="4868" width="19.6640625" style="1" customWidth="1"/>
    <col min="4869" max="4869" width="6.88671875" style="1" customWidth="1"/>
    <col min="4870" max="4870" width="13.109375" style="1" customWidth="1"/>
    <col min="4871" max="4871" width="12.44140625" style="1" customWidth="1"/>
    <col min="4872" max="4872" width="13.5546875" style="1" customWidth="1"/>
    <col min="4873" max="4873" width="11.44140625" style="1" customWidth="1"/>
    <col min="4874" max="4874" width="7" style="1" customWidth="1"/>
    <col min="4875" max="4879" width="10.6640625" style="1" customWidth="1"/>
    <col min="4880" max="5120" width="9.109375" style="1"/>
    <col min="5121" max="5121" width="0" style="1" hidden="1" customWidth="1"/>
    <col min="5122" max="5122" width="7.109375" style="1" customWidth="1"/>
    <col min="5123" max="5123" width="9.109375" style="1"/>
    <col min="5124" max="5124" width="19.6640625" style="1" customWidth="1"/>
    <col min="5125" max="5125" width="6.88671875" style="1" customWidth="1"/>
    <col min="5126" max="5126" width="13.109375" style="1" customWidth="1"/>
    <col min="5127" max="5127" width="12.44140625" style="1" customWidth="1"/>
    <col min="5128" max="5128" width="13.5546875" style="1" customWidth="1"/>
    <col min="5129" max="5129" width="11.44140625" style="1" customWidth="1"/>
    <col min="5130" max="5130" width="7" style="1" customWidth="1"/>
    <col min="5131" max="5135" width="10.6640625" style="1" customWidth="1"/>
    <col min="5136" max="5376" width="9.109375" style="1"/>
    <col min="5377" max="5377" width="0" style="1" hidden="1" customWidth="1"/>
    <col min="5378" max="5378" width="7.109375" style="1" customWidth="1"/>
    <col min="5379" max="5379" width="9.109375" style="1"/>
    <col min="5380" max="5380" width="19.6640625" style="1" customWidth="1"/>
    <col min="5381" max="5381" width="6.88671875" style="1" customWidth="1"/>
    <col min="5382" max="5382" width="13.109375" style="1" customWidth="1"/>
    <col min="5383" max="5383" width="12.44140625" style="1" customWidth="1"/>
    <col min="5384" max="5384" width="13.5546875" style="1" customWidth="1"/>
    <col min="5385" max="5385" width="11.44140625" style="1" customWidth="1"/>
    <col min="5386" max="5386" width="7" style="1" customWidth="1"/>
    <col min="5387" max="5391" width="10.6640625" style="1" customWidth="1"/>
    <col min="5392" max="5632" width="9.109375" style="1"/>
    <col min="5633" max="5633" width="0" style="1" hidden="1" customWidth="1"/>
    <col min="5634" max="5634" width="7.109375" style="1" customWidth="1"/>
    <col min="5635" max="5635" width="9.109375" style="1"/>
    <col min="5636" max="5636" width="19.6640625" style="1" customWidth="1"/>
    <col min="5637" max="5637" width="6.88671875" style="1" customWidth="1"/>
    <col min="5638" max="5638" width="13.109375" style="1" customWidth="1"/>
    <col min="5639" max="5639" width="12.44140625" style="1" customWidth="1"/>
    <col min="5640" max="5640" width="13.5546875" style="1" customWidth="1"/>
    <col min="5641" max="5641" width="11.44140625" style="1" customWidth="1"/>
    <col min="5642" max="5642" width="7" style="1" customWidth="1"/>
    <col min="5643" max="5647" width="10.6640625" style="1" customWidth="1"/>
    <col min="5648" max="5888" width="9.109375" style="1"/>
    <col min="5889" max="5889" width="0" style="1" hidden="1" customWidth="1"/>
    <col min="5890" max="5890" width="7.109375" style="1" customWidth="1"/>
    <col min="5891" max="5891" width="9.109375" style="1"/>
    <col min="5892" max="5892" width="19.6640625" style="1" customWidth="1"/>
    <col min="5893" max="5893" width="6.88671875" style="1" customWidth="1"/>
    <col min="5894" max="5894" width="13.109375" style="1" customWidth="1"/>
    <col min="5895" max="5895" width="12.44140625" style="1" customWidth="1"/>
    <col min="5896" max="5896" width="13.5546875" style="1" customWidth="1"/>
    <col min="5897" max="5897" width="11.44140625" style="1" customWidth="1"/>
    <col min="5898" max="5898" width="7" style="1" customWidth="1"/>
    <col min="5899" max="5903" width="10.6640625" style="1" customWidth="1"/>
    <col min="5904" max="6144" width="9.109375" style="1"/>
    <col min="6145" max="6145" width="0" style="1" hidden="1" customWidth="1"/>
    <col min="6146" max="6146" width="7.109375" style="1" customWidth="1"/>
    <col min="6147" max="6147" width="9.109375" style="1"/>
    <col min="6148" max="6148" width="19.6640625" style="1" customWidth="1"/>
    <col min="6149" max="6149" width="6.88671875" style="1" customWidth="1"/>
    <col min="6150" max="6150" width="13.109375" style="1" customWidth="1"/>
    <col min="6151" max="6151" width="12.44140625" style="1" customWidth="1"/>
    <col min="6152" max="6152" width="13.5546875" style="1" customWidth="1"/>
    <col min="6153" max="6153" width="11.44140625" style="1" customWidth="1"/>
    <col min="6154" max="6154" width="7" style="1" customWidth="1"/>
    <col min="6155" max="6159" width="10.6640625" style="1" customWidth="1"/>
    <col min="6160" max="6400" width="9.109375" style="1"/>
    <col min="6401" max="6401" width="0" style="1" hidden="1" customWidth="1"/>
    <col min="6402" max="6402" width="7.109375" style="1" customWidth="1"/>
    <col min="6403" max="6403" width="9.109375" style="1"/>
    <col min="6404" max="6404" width="19.6640625" style="1" customWidth="1"/>
    <col min="6405" max="6405" width="6.88671875" style="1" customWidth="1"/>
    <col min="6406" max="6406" width="13.109375" style="1" customWidth="1"/>
    <col min="6407" max="6407" width="12.44140625" style="1" customWidth="1"/>
    <col min="6408" max="6408" width="13.5546875" style="1" customWidth="1"/>
    <col min="6409" max="6409" width="11.44140625" style="1" customWidth="1"/>
    <col min="6410" max="6410" width="7" style="1" customWidth="1"/>
    <col min="6411" max="6415" width="10.6640625" style="1" customWidth="1"/>
    <col min="6416" max="6656" width="9.109375" style="1"/>
    <col min="6657" max="6657" width="0" style="1" hidden="1" customWidth="1"/>
    <col min="6658" max="6658" width="7.109375" style="1" customWidth="1"/>
    <col min="6659" max="6659" width="9.109375" style="1"/>
    <col min="6660" max="6660" width="19.6640625" style="1" customWidth="1"/>
    <col min="6661" max="6661" width="6.88671875" style="1" customWidth="1"/>
    <col min="6662" max="6662" width="13.109375" style="1" customWidth="1"/>
    <col min="6663" max="6663" width="12.44140625" style="1" customWidth="1"/>
    <col min="6664" max="6664" width="13.5546875" style="1" customWidth="1"/>
    <col min="6665" max="6665" width="11.44140625" style="1" customWidth="1"/>
    <col min="6666" max="6666" width="7" style="1" customWidth="1"/>
    <col min="6667" max="6671" width="10.6640625" style="1" customWidth="1"/>
    <col min="6672" max="6912" width="9.109375" style="1"/>
    <col min="6913" max="6913" width="0" style="1" hidden="1" customWidth="1"/>
    <col min="6914" max="6914" width="7.109375" style="1" customWidth="1"/>
    <col min="6915" max="6915" width="9.109375" style="1"/>
    <col min="6916" max="6916" width="19.6640625" style="1" customWidth="1"/>
    <col min="6917" max="6917" width="6.88671875" style="1" customWidth="1"/>
    <col min="6918" max="6918" width="13.109375" style="1" customWidth="1"/>
    <col min="6919" max="6919" width="12.44140625" style="1" customWidth="1"/>
    <col min="6920" max="6920" width="13.5546875" style="1" customWidth="1"/>
    <col min="6921" max="6921" width="11.44140625" style="1" customWidth="1"/>
    <col min="6922" max="6922" width="7" style="1" customWidth="1"/>
    <col min="6923" max="6927" width="10.6640625" style="1" customWidth="1"/>
    <col min="6928" max="7168" width="9.109375" style="1"/>
    <col min="7169" max="7169" width="0" style="1" hidden="1" customWidth="1"/>
    <col min="7170" max="7170" width="7.109375" style="1" customWidth="1"/>
    <col min="7171" max="7171" width="9.109375" style="1"/>
    <col min="7172" max="7172" width="19.6640625" style="1" customWidth="1"/>
    <col min="7173" max="7173" width="6.88671875" style="1" customWidth="1"/>
    <col min="7174" max="7174" width="13.109375" style="1" customWidth="1"/>
    <col min="7175" max="7175" width="12.44140625" style="1" customWidth="1"/>
    <col min="7176" max="7176" width="13.5546875" style="1" customWidth="1"/>
    <col min="7177" max="7177" width="11.44140625" style="1" customWidth="1"/>
    <col min="7178" max="7178" width="7" style="1" customWidth="1"/>
    <col min="7179" max="7183" width="10.6640625" style="1" customWidth="1"/>
    <col min="7184" max="7424" width="9.109375" style="1"/>
    <col min="7425" max="7425" width="0" style="1" hidden="1" customWidth="1"/>
    <col min="7426" max="7426" width="7.109375" style="1" customWidth="1"/>
    <col min="7427" max="7427" width="9.109375" style="1"/>
    <col min="7428" max="7428" width="19.6640625" style="1" customWidth="1"/>
    <col min="7429" max="7429" width="6.88671875" style="1" customWidth="1"/>
    <col min="7430" max="7430" width="13.109375" style="1" customWidth="1"/>
    <col min="7431" max="7431" width="12.44140625" style="1" customWidth="1"/>
    <col min="7432" max="7432" width="13.5546875" style="1" customWidth="1"/>
    <col min="7433" max="7433" width="11.44140625" style="1" customWidth="1"/>
    <col min="7434" max="7434" width="7" style="1" customWidth="1"/>
    <col min="7435" max="7439" width="10.6640625" style="1" customWidth="1"/>
    <col min="7440" max="7680" width="9.109375" style="1"/>
    <col min="7681" max="7681" width="0" style="1" hidden="1" customWidth="1"/>
    <col min="7682" max="7682" width="7.109375" style="1" customWidth="1"/>
    <col min="7683" max="7683" width="9.109375" style="1"/>
    <col min="7684" max="7684" width="19.6640625" style="1" customWidth="1"/>
    <col min="7685" max="7685" width="6.88671875" style="1" customWidth="1"/>
    <col min="7686" max="7686" width="13.109375" style="1" customWidth="1"/>
    <col min="7687" max="7687" width="12.44140625" style="1" customWidth="1"/>
    <col min="7688" max="7688" width="13.5546875" style="1" customWidth="1"/>
    <col min="7689" max="7689" width="11.44140625" style="1" customWidth="1"/>
    <col min="7690" max="7690" width="7" style="1" customWidth="1"/>
    <col min="7691" max="7695" width="10.6640625" style="1" customWidth="1"/>
    <col min="7696" max="7936" width="9.109375" style="1"/>
    <col min="7937" max="7937" width="0" style="1" hidden="1" customWidth="1"/>
    <col min="7938" max="7938" width="7.109375" style="1" customWidth="1"/>
    <col min="7939" max="7939" width="9.109375" style="1"/>
    <col min="7940" max="7940" width="19.6640625" style="1" customWidth="1"/>
    <col min="7941" max="7941" width="6.88671875" style="1" customWidth="1"/>
    <col min="7942" max="7942" width="13.109375" style="1" customWidth="1"/>
    <col min="7943" max="7943" width="12.44140625" style="1" customWidth="1"/>
    <col min="7944" max="7944" width="13.5546875" style="1" customWidth="1"/>
    <col min="7945" max="7945" width="11.44140625" style="1" customWidth="1"/>
    <col min="7946" max="7946" width="7" style="1" customWidth="1"/>
    <col min="7947" max="7951" width="10.6640625" style="1" customWidth="1"/>
    <col min="7952" max="8192" width="9.109375" style="1"/>
    <col min="8193" max="8193" width="0" style="1" hidden="1" customWidth="1"/>
    <col min="8194" max="8194" width="7.109375" style="1" customWidth="1"/>
    <col min="8195" max="8195" width="9.109375" style="1"/>
    <col min="8196" max="8196" width="19.6640625" style="1" customWidth="1"/>
    <col min="8197" max="8197" width="6.88671875" style="1" customWidth="1"/>
    <col min="8198" max="8198" width="13.109375" style="1" customWidth="1"/>
    <col min="8199" max="8199" width="12.44140625" style="1" customWidth="1"/>
    <col min="8200" max="8200" width="13.5546875" style="1" customWidth="1"/>
    <col min="8201" max="8201" width="11.44140625" style="1" customWidth="1"/>
    <col min="8202" max="8202" width="7" style="1" customWidth="1"/>
    <col min="8203" max="8207" width="10.6640625" style="1" customWidth="1"/>
    <col min="8208" max="8448" width="9.109375" style="1"/>
    <col min="8449" max="8449" width="0" style="1" hidden="1" customWidth="1"/>
    <col min="8450" max="8450" width="7.109375" style="1" customWidth="1"/>
    <col min="8451" max="8451" width="9.109375" style="1"/>
    <col min="8452" max="8452" width="19.6640625" style="1" customWidth="1"/>
    <col min="8453" max="8453" width="6.88671875" style="1" customWidth="1"/>
    <col min="8454" max="8454" width="13.109375" style="1" customWidth="1"/>
    <col min="8455" max="8455" width="12.44140625" style="1" customWidth="1"/>
    <col min="8456" max="8456" width="13.5546875" style="1" customWidth="1"/>
    <col min="8457" max="8457" width="11.44140625" style="1" customWidth="1"/>
    <col min="8458" max="8458" width="7" style="1" customWidth="1"/>
    <col min="8459" max="8463" width="10.6640625" style="1" customWidth="1"/>
    <col min="8464" max="8704" width="9.109375" style="1"/>
    <col min="8705" max="8705" width="0" style="1" hidden="1" customWidth="1"/>
    <col min="8706" max="8706" width="7.109375" style="1" customWidth="1"/>
    <col min="8707" max="8707" width="9.109375" style="1"/>
    <col min="8708" max="8708" width="19.6640625" style="1" customWidth="1"/>
    <col min="8709" max="8709" width="6.88671875" style="1" customWidth="1"/>
    <col min="8710" max="8710" width="13.109375" style="1" customWidth="1"/>
    <col min="8711" max="8711" width="12.44140625" style="1" customWidth="1"/>
    <col min="8712" max="8712" width="13.5546875" style="1" customWidth="1"/>
    <col min="8713" max="8713" width="11.44140625" style="1" customWidth="1"/>
    <col min="8714" max="8714" width="7" style="1" customWidth="1"/>
    <col min="8715" max="8719" width="10.6640625" style="1" customWidth="1"/>
    <col min="8720" max="8960" width="9.109375" style="1"/>
    <col min="8961" max="8961" width="0" style="1" hidden="1" customWidth="1"/>
    <col min="8962" max="8962" width="7.109375" style="1" customWidth="1"/>
    <col min="8963" max="8963" width="9.109375" style="1"/>
    <col min="8964" max="8964" width="19.6640625" style="1" customWidth="1"/>
    <col min="8965" max="8965" width="6.88671875" style="1" customWidth="1"/>
    <col min="8966" max="8966" width="13.109375" style="1" customWidth="1"/>
    <col min="8967" max="8967" width="12.44140625" style="1" customWidth="1"/>
    <col min="8968" max="8968" width="13.5546875" style="1" customWidth="1"/>
    <col min="8969" max="8969" width="11.44140625" style="1" customWidth="1"/>
    <col min="8970" max="8970" width="7" style="1" customWidth="1"/>
    <col min="8971" max="8975" width="10.6640625" style="1" customWidth="1"/>
    <col min="8976" max="9216" width="9.109375" style="1"/>
    <col min="9217" max="9217" width="0" style="1" hidden="1" customWidth="1"/>
    <col min="9218" max="9218" width="7.109375" style="1" customWidth="1"/>
    <col min="9219" max="9219" width="9.109375" style="1"/>
    <col min="9220" max="9220" width="19.6640625" style="1" customWidth="1"/>
    <col min="9221" max="9221" width="6.88671875" style="1" customWidth="1"/>
    <col min="9222" max="9222" width="13.109375" style="1" customWidth="1"/>
    <col min="9223" max="9223" width="12.44140625" style="1" customWidth="1"/>
    <col min="9224" max="9224" width="13.5546875" style="1" customWidth="1"/>
    <col min="9225" max="9225" width="11.44140625" style="1" customWidth="1"/>
    <col min="9226" max="9226" width="7" style="1" customWidth="1"/>
    <col min="9227" max="9231" width="10.6640625" style="1" customWidth="1"/>
    <col min="9232" max="9472" width="9.109375" style="1"/>
    <col min="9473" max="9473" width="0" style="1" hidden="1" customWidth="1"/>
    <col min="9474" max="9474" width="7.109375" style="1" customWidth="1"/>
    <col min="9475" max="9475" width="9.109375" style="1"/>
    <col min="9476" max="9476" width="19.6640625" style="1" customWidth="1"/>
    <col min="9477" max="9477" width="6.88671875" style="1" customWidth="1"/>
    <col min="9478" max="9478" width="13.109375" style="1" customWidth="1"/>
    <col min="9479" max="9479" width="12.44140625" style="1" customWidth="1"/>
    <col min="9480" max="9480" width="13.5546875" style="1" customWidth="1"/>
    <col min="9481" max="9481" width="11.44140625" style="1" customWidth="1"/>
    <col min="9482" max="9482" width="7" style="1" customWidth="1"/>
    <col min="9483" max="9487" width="10.6640625" style="1" customWidth="1"/>
    <col min="9488" max="9728" width="9.109375" style="1"/>
    <col min="9729" max="9729" width="0" style="1" hidden="1" customWidth="1"/>
    <col min="9730" max="9730" width="7.109375" style="1" customWidth="1"/>
    <col min="9731" max="9731" width="9.109375" style="1"/>
    <col min="9732" max="9732" width="19.6640625" style="1" customWidth="1"/>
    <col min="9733" max="9733" width="6.88671875" style="1" customWidth="1"/>
    <col min="9734" max="9734" width="13.109375" style="1" customWidth="1"/>
    <col min="9735" max="9735" width="12.44140625" style="1" customWidth="1"/>
    <col min="9736" max="9736" width="13.5546875" style="1" customWidth="1"/>
    <col min="9737" max="9737" width="11.44140625" style="1" customWidth="1"/>
    <col min="9738" max="9738" width="7" style="1" customWidth="1"/>
    <col min="9739" max="9743" width="10.6640625" style="1" customWidth="1"/>
    <col min="9744" max="9984" width="9.109375" style="1"/>
    <col min="9985" max="9985" width="0" style="1" hidden="1" customWidth="1"/>
    <col min="9986" max="9986" width="7.109375" style="1" customWidth="1"/>
    <col min="9987" max="9987" width="9.109375" style="1"/>
    <col min="9988" max="9988" width="19.6640625" style="1" customWidth="1"/>
    <col min="9989" max="9989" width="6.88671875" style="1" customWidth="1"/>
    <col min="9990" max="9990" width="13.109375" style="1" customWidth="1"/>
    <col min="9991" max="9991" width="12.44140625" style="1" customWidth="1"/>
    <col min="9992" max="9992" width="13.5546875" style="1" customWidth="1"/>
    <col min="9993" max="9993" width="11.44140625" style="1" customWidth="1"/>
    <col min="9994" max="9994" width="7" style="1" customWidth="1"/>
    <col min="9995" max="9999" width="10.6640625" style="1" customWidth="1"/>
    <col min="10000" max="10240" width="9.109375" style="1"/>
    <col min="10241" max="10241" width="0" style="1" hidden="1" customWidth="1"/>
    <col min="10242" max="10242" width="7.109375" style="1" customWidth="1"/>
    <col min="10243" max="10243" width="9.109375" style="1"/>
    <col min="10244" max="10244" width="19.6640625" style="1" customWidth="1"/>
    <col min="10245" max="10245" width="6.88671875" style="1" customWidth="1"/>
    <col min="10246" max="10246" width="13.109375" style="1" customWidth="1"/>
    <col min="10247" max="10247" width="12.44140625" style="1" customWidth="1"/>
    <col min="10248" max="10248" width="13.5546875" style="1" customWidth="1"/>
    <col min="10249" max="10249" width="11.44140625" style="1" customWidth="1"/>
    <col min="10250" max="10250" width="7" style="1" customWidth="1"/>
    <col min="10251" max="10255" width="10.6640625" style="1" customWidth="1"/>
    <col min="10256" max="10496" width="9.109375" style="1"/>
    <col min="10497" max="10497" width="0" style="1" hidden="1" customWidth="1"/>
    <col min="10498" max="10498" width="7.109375" style="1" customWidth="1"/>
    <col min="10499" max="10499" width="9.109375" style="1"/>
    <col min="10500" max="10500" width="19.6640625" style="1" customWidth="1"/>
    <col min="10501" max="10501" width="6.88671875" style="1" customWidth="1"/>
    <col min="10502" max="10502" width="13.109375" style="1" customWidth="1"/>
    <col min="10503" max="10503" width="12.44140625" style="1" customWidth="1"/>
    <col min="10504" max="10504" width="13.5546875" style="1" customWidth="1"/>
    <col min="10505" max="10505" width="11.44140625" style="1" customWidth="1"/>
    <col min="10506" max="10506" width="7" style="1" customWidth="1"/>
    <col min="10507" max="10511" width="10.6640625" style="1" customWidth="1"/>
    <col min="10512" max="10752" width="9.109375" style="1"/>
    <col min="10753" max="10753" width="0" style="1" hidden="1" customWidth="1"/>
    <col min="10754" max="10754" width="7.109375" style="1" customWidth="1"/>
    <col min="10755" max="10755" width="9.109375" style="1"/>
    <col min="10756" max="10756" width="19.6640625" style="1" customWidth="1"/>
    <col min="10757" max="10757" width="6.88671875" style="1" customWidth="1"/>
    <col min="10758" max="10758" width="13.109375" style="1" customWidth="1"/>
    <col min="10759" max="10759" width="12.44140625" style="1" customWidth="1"/>
    <col min="10760" max="10760" width="13.5546875" style="1" customWidth="1"/>
    <col min="10761" max="10761" width="11.44140625" style="1" customWidth="1"/>
    <col min="10762" max="10762" width="7" style="1" customWidth="1"/>
    <col min="10763" max="10767" width="10.6640625" style="1" customWidth="1"/>
    <col min="10768" max="11008" width="9.109375" style="1"/>
    <col min="11009" max="11009" width="0" style="1" hidden="1" customWidth="1"/>
    <col min="11010" max="11010" width="7.109375" style="1" customWidth="1"/>
    <col min="11011" max="11011" width="9.109375" style="1"/>
    <col min="11012" max="11012" width="19.6640625" style="1" customWidth="1"/>
    <col min="11013" max="11013" width="6.88671875" style="1" customWidth="1"/>
    <col min="11014" max="11014" width="13.109375" style="1" customWidth="1"/>
    <col min="11015" max="11015" width="12.44140625" style="1" customWidth="1"/>
    <col min="11016" max="11016" width="13.5546875" style="1" customWidth="1"/>
    <col min="11017" max="11017" width="11.44140625" style="1" customWidth="1"/>
    <col min="11018" max="11018" width="7" style="1" customWidth="1"/>
    <col min="11019" max="11023" width="10.6640625" style="1" customWidth="1"/>
    <col min="11024" max="11264" width="9.109375" style="1"/>
    <col min="11265" max="11265" width="0" style="1" hidden="1" customWidth="1"/>
    <col min="11266" max="11266" width="7.109375" style="1" customWidth="1"/>
    <col min="11267" max="11267" width="9.109375" style="1"/>
    <col min="11268" max="11268" width="19.6640625" style="1" customWidth="1"/>
    <col min="11269" max="11269" width="6.88671875" style="1" customWidth="1"/>
    <col min="11270" max="11270" width="13.109375" style="1" customWidth="1"/>
    <col min="11271" max="11271" width="12.44140625" style="1" customWidth="1"/>
    <col min="11272" max="11272" width="13.5546875" style="1" customWidth="1"/>
    <col min="11273" max="11273" width="11.44140625" style="1" customWidth="1"/>
    <col min="11274" max="11274" width="7" style="1" customWidth="1"/>
    <col min="11275" max="11279" width="10.6640625" style="1" customWidth="1"/>
    <col min="11280" max="11520" width="9.109375" style="1"/>
    <col min="11521" max="11521" width="0" style="1" hidden="1" customWidth="1"/>
    <col min="11522" max="11522" width="7.109375" style="1" customWidth="1"/>
    <col min="11523" max="11523" width="9.109375" style="1"/>
    <col min="11524" max="11524" width="19.6640625" style="1" customWidth="1"/>
    <col min="11525" max="11525" width="6.88671875" style="1" customWidth="1"/>
    <col min="11526" max="11526" width="13.109375" style="1" customWidth="1"/>
    <col min="11527" max="11527" width="12.44140625" style="1" customWidth="1"/>
    <col min="11528" max="11528" width="13.5546875" style="1" customWidth="1"/>
    <col min="11529" max="11529" width="11.44140625" style="1" customWidth="1"/>
    <col min="11530" max="11530" width="7" style="1" customWidth="1"/>
    <col min="11531" max="11535" width="10.6640625" style="1" customWidth="1"/>
    <col min="11536" max="11776" width="9.109375" style="1"/>
    <col min="11777" max="11777" width="0" style="1" hidden="1" customWidth="1"/>
    <col min="11778" max="11778" width="7.109375" style="1" customWidth="1"/>
    <col min="11779" max="11779" width="9.109375" style="1"/>
    <col min="11780" max="11780" width="19.6640625" style="1" customWidth="1"/>
    <col min="11781" max="11781" width="6.88671875" style="1" customWidth="1"/>
    <col min="11782" max="11782" width="13.109375" style="1" customWidth="1"/>
    <col min="11783" max="11783" width="12.44140625" style="1" customWidth="1"/>
    <col min="11784" max="11784" width="13.5546875" style="1" customWidth="1"/>
    <col min="11785" max="11785" width="11.44140625" style="1" customWidth="1"/>
    <col min="11786" max="11786" width="7" style="1" customWidth="1"/>
    <col min="11787" max="11791" width="10.6640625" style="1" customWidth="1"/>
    <col min="11792" max="12032" width="9.109375" style="1"/>
    <col min="12033" max="12033" width="0" style="1" hidden="1" customWidth="1"/>
    <col min="12034" max="12034" width="7.109375" style="1" customWidth="1"/>
    <col min="12035" max="12035" width="9.109375" style="1"/>
    <col min="12036" max="12036" width="19.6640625" style="1" customWidth="1"/>
    <col min="12037" max="12037" width="6.88671875" style="1" customWidth="1"/>
    <col min="12038" max="12038" width="13.109375" style="1" customWidth="1"/>
    <col min="12039" max="12039" width="12.44140625" style="1" customWidth="1"/>
    <col min="12040" max="12040" width="13.5546875" style="1" customWidth="1"/>
    <col min="12041" max="12041" width="11.44140625" style="1" customWidth="1"/>
    <col min="12042" max="12042" width="7" style="1" customWidth="1"/>
    <col min="12043" max="12047" width="10.6640625" style="1" customWidth="1"/>
    <col min="12048" max="12288" width="9.109375" style="1"/>
    <col min="12289" max="12289" width="0" style="1" hidden="1" customWidth="1"/>
    <col min="12290" max="12290" width="7.109375" style="1" customWidth="1"/>
    <col min="12291" max="12291" width="9.109375" style="1"/>
    <col min="12292" max="12292" width="19.6640625" style="1" customWidth="1"/>
    <col min="12293" max="12293" width="6.88671875" style="1" customWidth="1"/>
    <col min="12294" max="12294" width="13.109375" style="1" customWidth="1"/>
    <col min="12295" max="12295" width="12.44140625" style="1" customWidth="1"/>
    <col min="12296" max="12296" width="13.5546875" style="1" customWidth="1"/>
    <col min="12297" max="12297" width="11.44140625" style="1" customWidth="1"/>
    <col min="12298" max="12298" width="7" style="1" customWidth="1"/>
    <col min="12299" max="12303" width="10.6640625" style="1" customWidth="1"/>
    <col min="12304" max="12544" width="9.109375" style="1"/>
    <col min="12545" max="12545" width="0" style="1" hidden="1" customWidth="1"/>
    <col min="12546" max="12546" width="7.109375" style="1" customWidth="1"/>
    <col min="12547" max="12547" width="9.109375" style="1"/>
    <col min="12548" max="12548" width="19.6640625" style="1" customWidth="1"/>
    <col min="12549" max="12549" width="6.88671875" style="1" customWidth="1"/>
    <col min="12550" max="12550" width="13.109375" style="1" customWidth="1"/>
    <col min="12551" max="12551" width="12.44140625" style="1" customWidth="1"/>
    <col min="12552" max="12552" width="13.5546875" style="1" customWidth="1"/>
    <col min="12553" max="12553" width="11.44140625" style="1" customWidth="1"/>
    <col min="12554" max="12554" width="7" style="1" customWidth="1"/>
    <col min="12555" max="12559" width="10.6640625" style="1" customWidth="1"/>
    <col min="12560" max="12800" width="9.109375" style="1"/>
    <col min="12801" max="12801" width="0" style="1" hidden="1" customWidth="1"/>
    <col min="12802" max="12802" width="7.109375" style="1" customWidth="1"/>
    <col min="12803" max="12803" width="9.109375" style="1"/>
    <col min="12804" max="12804" width="19.6640625" style="1" customWidth="1"/>
    <col min="12805" max="12805" width="6.88671875" style="1" customWidth="1"/>
    <col min="12806" max="12806" width="13.109375" style="1" customWidth="1"/>
    <col min="12807" max="12807" width="12.44140625" style="1" customWidth="1"/>
    <col min="12808" max="12808" width="13.5546875" style="1" customWidth="1"/>
    <col min="12809" max="12809" width="11.44140625" style="1" customWidth="1"/>
    <col min="12810" max="12810" width="7" style="1" customWidth="1"/>
    <col min="12811" max="12815" width="10.6640625" style="1" customWidth="1"/>
    <col min="12816" max="13056" width="9.109375" style="1"/>
    <col min="13057" max="13057" width="0" style="1" hidden="1" customWidth="1"/>
    <col min="13058" max="13058" width="7.109375" style="1" customWidth="1"/>
    <col min="13059" max="13059" width="9.109375" style="1"/>
    <col min="13060" max="13060" width="19.6640625" style="1" customWidth="1"/>
    <col min="13061" max="13061" width="6.88671875" style="1" customWidth="1"/>
    <col min="13062" max="13062" width="13.109375" style="1" customWidth="1"/>
    <col min="13063" max="13063" width="12.44140625" style="1" customWidth="1"/>
    <col min="13064" max="13064" width="13.5546875" style="1" customWidth="1"/>
    <col min="13065" max="13065" width="11.44140625" style="1" customWidth="1"/>
    <col min="13066" max="13066" width="7" style="1" customWidth="1"/>
    <col min="13067" max="13071" width="10.6640625" style="1" customWidth="1"/>
    <col min="13072" max="13312" width="9.109375" style="1"/>
    <col min="13313" max="13313" width="0" style="1" hidden="1" customWidth="1"/>
    <col min="13314" max="13314" width="7.109375" style="1" customWidth="1"/>
    <col min="13315" max="13315" width="9.109375" style="1"/>
    <col min="13316" max="13316" width="19.6640625" style="1" customWidth="1"/>
    <col min="13317" max="13317" width="6.88671875" style="1" customWidth="1"/>
    <col min="13318" max="13318" width="13.109375" style="1" customWidth="1"/>
    <col min="13319" max="13319" width="12.44140625" style="1" customWidth="1"/>
    <col min="13320" max="13320" width="13.5546875" style="1" customWidth="1"/>
    <col min="13321" max="13321" width="11.44140625" style="1" customWidth="1"/>
    <col min="13322" max="13322" width="7" style="1" customWidth="1"/>
    <col min="13323" max="13327" width="10.6640625" style="1" customWidth="1"/>
    <col min="13328" max="13568" width="9.109375" style="1"/>
    <col min="13569" max="13569" width="0" style="1" hidden="1" customWidth="1"/>
    <col min="13570" max="13570" width="7.109375" style="1" customWidth="1"/>
    <col min="13571" max="13571" width="9.109375" style="1"/>
    <col min="13572" max="13572" width="19.6640625" style="1" customWidth="1"/>
    <col min="13573" max="13573" width="6.88671875" style="1" customWidth="1"/>
    <col min="13574" max="13574" width="13.109375" style="1" customWidth="1"/>
    <col min="13575" max="13575" width="12.44140625" style="1" customWidth="1"/>
    <col min="13576" max="13576" width="13.5546875" style="1" customWidth="1"/>
    <col min="13577" max="13577" width="11.44140625" style="1" customWidth="1"/>
    <col min="13578" max="13578" width="7" style="1" customWidth="1"/>
    <col min="13579" max="13583" width="10.6640625" style="1" customWidth="1"/>
    <col min="13584" max="13824" width="9.109375" style="1"/>
    <col min="13825" max="13825" width="0" style="1" hidden="1" customWidth="1"/>
    <col min="13826" max="13826" width="7.109375" style="1" customWidth="1"/>
    <col min="13827" max="13827" width="9.109375" style="1"/>
    <col min="13828" max="13828" width="19.6640625" style="1" customWidth="1"/>
    <col min="13829" max="13829" width="6.88671875" style="1" customWidth="1"/>
    <col min="13830" max="13830" width="13.109375" style="1" customWidth="1"/>
    <col min="13831" max="13831" width="12.44140625" style="1" customWidth="1"/>
    <col min="13832" max="13832" width="13.5546875" style="1" customWidth="1"/>
    <col min="13833" max="13833" width="11.44140625" style="1" customWidth="1"/>
    <col min="13834" max="13834" width="7" style="1" customWidth="1"/>
    <col min="13835" max="13839" width="10.6640625" style="1" customWidth="1"/>
    <col min="13840" max="14080" width="9.109375" style="1"/>
    <col min="14081" max="14081" width="0" style="1" hidden="1" customWidth="1"/>
    <col min="14082" max="14082" width="7.109375" style="1" customWidth="1"/>
    <col min="14083" max="14083" width="9.109375" style="1"/>
    <col min="14084" max="14084" width="19.6640625" style="1" customWidth="1"/>
    <col min="14085" max="14085" width="6.88671875" style="1" customWidth="1"/>
    <col min="14086" max="14086" width="13.109375" style="1" customWidth="1"/>
    <col min="14087" max="14087" width="12.44140625" style="1" customWidth="1"/>
    <col min="14088" max="14088" width="13.5546875" style="1" customWidth="1"/>
    <col min="14089" max="14089" width="11.44140625" style="1" customWidth="1"/>
    <col min="14090" max="14090" width="7" style="1" customWidth="1"/>
    <col min="14091" max="14095" width="10.6640625" style="1" customWidth="1"/>
    <col min="14096" max="14336" width="9.109375" style="1"/>
    <col min="14337" max="14337" width="0" style="1" hidden="1" customWidth="1"/>
    <col min="14338" max="14338" width="7.109375" style="1" customWidth="1"/>
    <col min="14339" max="14339" width="9.109375" style="1"/>
    <col min="14340" max="14340" width="19.6640625" style="1" customWidth="1"/>
    <col min="14341" max="14341" width="6.88671875" style="1" customWidth="1"/>
    <col min="14342" max="14342" width="13.109375" style="1" customWidth="1"/>
    <col min="14343" max="14343" width="12.44140625" style="1" customWidth="1"/>
    <col min="14344" max="14344" width="13.5546875" style="1" customWidth="1"/>
    <col min="14345" max="14345" width="11.44140625" style="1" customWidth="1"/>
    <col min="14346" max="14346" width="7" style="1" customWidth="1"/>
    <col min="14347" max="14351" width="10.6640625" style="1" customWidth="1"/>
    <col min="14352" max="14592" width="9.109375" style="1"/>
    <col min="14593" max="14593" width="0" style="1" hidden="1" customWidth="1"/>
    <col min="14594" max="14594" width="7.109375" style="1" customWidth="1"/>
    <col min="14595" max="14595" width="9.109375" style="1"/>
    <col min="14596" max="14596" width="19.6640625" style="1" customWidth="1"/>
    <col min="14597" max="14597" width="6.88671875" style="1" customWidth="1"/>
    <col min="14598" max="14598" width="13.109375" style="1" customWidth="1"/>
    <col min="14599" max="14599" width="12.44140625" style="1" customWidth="1"/>
    <col min="14600" max="14600" width="13.5546875" style="1" customWidth="1"/>
    <col min="14601" max="14601" width="11.44140625" style="1" customWidth="1"/>
    <col min="14602" max="14602" width="7" style="1" customWidth="1"/>
    <col min="14603" max="14607" width="10.6640625" style="1" customWidth="1"/>
    <col min="14608" max="14848" width="9.109375" style="1"/>
    <col min="14849" max="14849" width="0" style="1" hidden="1" customWidth="1"/>
    <col min="14850" max="14850" width="7.109375" style="1" customWidth="1"/>
    <col min="14851" max="14851" width="9.109375" style="1"/>
    <col min="14852" max="14852" width="19.6640625" style="1" customWidth="1"/>
    <col min="14853" max="14853" width="6.88671875" style="1" customWidth="1"/>
    <col min="14854" max="14854" width="13.109375" style="1" customWidth="1"/>
    <col min="14855" max="14855" width="12.44140625" style="1" customWidth="1"/>
    <col min="14856" max="14856" width="13.5546875" style="1" customWidth="1"/>
    <col min="14857" max="14857" width="11.44140625" style="1" customWidth="1"/>
    <col min="14858" max="14858" width="7" style="1" customWidth="1"/>
    <col min="14859" max="14863" width="10.6640625" style="1" customWidth="1"/>
    <col min="14864" max="15104" width="9.109375" style="1"/>
    <col min="15105" max="15105" width="0" style="1" hidden="1" customWidth="1"/>
    <col min="15106" max="15106" width="7.109375" style="1" customWidth="1"/>
    <col min="15107" max="15107" width="9.109375" style="1"/>
    <col min="15108" max="15108" width="19.6640625" style="1" customWidth="1"/>
    <col min="15109" max="15109" width="6.88671875" style="1" customWidth="1"/>
    <col min="15110" max="15110" width="13.109375" style="1" customWidth="1"/>
    <col min="15111" max="15111" width="12.44140625" style="1" customWidth="1"/>
    <col min="15112" max="15112" width="13.5546875" style="1" customWidth="1"/>
    <col min="15113" max="15113" width="11.44140625" style="1" customWidth="1"/>
    <col min="15114" max="15114" width="7" style="1" customWidth="1"/>
    <col min="15115" max="15119" width="10.6640625" style="1" customWidth="1"/>
    <col min="15120" max="15360" width="9.109375" style="1"/>
    <col min="15361" max="15361" width="0" style="1" hidden="1" customWidth="1"/>
    <col min="15362" max="15362" width="7.109375" style="1" customWidth="1"/>
    <col min="15363" max="15363" width="9.109375" style="1"/>
    <col min="15364" max="15364" width="19.6640625" style="1" customWidth="1"/>
    <col min="15365" max="15365" width="6.88671875" style="1" customWidth="1"/>
    <col min="15366" max="15366" width="13.109375" style="1" customWidth="1"/>
    <col min="15367" max="15367" width="12.44140625" style="1" customWidth="1"/>
    <col min="15368" max="15368" width="13.5546875" style="1" customWidth="1"/>
    <col min="15369" max="15369" width="11.44140625" style="1" customWidth="1"/>
    <col min="15370" max="15370" width="7" style="1" customWidth="1"/>
    <col min="15371" max="15375" width="10.6640625" style="1" customWidth="1"/>
    <col min="15376" max="15616" width="9.109375" style="1"/>
    <col min="15617" max="15617" width="0" style="1" hidden="1" customWidth="1"/>
    <col min="15618" max="15618" width="7.109375" style="1" customWidth="1"/>
    <col min="15619" max="15619" width="9.109375" style="1"/>
    <col min="15620" max="15620" width="19.6640625" style="1" customWidth="1"/>
    <col min="15621" max="15621" width="6.88671875" style="1" customWidth="1"/>
    <col min="15622" max="15622" width="13.109375" style="1" customWidth="1"/>
    <col min="15623" max="15623" width="12.44140625" style="1" customWidth="1"/>
    <col min="15624" max="15624" width="13.5546875" style="1" customWidth="1"/>
    <col min="15625" max="15625" width="11.44140625" style="1" customWidth="1"/>
    <col min="15626" max="15626" width="7" style="1" customWidth="1"/>
    <col min="15627" max="15631" width="10.6640625" style="1" customWidth="1"/>
    <col min="15632" max="15872" width="9.109375" style="1"/>
    <col min="15873" max="15873" width="0" style="1" hidden="1" customWidth="1"/>
    <col min="15874" max="15874" width="7.109375" style="1" customWidth="1"/>
    <col min="15875" max="15875" width="9.109375" style="1"/>
    <col min="15876" max="15876" width="19.6640625" style="1" customWidth="1"/>
    <col min="15877" max="15877" width="6.88671875" style="1" customWidth="1"/>
    <col min="15878" max="15878" width="13.109375" style="1" customWidth="1"/>
    <col min="15879" max="15879" width="12.44140625" style="1" customWidth="1"/>
    <col min="15880" max="15880" width="13.5546875" style="1" customWidth="1"/>
    <col min="15881" max="15881" width="11.44140625" style="1" customWidth="1"/>
    <col min="15882" max="15882" width="7" style="1" customWidth="1"/>
    <col min="15883" max="15887" width="10.6640625" style="1" customWidth="1"/>
    <col min="15888" max="16128" width="9.109375" style="1"/>
    <col min="16129" max="16129" width="0" style="1" hidden="1" customWidth="1"/>
    <col min="16130" max="16130" width="7.109375" style="1" customWidth="1"/>
    <col min="16131" max="16131" width="9.109375" style="1"/>
    <col min="16132" max="16132" width="19.6640625" style="1" customWidth="1"/>
    <col min="16133" max="16133" width="6.88671875" style="1" customWidth="1"/>
    <col min="16134" max="16134" width="13.109375" style="1" customWidth="1"/>
    <col min="16135" max="16135" width="12.44140625" style="1" customWidth="1"/>
    <col min="16136" max="16136" width="13.5546875" style="1" customWidth="1"/>
    <col min="16137" max="16137" width="11.44140625" style="1" customWidth="1"/>
    <col min="16138" max="16138" width="7" style="1" customWidth="1"/>
    <col min="16139" max="16143" width="10.6640625" style="1" customWidth="1"/>
    <col min="16144" max="16384" width="9.109375" style="1"/>
  </cols>
  <sheetData>
    <row r="1" spans="2:15" ht="12" customHeight="1" x14ac:dyDescent="0.25"/>
    <row r="2" spans="2:15" ht="17.25" customHeight="1" x14ac:dyDescent="0.3">
      <c r="B2" s="3"/>
      <c r="C2" s="4" t="s">
        <v>523</v>
      </c>
      <c r="E2" s="5"/>
      <c r="F2" s="4"/>
      <c r="G2" s="6"/>
      <c r="H2" s="7" t="s">
        <v>0</v>
      </c>
      <c r="I2" s="8">
        <f ca="1">TODAY()</f>
        <v>42975</v>
      </c>
      <c r="K2" s="3"/>
    </row>
    <row r="3" spans="2:15" ht="6" customHeight="1" x14ac:dyDescent="0.25">
      <c r="C3" s="9"/>
      <c r="D3" s="10" t="s">
        <v>1</v>
      </c>
    </row>
    <row r="4" spans="2:15" ht="4.5" customHeight="1" x14ac:dyDescent="0.25"/>
    <row r="5" spans="2:15" ht="13.5" customHeight="1" x14ac:dyDescent="0.3">
      <c r="C5" s="11" t="s">
        <v>2</v>
      </c>
      <c r="D5" s="12" t="s">
        <v>100</v>
      </c>
      <c r="E5" s="13" t="s">
        <v>101</v>
      </c>
      <c r="F5" s="14"/>
      <c r="G5" s="15"/>
      <c r="H5" s="14"/>
      <c r="I5" s="15"/>
      <c r="O5" s="8"/>
    </row>
    <row r="7" spans="2:15" x14ac:dyDescent="0.25">
      <c r="C7" s="16" t="s">
        <v>3</v>
      </c>
      <c r="D7" s="17"/>
      <c r="H7" s="18" t="s">
        <v>4</v>
      </c>
      <c r="J7" s="17"/>
      <c r="K7" s="17"/>
    </row>
    <row r="8" spans="2:15" x14ac:dyDescent="0.25">
      <c r="D8" s="17"/>
      <c r="H8" s="18" t="s">
        <v>5</v>
      </c>
      <c r="J8" s="17"/>
      <c r="K8" s="17"/>
    </row>
    <row r="9" spans="2:15" x14ac:dyDescent="0.25">
      <c r="C9" s="18"/>
      <c r="D9" s="17"/>
      <c r="H9" s="18"/>
      <c r="J9" s="17"/>
    </row>
    <row r="10" spans="2:15" x14ac:dyDescent="0.25">
      <c r="H10" s="18"/>
      <c r="J10" s="17"/>
    </row>
    <row r="11" spans="2:15" x14ac:dyDescent="0.25">
      <c r="C11" s="16" t="s">
        <v>6</v>
      </c>
      <c r="D11" s="17"/>
      <c r="H11" s="18" t="s">
        <v>4</v>
      </c>
      <c r="J11" s="17"/>
      <c r="K11" s="17"/>
    </row>
    <row r="12" spans="2:15" x14ac:dyDescent="0.25">
      <c r="D12" s="17"/>
      <c r="H12" s="18" t="s">
        <v>5</v>
      </c>
      <c r="J12" s="17"/>
      <c r="K12" s="17"/>
    </row>
    <row r="13" spans="2:15" ht="12" customHeight="1" x14ac:dyDescent="0.25">
      <c r="C13" s="18"/>
      <c r="D13" s="17"/>
      <c r="J13" s="18"/>
    </row>
    <row r="14" spans="2:15" ht="24.75" customHeight="1" x14ac:dyDescent="0.25">
      <c r="C14" s="19" t="s">
        <v>7</v>
      </c>
      <c r="H14" s="19" t="s">
        <v>8</v>
      </c>
      <c r="J14" s="18"/>
    </row>
    <row r="15" spans="2:15" ht="12.75" customHeight="1" x14ac:dyDescent="0.25">
      <c r="J15" s="18"/>
    </row>
    <row r="16" spans="2:15" ht="28.5" customHeight="1" x14ac:dyDescent="0.25">
      <c r="C16" s="19" t="s">
        <v>9</v>
      </c>
      <c r="H16" s="19" t="s">
        <v>9</v>
      </c>
    </row>
    <row r="17" spans="2:12" ht="25.5" customHeight="1" x14ac:dyDescent="0.25"/>
    <row r="18" spans="2:12" ht="13.5" customHeight="1" x14ac:dyDescent="0.25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2" ht="15" customHeight="1" x14ac:dyDescent="0.25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286">
        <f>ROUND(G34,0)</f>
        <v>0</v>
      </c>
      <c r="J19" s="287"/>
      <c r="K19" s="34"/>
    </row>
    <row r="20" spans="2:12" x14ac:dyDescent="0.2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288">
        <f>ROUND(I19*D20/100,0)</f>
        <v>0</v>
      </c>
      <c r="J20" s="289"/>
      <c r="K20" s="34"/>
    </row>
    <row r="21" spans="2:12" x14ac:dyDescent="0.2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288">
        <f>ROUND(H34,0)</f>
        <v>0</v>
      </c>
      <c r="J21" s="289"/>
      <c r="K21" s="34"/>
    </row>
    <row r="22" spans="2:12" ht="13.8" thickBot="1" x14ac:dyDescent="0.3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290">
        <f>ROUND(I21*D21/100,0)</f>
        <v>0</v>
      </c>
      <c r="J22" s="291"/>
      <c r="K22" s="34"/>
    </row>
    <row r="23" spans="2:12" ht="16.2" thickBot="1" x14ac:dyDescent="0.3">
      <c r="B23" s="39" t="s">
        <v>14</v>
      </c>
      <c r="C23" s="40"/>
      <c r="D23" s="40"/>
      <c r="E23" s="41"/>
      <c r="F23" s="42"/>
      <c r="G23" s="43"/>
      <c r="H23" s="43"/>
      <c r="I23" s="292">
        <f>SUM(I19:I22)</f>
        <v>0</v>
      </c>
      <c r="J23" s="293"/>
      <c r="K23" s="44"/>
    </row>
    <row r="26" spans="2:12" ht="1.5" customHeight="1" x14ac:dyDescent="0.25"/>
    <row r="27" spans="2:12" ht="15.75" customHeight="1" x14ac:dyDescent="0.3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spans="2:12" ht="5.25" customHeight="1" x14ac:dyDescent="0.25">
      <c r="L28" s="46"/>
    </row>
    <row r="29" spans="2:12" ht="24" customHeight="1" x14ac:dyDescent="0.25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2" x14ac:dyDescent="0.25">
      <c r="B30" s="52" t="s">
        <v>103</v>
      </c>
      <c r="C30" s="53" t="s">
        <v>104</v>
      </c>
      <c r="D30" s="54"/>
      <c r="E30" s="55"/>
      <c r="F30" s="56">
        <f>G30+H30+I30</f>
        <v>0</v>
      </c>
      <c r="G30" s="57">
        <v>0</v>
      </c>
      <c r="H30" s="58">
        <f>+H41</f>
        <v>0</v>
      </c>
      <c r="I30" s="58">
        <f t="shared" ref="I30:I33" si="0">(G30*SazbaDPH1)/100+(H30*SazbaDPH2)/100</f>
        <v>0</v>
      </c>
      <c r="J30" s="59" t="str">
        <f t="shared" ref="J30:J33" si="1">IF(CelkemObjekty=0,"",F30/CelkemObjekty*100)</f>
        <v/>
      </c>
    </row>
    <row r="31" spans="2:12" x14ac:dyDescent="0.25">
      <c r="B31" s="60" t="s">
        <v>121</v>
      </c>
      <c r="C31" s="61" t="s">
        <v>122</v>
      </c>
      <c r="D31" s="62"/>
      <c r="E31" s="63"/>
      <c r="F31" s="64">
        <f t="shared" ref="F31:F33" si="2">G31+H31+I31</f>
        <v>0</v>
      </c>
      <c r="G31" s="65">
        <v>0</v>
      </c>
      <c r="H31" s="66">
        <f>+H42</f>
        <v>0</v>
      </c>
      <c r="I31" s="66">
        <f t="shared" si="0"/>
        <v>0</v>
      </c>
      <c r="J31" s="59" t="str">
        <f t="shared" si="1"/>
        <v/>
      </c>
    </row>
    <row r="32" spans="2:12" x14ac:dyDescent="0.25">
      <c r="B32" s="60" t="s">
        <v>406</v>
      </c>
      <c r="C32" s="61" t="s">
        <v>407</v>
      </c>
      <c r="D32" s="62"/>
      <c r="E32" s="63"/>
      <c r="F32" s="64">
        <f t="shared" si="2"/>
        <v>0</v>
      </c>
      <c r="G32" s="65">
        <v>0</v>
      </c>
      <c r="H32" s="66">
        <f>+H43</f>
        <v>0</v>
      </c>
      <c r="I32" s="66">
        <f t="shared" si="0"/>
        <v>0</v>
      </c>
      <c r="J32" s="59" t="str">
        <f t="shared" si="1"/>
        <v/>
      </c>
    </row>
    <row r="33" spans="2:11" x14ac:dyDescent="0.25">
      <c r="B33" s="60" t="s">
        <v>482</v>
      </c>
      <c r="C33" s="61" t="s">
        <v>483</v>
      </c>
      <c r="D33" s="62"/>
      <c r="E33" s="63"/>
      <c r="F33" s="64">
        <f t="shared" si="2"/>
        <v>0</v>
      </c>
      <c r="G33" s="65">
        <v>0</v>
      </c>
      <c r="H33" s="66">
        <f>+H44</f>
        <v>0</v>
      </c>
      <c r="I33" s="66">
        <f t="shared" si="0"/>
        <v>0</v>
      </c>
      <c r="J33" s="59" t="str">
        <f t="shared" si="1"/>
        <v/>
      </c>
    </row>
    <row r="34" spans="2:11" ht="17.25" customHeight="1" x14ac:dyDescent="0.25">
      <c r="B34" s="67" t="s">
        <v>19</v>
      </c>
      <c r="C34" s="68"/>
      <c r="D34" s="69"/>
      <c r="E34" s="70"/>
      <c r="F34" s="71">
        <f>SUM(F30:F33)</f>
        <v>0</v>
      </c>
      <c r="G34" s="71">
        <f>SUM(G30:G33)</f>
        <v>0</v>
      </c>
      <c r="H34" s="71">
        <f>SUM(H30:H33)</f>
        <v>0</v>
      </c>
      <c r="I34" s="71">
        <f>SUM(I30:I33)</f>
        <v>0</v>
      </c>
      <c r="J34" s="72" t="str">
        <f t="shared" ref="J34" si="3">IF(CelkemObjekty=0,"",F34/CelkemObjekty*100)</f>
        <v/>
      </c>
    </row>
    <row r="35" spans="2:11" x14ac:dyDescent="0.25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9.75" customHeight="1" x14ac:dyDescent="0.25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 ht="7.5" customHeight="1" x14ac:dyDescent="0.25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 ht="17.399999999999999" x14ac:dyDescent="0.3">
      <c r="B38" s="13" t="s">
        <v>20</v>
      </c>
      <c r="C38" s="45"/>
      <c r="D38" s="45"/>
      <c r="E38" s="45"/>
      <c r="F38" s="45"/>
      <c r="G38" s="45"/>
      <c r="H38" s="45"/>
      <c r="I38" s="45"/>
      <c r="J38" s="45"/>
      <c r="K38" s="73"/>
    </row>
    <row r="39" spans="2:11" x14ac:dyDescent="0.25">
      <c r="K39" s="73"/>
    </row>
    <row r="40" spans="2:11" ht="26.4" x14ac:dyDescent="0.25">
      <c r="B40" s="74" t="s">
        <v>21</v>
      </c>
      <c r="C40" s="75" t="s">
        <v>22</v>
      </c>
      <c r="D40" s="48"/>
      <c r="E40" s="49"/>
      <c r="F40" s="50" t="s">
        <v>17</v>
      </c>
      <c r="G40" s="51" t="str">
        <f>CONCATENATE("Základ DPH ",SazbaDPH1," %")</f>
        <v>Základ DPH 15 %</v>
      </c>
      <c r="H40" s="50" t="str">
        <f>CONCATENATE("Základ DPH ",SazbaDPH2," %")</f>
        <v>Základ DPH 21 %</v>
      </c>
      <c r="I40" s="51" t="s">
        <v>18</v>
      </c>
      <c r="J40" s="50" t="s">
        <v>12</v>
      </c>
    </row>
    <row r="41" spans="2:11" x14ac:dyDescent="0.25">
      <c r="B41" s="76" t="s">
        <v>103</v>
      </c>
      <c r="C41" s="77" t="s">
        <v>105</v>
      </c>
      <c r="D41" s="54"/>
      <c r="E41" s="55"/>
      <c r="F41" s="56">
        <f>G41+H41+I41</f>
        <v>0</v>
      </c>
      <c r="G41" s="57">
        <v>0</v>
      </c>
      <c r="H41" s="58">
        <f>+'00 00 00 00 KL'!C23</f>
        <v>0</v>
      </c>
      <c r="I41" s="65">
        <f t="shared" ref="I41:I44" si="4">(G41*SazbaDPH1)/100+(H41*SazbaDPH2)/100</f>
        <v>0</v>
      </c>
      <c r="J41" s="59" t="str">
        <f t="shared" ref="J41:J44" si="5">IF(CelkemObjekty=0,"",F41/CelkemObjekty*100)</f>
        <v/>
      </c>
    </row>
    <row r="42" spans="2:11" x14ac:dyDescent="0.25">
      <c r="B42" s="78" t="s">
        <v>121</v>
      </c>
      <c r="C42" s="79" t="s">
        <v>123</v>
      </c>
      <c r="D42" s="62"/>
      <c r="E42" s="63"/>
      <c r="F42" s="64">
        <f t="shared" ref="F42:F44" si="6">G42+H42+I42</f>
        <v>0</v>
      </c>
      <c r="G42" s="65">
        <v>0</v>
      </c>
      <c r="H42" s="66">
        <f>+'IO 01 IO 01 KL'!C23</f>
        <v>0</v>
      </c>
      <c r="I42" s="65">
        <f t="shared" si="4"/>
        <v>0</v>
      </c>
      <c r="J42" s="59" t="str">
        <f t="shared" si="5"/>
        <v/>
      </c>
    </row>
    <row r="43" spans="2:11" x14ac:dyDescent="0.25">
      <c r="B43" s="78" t="s">
        <v>406</v>
      </c>
      <c r="C43" s="79" t="s">
        <v>408</v>
      </c>
      <c r="D43" s="62"/>
      <c r="E43" s="63"/>
      <c r="F43" s="64">
        <f t="shared" si="6"/>
        <v>0</v>
      </c>
      <c r="G43" s="65">
        <v>0</v>
      </c>
      <c r="H43" s="66">
        <f>+'IO 03 IO 03 KL'!C23</f>
        <v>0</v>
      </c>
      <c r="I43" s="65">
        <f t="shared" si="4"/>
        <v>0</v>
      </c>
      <c r="J43" s="59" t="str">
        <f t="shared" si="5"/>
        <v/>
      </c>
    </row>
    <row r="44" spans="2:11" x14ac:dyDescent="0.25">
      <c r="B44" s="78" t="s">
        <v>482</v>
      </c>
      <c r="C44" s="79" t="s">
        <v>484</v>
      </c>
      <c r="D44" s="62"/>
      <c r="E44" s="63"/>
      <c r="F44" s="64">
        <f t="shared" si="6"/>
        <v>0</v>
      </c>
      <c r="G44" s="65">
        <v>0</v>
      </c>
      <c r="H44" s="66">
        <f>+'IO 04 IO 04 KL'!C23</f>
        <v>0</v>
      </c>
      <c r="I44" s="65">
        <f t="shared" si="4"/>
        <v>0</v>
      </c>
      <c r="J44" s="59" t="str">
        <f t="shared" si="5"/>
        <v/>
      </c>
    </row>
    <row r="45" spans="2:11" x14ac:dyDescent="0.25">
      <c r="B45" s="67" t="s">
        <v>19</v>
      </c>
      <c r="C45" s="68"/>
      <c r="D45" s="69"/>
      <c r="E45" s="70"/>
      <c r="F45" s="71">
        <f>SUM(F41:F44)</f>
        <v>0</v>
      </c>
      <c r="G45" s="80">
        <f>SUM(G41:G44)</f>
        <v>0</v>
      </c>
      <c r="H45" s="71">
        <f>SUM(H41:H44)</f>
        <v>0</v>
      </c>
      <c r="I45" s="80">
        <f>SUM(I41:I44)</f>
        <v>0</v>
      </c>
      <c r="J45" s="72" t="str">
        <f t="shared" ref="J45" si="7">IF(CelkemObjekty=0,"",F45/CelkemObjekty*100)</f>
        <v/>
      </c>
    </row>
    <row r="46" spans="2:11" ht="9" customHeight="1" x14ac:dyDescent="0.25"/>
    <row r="47" spans="2:11" ht="6" customHeight="1" x14ac:dyDescent="0.25"/>
    <row r="48" spans="2:11" ht="3" customHeight="1" x14ac:dyDescent="0.25"/>
    <row r="49" ht="6.75" customHeight="1" x14ac:dyDescent="0.25"/>
  </sheetData>
  <mergeCells count="5">
    <mergeCell ref="I19:J19"/>
    <mergeCell ref="I20:J20"/>
    <mergeCell ref="I21:J21"/>
    <mergeCell ref="I22:J22"/>
    <mergeCell ref="I23:J23"/>
  </mergeCells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CB120"/>
  <sheetViews>
    <sheetView showGridLines="0" showZeros="0" topLeftCell="A25" zoomScaleNormal="100" zoomScaleSheetLayoutView="100" workbookViewId="0">
      <selection activeCell="J1" sqref="J1:J1048576 K1:K1048576"/>
    </sheetView>
  </sheetViews>
  <sheetFormatPr defaultColWidth="9.109375" defaultRowHeight="13.2" x14ac:dyDescent="0.25"/>
  <cols>
    <col min="1" max="1" width="4.44140625" style="220" customWidth="1"/>
    <col min="2" max="2" width="11.5546875" style="220" customWidth="1"/>
    <col min="3" max="3" width="40.44140625" style="220" customWidth="1"/>
    <col min="4" max="4" width="5.5546875" style="220" customWidth="1"/>
    <col min="5" max="5" width="8.5546875" style="230" customWidth="1"/>
    <col min="6" max="6" width="9.88671875" style="220" customWidth="1"/>
    <col min="7" max="7" width="13.88671875" style="220" customWidth="1"/>
    <col min="8" max="8" width="11.6640625" style="220" hidden="1" customWidth="1"/>
    <col min="9" max="9" width="11.5546875" style="220" hidden="1" customWidth="1"/>
    <col min="10" max="10" width="11" style="220" hidden="1" customWidth="1"/>
    <col min="11" max="11" width="10.44140625" style="220" hidden="1" customWidth="1"/>
    <col min="12" max="12" width="75.21875" style="220" customWidth="1"/>
    <col min="13" max="13" width="45.21875" style="220" customWidth="1"/>
    <col min="14" max="256" width="9.109375" style="220"/>
    <col min="257" max="257" width="4.44140625" style="220" customWidth="1"/>
    <col min="258" max="258" width="11.5546875" style="220" customWidth="1"/>
    <col min="259" max="259" width="40.44140625" style="220" customWidth="1"/>
    <col min="260" max="260" width="5.5546875" style="220" customWidth="1"/>
    <col min="261" max="261" width="8.5546875" style="220" customWidth="1"/>
    <col min="262" max="262" width="9.88671875" style="220" customWidth="1"/>
    <col min="263" max="263" width="13.88671875" style="220" customWidth="1"/>
    <col min="264" max="264" width="11.6640625" style="220" customWidth="1"/>
    <col min="265" max="265" width="11.5546875" style="220" customWidth="1"/>
    <col min="266" max="266" width="11" style="220" customWidth="1"/>
    <col min="267" max="267" width="10.44140625" style="220" customWidth="1"/>
    <col min="268" max="268" width="75.21875" style="220" customWidth="1"/>
    <col min="269" max="269" width="45.21875" style="220" customWidth="1"/>
    <col min="270" max="512" width="9.109375" style="220"/>
    <col min="513" max="513" width="4.44140625" style="220" customWidth="1"/>
    <col min="514" max="514" width="11.5546875" style="220" customWidth="1"/>
    <col min="515" max="515" width="40.44140625" style="220" customWidth="1"/>
    <col min="516" max="516" width="5.5546875" style="220" customWidth="1"/>
    <col min="517" max="517" width="8.5546875" style="220" customWidth="1"/>
    <col min="518" max="518" width="9.88671875" style="220" customWidth="1"/>
    <col min="519" max="519" width="13.88671875" style="220" customWidth="1"/>
    <col min="520" max="520" width="11.6640625" style="220" customWidth="1"/>
    <col min="521" max="521" width="11.5546875" style="220" customWidth="1"/>
    <col min="522" max="522" width="11" style="220" customWidth="1"/>
    <col min="523" max="523" width="10.44140625" style="220" customWidth="1"/>
    <col min="524" max="524" width="75.21875" style="220" customWidth="1"/>
    <col min="525" max="525" width="45.21875" style="220" customWidth="1"/>
    <col min="526" max="768" width="9.109375" style="220"/>
    <col min="769" max="769" width="4.44140625" style="220" customWidth="1"/>
    <col min="770" max="770" width="11.5546875" style="220" customWidth="1"/>
    <col min="771" max="771" width="40.44140625" style="220" customWidth="1"/>
    <col min="772" max="772" width="5.5546875" style="220" customWidth="1"/>
    <col min="773" max="773" width="8.5546875" style="220" customWidth="1"/>
    <col min="774" max="774" width="9.88671875" style="220" customWidth="1"/>
    <col min="775" max="775" width="13.88671875" style="220" customWidth="1"/>
    <col min="776" max="776" width="11.6640625" style="220" customWidth="1"/>
    <col min="777" max="777" width="11.5546875" style="220" customWidth="1"/>
    <col min="778" max="778" width="11" style="220" customWidth="1"/>
    <col min="779" max="779" width="10.44140625" style="220" customWidth="1"/>
    <col min="780" max="780" width="75.21875" style="220" customWidth="1"/>
    <col min="781" max="781" width="45.21875" style="220" customWidth="1"/>
    <col min="782" max="1024" width="9.109375" style="220"/>
    <col min="1025" max="1025" width="4.44140625" style="220" customWidth="1"/>
    <col min="1026" max="1026" width="11.5546875" style="220" customWidth="1"/>
    <col min="1027" max="1027" width="40.44140625" style="220" customWidth="1"/>
    <col min="1028" max="1028" width="5.5546875" style="220" customWidth="1"/>
    <col min="1029" max="1029" width="8.5546875" style="220" customWidth="1"/>
    <col min="1030" max="1030" width="9.88671875" style="220" customWidth="1"/>
    <col min="1031" max="1031" width="13.88671875" style="220" customWidth="1"/>
    <col min="1032" max="1032" width="11.6640625" style="220" customWidth="1"/>
    <col min="1033" max="1033" width="11.5546875" style="220" customWidth="1"/>
    <col min="1034" max="1034" width="11" style="220" customWidth="1"/>
    <col min="1035" max="1035" width="10.44140625" style="220" customWidth="1"/>
    <col min="1036" max="1036" width="75.21875" style="220" customWidth="1"/>
    <col min="1037" max="1037" width="45.21875" style="220" customWidth="1"/>
    <col min="1038" max="1280" width="9.109375" style="220"/>
    <col min="1281" max="1281" width="4.44140625" style="220" customWidth="1"/>
    <col min="1282" max="1282" width="11.5546875" style="220" customWidth="1"/>
    <col min="1283" max="1283" width="40.44140625" style="220" customWidth="1"/>
    <col min="1284" max="1284" width="5.5546875" style="220" customWidth="1"/>
    <col min="1285" max="1285" width="8.5546875" style="220" customWidth="1"/>
    <col min="1286" max="1286" width="9.88671875" style="220" customWidth="1"/>
    <col min="1287" max="1287" width="13.88671875" style="220" customWidth="1"/>
    <col min="1288" max="1288" width="11.6640625" style="220" customWidth="1"/>
    <col min="1289" max="1289" width="11.5546875" style="220" customWidth="1"/>
    <col min="1290" max="1290" width="11" style="220" customWidth="1"/>
    <col min="1291" max="1291" width="10.44140625" style="220" customWidth="1"/>
    <col min="1292" max="1292" width="75.21875" style="220" customWidth="1"/>
    <col min="1293" max="1293" width="45.21875" style="220" customWidth="1"/>
    <col min="1294" max="1536" width="9.109375" style="220"/>
    <col min="1537" max="1537" width="4.44140625" style="220" customWidth="1"/>
    <col min="1538" max="1538" width="11.5546875" style="220" customWidth="1"/>
    <col min="1539" max="1539" width="40.44140625" style="220" customWidth="1"/>
    <col min="1540" max="1540" width="5.5546875" style="220" customWidth="1"/>
    <col min="1541" max="1541" width="8.5546875" style="220" customWidth="1"/>
    <col min="1542" max="1542" width="9.88671875" style="220" customWidth="1"/>
    <col min="1543" max="1543" width="13.88671875" style="220" customWidth="1"/>
    <col min="1544" max="1544" width="11.6640625" style="220" customWidth="1"/>
    <col min="1545" max="1545" width="11.5546875" style="220" customWidth="1"/>
    <col min="1546" max="1546" width="11" style="220" customWidth="1"/>
    <col min="1547" max="1547" width="10.44140625" style="220" customWidth="1"/>
    <col min="1548" max="1548" width="75.21875" style="220" customWidth="1"/>
    <col min="1549" max="1549" width="45.21875" style="220" customWidth="1"/>
    <col min="1550" max="1792" width="9.109375" style="220"/>
    <col min="1793" max="1793" width="4.44140625" style="220" customWidth="1"/>
    <col min="1794" max="1794" width="11.5546875" style="220" customWidth="1"/>
    <col min="1795" max="1795" width="40.44140625" style="220" customWidth="1"/>
    <col min="1796" max="1796" width="5.5546875" style="220" customWidth="1"/>
    <col min="1797" max="1797" width="8.5546875" style="220" customWidth="1"/>
    <col min="1798" max="1798" width="9.88671875" style="220" customWidth="1"/>
    <col min="1799" max="1799" width="13.88671875" style="220" customWidth="1"/>
    <col min="1800" max="1800" width="11.6640625" style="220" customWidth="1"/>
    <col min="1801" max="1801" width="11.5546875" style="220" customWidth="1"/>
    <col min="1802" max="1802" width="11" style="220" customWidth="1"/>
    <col min="1803" max="1803" width="10.44140625" style="220" customWidth="1"/>
    <col min="1804" max="1804" width="75.21875" style="220" customWidth="1"/>
    <col min="1805" max="1805" width="45.21875" style="220" customWidth="1"/>
    <col min="1806" max="2048" width="9.109375" style="220"/>
    <col min="2049" max="2049" width="4.44140625" style="220" customWidth="1"/>
    <col min="2050" max="2050" width="11.5546875" style="220" customWidth="1"/>
    <col min="2051" max="2051" width="40.44140625" style="220" customWidth="1"/>
    <col min="2052" max="2052" width="5.5546875" style="220" customWidth="1"/>
    <col min="2053" max="2053" width="8.5546875" style="220" customWidth="1"/>
    <col min="2054" max="2054" width="9.88671875" style="220" customWidth="1"/>
    <col min="2055" max="2055" width="13.88671875" style="220" customWidth="1"/>
    <col min="2056" max="2056" width="11.6640625" style="220" customWidth="1"/>
    <col min="2057" max="2057" width="11.5546875" style="220" customWidth="1"/>
    <col min="2058" max="2058" width="11" style="220" customWidth="1"/>
    <col min="2059" max="2059" width="10.44140625" style="220" customWidth="1"/>
    <col min="2060" max="2060" width="75.21875" style="220" customWidth="1"/>
    <col min="2061" max="2061" width="45.21875" style="220" customWidth="1"/>
    <col min="2062" max="2304" width="9.109375" style="220"/>
    <col min="2305" max="2305" width="4.44140625" style="220" customWidth="1"/>
    <col min="2306" max="2306" width="11.5546875" style="220" customWidth="1"/>
    <col min="2307" max="2307" width="40.44140625" style="220" customWidth="1"/>
    <col min="2308" max="2308" width="5.5546875" style="220" customWidth="1"/>
    <col min="2309" max="2309" width="8.5546875" style="220" customWidth="1"/>
    <col min="2310" max="2310" width="9.88671875" style="220" customWidth="1"/>
    <col min="2311" max="2311" width="13.88671875" style="220" customWidth="1"/>
    <col min="2312" max="2312" width="11.6640625" style="220" customWidth="1"/>
    <col min="2313" max="2313" width="11.5546875" style="220" customWidth="1"/>
    <col min="2314" max="2314" width="11" style="220" customWidth="1"/>
    <col min="2315" max="2315" width="10.44140625" style="220" customWidth="1"/>
    <col min="2316" max="2316" width="75.21875" style="220" customWidth="1"/>
    <col min="2317" max="2317" width="45.21875" style="220" customWidth="1"/>
    <col min="2318" max="2560" width="9.109375" style="220"/>
    <col min="2561" max="2561" width="4.44140625" style="220" customWidth="1"/>
    <col min="2562" max="2562" width="11.5546875" style="220" customWidth="1"/>
    <col min="2563" max="2563" width="40.44140625" style="220" customWidth="1"/>
    <col min="2564" max="2564" width="5.5546875" style="220" customWidth="1"/>
    <col min="2565" max="2565" width="8.5546875" style="220" customWidth="1"/>
    <col min="2566" max="2566" width="9.88671875" style="220" customWidth="1"/>
    <col min="2567" max="2567" width="13.88671875" style="220" customWidth="1"/>
    <col min="2568" max="2568" width="11.6640625" style="220" customWidth="1"/>
    <col min="2569" max="2569" width="11.5546875" style="220" customWidth="1"/>
    <col min="2570" max="2570" width="11" style="220" customWidth="1"/>
    <col min="2571" max="2571" width="10.44140625" style="220" customWidth="1"/>
    <col min="2572" max="2572" width="75.21875" style="220" customWidth="1"/>
    <col min="2573" max="2573" width="45.21875" style="220" customWidth="1"/>
    <col min="2574" max="2816" width="9.109375" style="220"/>
    <col min="2817" max="2817" width="4.44140625" style="220" customWidth="1"/>
    <col min="2818" max="2818" width="11.5546875" style="220" customWidth="1"/>
    <col min="2819" max="2819" width="40.44140625" style="220" customWidth="1"/>
    <col min="2820" max="2820" width="5.5546875" style="220" customWidth="1"/>
    <col min="2821" max="2821" width="8.5546875" style="220" customWidth="1"/>
    <col min="2822" max="2822" width="9.88671875" style="220" customWidth="1"/>
    <col min="2823" max="2823" width="13.88671875" style="220" customWidth="1"/>
    <col min="2824" max="2824" width="11.6640625" style="220" customWidth="1"/>
    <col min="2825" max="2825" width="11.5546875" style="220" customWidth="1"/>
    <col min="2826" max="2826" width="11" style="220" customWidth="1"/>
    <col min="2827" max="2827" width="10.44140625" style="220" customWidth="1"/>
    <col min="2828" max="2828" width="75.21875" style="220" customWidth="1"/>
    <col min="2829" max="2829" width="45.21875" style="220" customWidth="1"/>
    <col min="2830" max="3072" width="9.109375" style="220"/>
    <col min="3073" max="3073" width="4.44140625" style="220" customWidth="1"/>
    <col min="3074" max="3074" width="11.5546875" style="220" customWidth="1"/>
    <col min="3075" max="3075" width="40.44140625" style="220" customWidth="1"/>
    <col min="3076" max="3076" width="5.5546875" style="220" customWidth="1"/>
    <col min="3077" max="3077" width="8.5546875" style="220" customWidth="1"/>
    <col min="3078" max="3078" width="9.88671875" style="220" customWidth="1"/>
    <col min="3079" max="3079" width="13.88671875" style="220" customWidth="1"/>
    <col min="3080" max="3080" width="11.6640625" style="220" customWidth="1"/>
    <col min="3081" max="3081" width="11.5546875" style="220" customWidth="1"/>
    <col min="3082" max="3082" width="11" style="220" customWidth="1"/>
    <col min="3083" max="3083" width="10.44140625" style="220" customWidth="1"/>
    <col min="3084" max="3084" width="75.21875" style="220" customWidth="1"/>
    <col min="3085" max="3085" width="45.21875" style="220" customWidth="1"/>
    <col min="3086" max="3328" width="9.109375" style="220"/>
    <col min="3329" max="3329" width="4.44140625" style="220" customWidth="1"/>
    <col min="3330" max="3330" width="11.5546875" style="220" customWidth="1"/>
    <col min="3331" max="3331" width="40.44140625" style="220" customWidth="1"/>
    <col min="3332" max="3332" width="5.5546875" style="220" customWidth="1"/>
    <col min="3333" max="3333" width="8.5546875" style="220" customWidth="1"/>
    <col min="3334" max="3334" width="9.88671875" style="220" customWidth="1"/>
    <col min="3335" max="3335" width="13.88671875" style="220" customWidth="1"/>
    <col min="3336" max="3336" width="11.6640625" style="220" customWidth="1"/>
    <col min="3337" max="3337" width="11.5546875" style="220" customWidth="1"/>
    <col min="3338" max="3338" width="11" style="220" customWidth="1"/>
    <col min="3339" max="3339" width="10.44140625" style="220" customWidth="1"/>
    <col min="3340" max="3340" width="75.21875" style="220" customWidth="1"/>
    <col min="3341" max="3341" width="45.21875" style="220" customWidth="1"/>
    <col min="3342" max="3584" width="9.109375" style="220"/>
    <col min="3585" max="3585" width="4.44140625" style="220" customWidth="1"/>
    <col min="3586" max="3586" width="11.5546875" style="220" customWidth="1"/>
    <col min="3587" max="3587" width="40.44140625" style="220" customWidth="1"/>
    <col min="3588" max="3588" width="5.5546875" style="220" customWidth="1"/>
    <col min="3589" max="3589" width="8.5546875" style="220" customWidth="1"/>
    <col min="3590" max="3590" width="9.88671875" style="220" customWidth="1"/>
    <col min="3591" max="3591" width="13.88671875" style="220" customWidth="1"/>
    <col min="3592" max="3592" width="11.6640625" style="220" customWidth="1"/>
    <col min="3593" max="3593" width="11.5546875" style="220" customWidth="1"/>
    <col min="3594" max="3594" width="11" style="220" customWidth="1"/>
    <col min="3595" max="3595" width="10.44140625" style="220" customWidth="1"/>
    <col min="3596" max="3596" width="75.21875" style="220" customWidth="1"/>
    <col min="3597" max="3597" width="45.21875" style="220" customWidth="1"/>
    <col min="3598" max="3840" width="9.109375" style="220"/>
    <col min="3841" max="3841" width="4.44140625" style="220" customWidth="1"/>
    <col min="3842" max="3842" width="11.5546875" style="220" customWidth="1"/>
    <col min="3843" max="3843" width="40.44140625" style="220" customWidth="1"/>
    <col min="3844" max="3844" width="5.5546875" style="220" customWidth="1"/>
    <col min="3845" max="3845" width="8.5546875" style="220" customWidth="1"/>
    <col min="3846" max="3846" width="9.88671875" style="220" customWidth="1"/>
    <col min="3847" max="3847" width="13.88671875" style="220" customWidth="1"/>
    <col min="3848" max="3848" width="11.6640625" style="220" customWidth="1"/>
    <col min="3849" max="3849" width="11.5546875" style="220" customWidth="1"/>
    <col min="3850" max="3850" width="11" style="220" customWidth="1"/>
    <col min="3851" max="3851" width="10.44140625" style="220" customWidth="1"/>
    <col min="3852" max="3852" width="75.21875" style="220" customWidth="1"/>
    <col min="3853" max="3853" width="45.21875" style="220" customWidth="1"/>
    <col min="3854" max="4096" width="9.109375" style="220"/>
    <col min="4097" max="4097" width="4.44140625" style="220" customWidth="1"/>
    <col min="4098" max="4098" width="11.5546875" style="220" customWidth="1"/>
    <col min="4099" max="4099" width="40.44140625" style="220" customWidth="1"/>
    <col min="4100" max="4100" width="5.5546875" style="220" customWidth="1"/>
    <col min="4101" max="4101" width="8.5546875" style="220" customWidth="1"/>
    <col min="4102" max="4102" width="9.88671875" style="220" customWidth="1"/>
    <col min="4103" max="4103" width="13.88671875" style="220" customWidth="1"/>
    <col min="4104" max="4104" width="11.6640625" style="220" customWidth="1"/>
    <col min="4105" max="4105" width="11.5546875" style="220" customWidth="1"/>
    <col min="4106" max="4106" width="11" style="220" customWidth="1"/>
    <col min="4107" max="4107" width="10.44140625" style="220" customWidth="1"/>
    <col min="4108" max="4108" width="75.21875" style="220" customWidth="1"/>
    <col min="4109" max="4109" width="45.21875" style="220" customWidth="1"/>
    <col min="4110" max="4352" width="9.109375" style="220"/>
    <col min="4353" max="4353" width="4.44140625" style="220" customWidth="1"/>
    <col min="4354" max="4354" width="11.5546875" style="220" customWidth="1"/>
    <col min="4355" max="4355" width="40.44140625" style="220" customWidth="1"/>
    <col min="4356" max="4356" width="5.5546875" style="220" customWidth="1"/>
    <col min="4357" max="4357" width="8.5546875" style="220" customWidth="1"/>
    <col min="4358" max="4358" width="9.88671875" style="220" customWidth="1"/>
    <col min="4359" max="4359" width="13.88671875" style="220" customWidth="1"/>
    <col min="4360" max="4360" width="11.6640625" style="220" customWidth="1"/>
    <col min="4361" max="4361" width="11.5546875" style="220" customWidth="1"/>
    <col min="4362" max="4362" width="11" style="220" customWidth="1"/>
    <col min="4363" max="4363" width="10.44140625" style="220" customWidth="1"/>
    <col min="4364" max="4364" width="75.21875" style="220" customWidth="1"/>
    <col min="4365" max="4365" width="45.21875" style="220" customWidth="1"/>
    <col min="4366" max="4608" width="9.109375" style="220"/>
    <col min="4609" max="4609" width="4.44140625" style="220" customWidth="1"/>
    <col min="4610" max="4610" width="11.5546875" style="220" customWidth="1"/>
    <col min="4611" max="4611" width="40.44140625" style="220" customWidth="1"/>
    <col min="4612" max="4612" width="5.5546875" style="220" customWidth="1"/>
    <col min="4613" max="4613" width="8.5546875" style="220" customWidth="1"/>
    <col min="4614" max="4614" width="9.88671875" style="220" customWidth="1"/>
    <col min="4615" max="4615" width="13.88671875" style="220" customWidth="1"/>
    <col min="4616" max="4616" width="11.6640625" style="220" customWidth="1"/>
    <col min="4617" max="4617" width="11.5546875" style="220" customWidth="1"/>
    <col min="4618" max="4618" width="11" style="220" customWidth="1"/>
    <col min="4619" max="4619" width="10.44140625" style="220" customWidth="1"/>
    <col min="4620" max="4620" width="75.21875" style="220" customWidth="1"/>
    <col min="4621" max="4621" width="45.21875" style="220" customWidth="1"/>
    <col min="4622" max="4864" width="9.109375" style="220"/>
    <col min="4865" max="4865" width="4.44140625" style="220" customWidth="1"/>
    <col min="4866" max="4866" width="11.5546875" style="220" customWidth="1"/>
    <col min="4867" max="4867" width="40.44140625" style="220" customWidth="1"/>
    <col min="4868" max="4868" width="5.5546875" style="220" customWidth="1"/>
    <col min="4869" max="4869" width="8.5546875" style="220" customWidth="1"/>
    <col min="4870" max="4870" width="9.88671875" style="220" customWidth="1"/>
    <col min="4871" max="4871" width="13.88671875" style="220" customWidth="1"/>
    <col min="4872" max="4872" width="11.6640625" style="220" customWidth="1"/>
    <col min="4873" max="4873" width="11.5546875" style="220" customWidth="1"/>
    <col min="4874" max="4874" width="11" style="220" customWidth="1"/>
    <col min="4875" max="4875" width="10.44140625" style="220" customWidth="1"/>
    <col min="4876" max="4876" width="75.21875" style="220" customWidth="1"/>
    <col min="4877" max="4877" width="45.21875" style="220" customWidth="1"/>
    <col min="4878" max="5120" width="9.109375" style="220"/>
    <col min="5121" max="5121" width="4.44140625" style="220" customWidth="1"/>
    <col min="5122" max="5122" width="11.5546875" style="220" customWidth="1"/>
    <col min="5123" max="5123" width="40.44140625" style="220" customWidth="1"/>
    <col min="5124" max="5124" width="5.5546875" style="220" customWidth="1"/>
    <col min="5125" max="5125" width="8.5546875" style="220" customWidth="1"/>
    <col min="5126" max="5126" width="9.88671875" style="220" customWidth="1"/>
    <col min="5127" max="5127" width="13.88671875" style="220" customWidth="1"/>
    <col min="5128" max="5128" width="11.6640625" style="220" customWidth="1"/>
    <col min="5129" max="5129" width="11.5546875" style="220" customWidth="1"/>
    <col min="5130" max="5130" width="11" style="220" customWidth="1"/>
    <col min="5131" max="5131" width="10.44140625" style="220" customWidth="1"/>
    <col min="5132" max="5132" width="75.21875" style="220" customWidth="1"/>
    <col min="5133" max="5133" width="45.21875" style="220" customWidth="1"/>
    <col min="5134" max="5376" width="9.109375" style="220"/>
    <col min="5377" max="5377" width="4.44140625" style="220" customWidth="1"/>
    <col min="5378" max="5378" width="11.5546875" style="220" customWidth="1"/>
    <col min="5379" max="5379" width="40.44140625" style="220" customWidth="1"/>
    <col min="5380" max="5380" width="5.5546875" style="220" customWidth="1"/>
    <col min="5381" max="5381" width="8.5546875" style="220" customWidth="1"/>
    <col min="5382" max="5382" width="9.88671875" style="220" customWidth="1"/>
    <col min="5383" max="5383" width="13.88671875" style="220" customWidth="1"/>
    <col min="5384" max="5384" width="11.6640625" style="220" customWidth="1"/>
    <col min="5385" max="5385" width="11.5546875" style="220" customWidth="1"/>
    <col min="5386" max="5386" width="11" style="220" customWidth="1"/>
    <col min="5387" max="5387" width="10.44140625" style="220" customWidth="1"/>
    <col min="5388" max="5388" width="75.21875" style="220" customWidth="1"/>
    <col min="5389" max="5389" width="45.21875" style="220" customWidth="1"/>
    <col min="5390" max="5632" width="9.109375" style="220"/>
    <col min="5633" max="5633" width="4.44140625" style="220" customWidth="1"/>
    <col min="5634" max="5634" width="11.5546875" style="220" customWidth="1"/>
    <col min="5635" max="5635" width="40.44140625" style="220" customWidth="1"/>
    <col min="5636" max="5636" width="5.5546875" style="220" customWidth="1"/>
    <col min="5637" max="5637" width="8.5546875" style="220" customWidth="1"/>
    <col min="5638" max="5638" width="9.88671875" style="220" customWidth="1"/>
    <col min="5639" max="5639" width="13.88671875" style="220" customWidth="1"/>
    <col min="5640" max="5640" width="11.6640625" style="220" customWidth="1"/>
    <col min="5641" max="5641" width="11.5546875" style="220" customWidth="1"/>
    <col min="5642" max="5642" width="11" style="220" customWidth="1"/>
    <col min="5643" max="5643" width="10.44140625" style="220" customWidth="1"/>
    <col min="5644" max="5644" width="75.21875" style="220" customWidth="1"/>
    <col min="5645" max="5645" width="45.21875" style="220" customWidth="1"/>
    <col min="5646" max="5888" width="9.109375" style="220"/>
    <col min="5889" max="5889" width="4.44140625" style="220" customWidth="1"/>
    <col min="5890" max="5890" width="11.5546875" style="220" customWidth="1"/>
    <col min="5891" max="5891" width="40.44140625" style="220" customWidth="1"/>
    <col min="5892" max="5892" width="5.5546875" style="220" customWidth="1"/>
    <col min="5893" max="5893" width="8.5546875" style="220" customWidth="1"/>
    <col min="5894" max="5894" width="9.88671875" style="220" customWidth="1"/>
    <col min="5895" max="5895" width="13.88671875" style="220" customWidth="1"/>
    <col min="5896" max="5896" width="11.6640625" style="220" customWidth="1"/>
    <col min="5897" max="5897" width="11.5546875" style="220" customWidth="1"/>
    <col min="5898" max="5898" width="11" style="220" customWidth="1"/>
    <col min="5899" max="5899" width="10.44140625" style="220" customWidth="1"/>
    <col min="5900" max="5900" width="75.21875" style="220" customWidth="1"/>
    <col min="5901" max="5901" width="45.21875" style="220" customWidth="1"/>
    <col min="5902" max="6144" width="9.109375" style="220"/>
    <col min="6145" max="6145" width="4.44140625" style="220" customWidth="1"/>
    <col min="6146" max="6146" width="11.5546875" style="220" customWidth="1"/>
    <col min="6147" max="6147" width="40.44140625" style="220" customWidth="1"/>
    <col min="6148" max="6148" width="5.5546875" style="220" customWidth="1"/>
    <col min="6149" max="6149" width="8.5546875" style="220" customWidth="1"/>
    <col min="6150" max="6150" width="9.88671875" style="220" customWidth="1"/>
    <col min="6151" max="6151" width="13.88671875" style="220" customWidth="1"/>
    <col min="6152" max="6152" width="11.6640625" style="220" customWidth="1"/>
    <col min="6153" max="6153" width="11.5546875" style="220" customWidth="1"/>
    <col min="6154" max="6154" width="11" style="220" customWidth="1"/>
    <col min="6155" max="6155" width="10.44140625" style="220" customWidth="1"/>
    <col min="6156" max="6156" width="75.21875" style="220" customWidth="1"/>
    <col min="6157" max="6157" width="45.21875" style="220" customWidth="1"/>
    <col min="6158" max="6400" width="9.109375" style="220"/>
    <col min="6401" max="6401" width="4.44140625" style="220" customWidth="1"/>
    <col min="6402" max="6402" width="11.5546875" style="220" customWidth="1"/>
    <col min="6403" max="6403" width="40.44140625" style="220" customWidth="1"/>
    <col min="6404" max="6404" width="5.5546875" style="220" customWidth="1"/>
    <col min="6405" max="6405" width="8.5546875" style="220" customWidth="1"/>
    <col min="6406" max="6406" width="9.88671875" style="220" customWidth="1"/>
    <col min="6407" max="6407" width="13.88671875" style="220" customWidth="1"/>
    <col min="6408" max="6408" width="11.6640625" style="220" customWidth="1"/>
    <col min="6409" max="6409" width="11.5546875" style="220" customWidth="1"/>
    <col min="6410" max="6410" width="11" style="220" customWidth="1"/>
    <col min="6411" max="6411" width="10.44140625" style="220" customWidth="1"/>
    <col min="6412" max="6412" width="75.21875" style="220" customWidth="1"/>
    <col min="6413" max="6413" width="45.21875" style="220" customWidth="1"/>
    <col min="6414" max="6656" width="9.109375" style="220"/>
    <col min="6657" max="6657" width="4.44140625" style="220" customWidth="1"/>
    <col min="6658" max="6658" width="11.5546875" style="220" customWidth="1"/>
    <col min="6659" max="6659" width="40.44140625" style="220" customWidth="1"/>
    <col min="6660" max="6660" width="5.5546875" style="220" customWidth="1"/>
    <col min="6661" max="6661" width="8.5546875" style="220" customWidth="1"/>
    <col min="6662" max="6662" width="9.88671875" style="220" customWidth="1"/>
    <col min="6663" max="6663" width="13.88671875" style="220" customWidth="1"/>
    <col min="6664" max="6664" width="11.6640625" style="220" customWidth="1"/>
    <col min="6665" max="6665" width="11.5546875" style="220" customWidth="1"/>
    <col min="6666" max="6666" width="11" style="220" customWidth="1"/>
    <col min="6667" max="6667" width="10.44140625" style="220" customWidth="1"/>
    <col min="6668" max="6668" width="75.21875" style="220" customWidth="1"/>
    <col min="6669" max="6669" width="45.21875" style="220" customWidth="1"/>
    <col min="6670" max="6912" width="9.109375" style="220"/>
    <col min="6913" max="6913" width="4.44140625" style="220" customWidth="1"/>
    <col min="6914" max="6914" width="11.5546875" style="220" customWidth="1"/>
    <col min="6915" max="6915" width="40.44140625" style="220" customWidth="1"/>
    <col min="6916" max="6916" width="5.5546875" style="220" customWidth="1"/>
    <col min="6917" max="6917" width="8.5546875" style="220" customWidth="1"/>
    <col min="6918" max="6918" width="9.88671875" style="220" customWidth="1"/>
    <col min="6919" max="6919" width="13.88671875" style="220" customWidth="1"/>
    <col min="6920" max="6920" width="11.6640625" style="220" customWidth="1"/>
    <col min="6921" max="6921" width="11.5546875" style="220" customWidth="1"/>
    <col min="6922" max="6922" width="11" style="220" customWidth="1"/>
    <col min="6923" max="6923" width="10.44140625" style="220" customWidth="1"/>
    <col min="6924" max="6924" width="75.21875" style="220" customWidth="1"/>
    <col min="6925" max="6925" width="45.21875" style="220" customWidth="1"/>
    <col min="6926" max="7168" width="9.109375" style="220"/>
    <col min="7169" max="7169" width="4.44140625" style="220" customWidth="1"/>
    <col min="7170" max="7170" width="11.5546875" style="220" customWidth="1"/>
    <col min="7171" max="7171" width="40.44140625" style="220" customWidth="1"/>
    <col min="7172" max="7172" width="5.5546875" style="220" customWidth="1"/>
    <col min="7173" max="7173" width="8.5546875" style="220" customWidth="1"/>
    <col min="7174" max="7174" width="9.88671875" style="220" customWidth="1"/>
    <col min="7175" max="7175" width="13.88671875" style="220" customWidth="1"/>
    <col min="7176" max="7176" width="11.6640625" style="220" customWidth="1"/>
    <col min="7177" max="7177" width="11.5546875" style="220" customWidth="1"/>
    <col min="7178" max="7178" width="11" style="220" customWidth="1"/>
    <col min="7179" max="7179" width="10.44140625" style="220" customWidth="1"/>
    <col min="7180" max="7180" width="75.21875" style="220" customWidth="1"/>
    <col min="7181" max="7181" width="45.21875" style="220" customWidth="1"/>
    <col min="7182" max="7424" width="9.109375" style="220"/>
    <col min="7425" max="7425" width="4.44140625" style="220" customWidth="1"/>
    <col min="7426" max="7426" width="11.5546875" style="220" customWidth="1"/>
    <col min="7427" max="7427" width="40.44140625" style="220" customWidth="1"/>
    <col min="7428" max="7428" width="5.5546875" style="220" customWidth="1"/>
    <col min="7429" max="7429" width="8.5546875" style="220" customWidth="1"/>
    <col min="7430" max="7430" width="9.88671875" style="220" customWidth="1"/>
    <col min="7431" max="7431" width="13.88671875" style="220" customWidth="1"/>
    <col min="7432" max="7432" width="11.6640625" style="220" customWidth="1"/>
    <col min="7433" max="7433" width="11.5546875" style="220" customWidth="1"/>
    <col min="7434" max="7434" width="11" style="220" customWidth="1"/>
    <col min="7435" max="7435" width="10.44140625" style="220" customWidth="1"/>
    <col min="7436" max="7436" width="75.21875" style="220" customWidth="1"/>
    <col min="7437" max="7437" width="45.21875" style="220" customWidth="1"/>
    <col min="7438" max="7680" width="9.109375" style="220"/>
    <col min="7681" max="7681" width="4.44140625" style="220" customWidth="1"/>
    <col min="7682" max="7682" width="11.5546875" style="220" customWidth="1"/>
    <col min="7683" max="7683" width="40.44140625" style="220" customWidth="1"/>
    <col min="7684" max="7684" width="5.5546875" style="220" customWidth="1"/>
    <col min="7685" max="7685" width="8.5546875" style="220" customWidth="1"/>
    <col min="7686" max="7686" width="9.88671875" style="220" customWidth="1"/>
    <col min="7687" max="7687" width="13.88671875" style="220" customWidth="1"/>
    <col min="7688" max="7688" width="11.6640625" style="220" customWidth="1"/>
    <col min="7689" max="7689" width="11.5546875" style="220" customWidth="1"/>
    <col min="7690" max="7690" width="11" style="220" customWidth="1"/>
    <col min="7691" max="7691" width="10.44140625" style="220" customWidth="1"/>
    <col min="7692" max="7692" width="75.21875" style="220" customWidth="1"/>
    <col min="7693" max="7693" width="45.21875" style="220" customWidth="1"/>
    <col min="7694" max="7936" width="9.109375" style="220"/>
    <col min="7937" max="7937" width="4.44140625" style="220" customWidth="1"/>
    <col min="7938" max="7938" width="11.5546875" style="220" customWidth="1"/>
    <col min="7939" max="7939" width="40.44140625" style="220" customWidth="1"/>
    <col min="7940" max="7940" width="5.5546875" style="220" customWidth="1"/>
    <col min="7941" max="7941" width="8.5546875" style="220" customWidth="1"/>
    <col min="7942" max="7942" width="9.88671875" style="220" customWidth="1"/>
    <col min="7943" max="7943" width="13.88671875" style="220" customWidth="1"/>
    <col min="7944" max="7944" width="11.6640625" style="220" customWidth="1"/>
    <col min="7945" max="7945" width="11.5546875" style="220" customWidth="1"/>
    <col min="7946" max="7946" width="11" style="220" customWidth="1"/>
    <col min="7947" max="7947" width="10.44140625" style="220" customWidth="1"/>
    <col min="7948" max="7948" width="75.21875" style="220" customWidth="1"/>
    <col min="7949" max="7949" width="45.21875" style="220" customWidth="1"/>
    <col min="7950" max="8192" width="9.109375" style="220"/>
    <col min="8193" max="8193" width="4.44140625" style="220" customWidth="1"/>
    <col min="8194" max="8194" width="11.5546875" style="220" customWidth="1"/>
    <col min="8195" max="8195" width="40.44140625" style="220" customWidth="1"/>
    <col min="8196" max="8196" width="5.5546875" style="220" customWidth="1"/>
    <col min="8197" max="8197" width="8.5546875" style="220" customWidth="1"/>
    <col min="8198" max="8198" width="9.88671875" style="220" customWidth="1"/>
    <col min="8199" max="8199" width="13.88671875" style="220" customWidth="1"/>
    <col min="8200" max="8200" width="11.6640625" style="220" customWidth="1"/>
    <col min="8201" max="8201" width="11.5546875" style="220" customWidth="1"/>
    <col min="8202" max="8202" width="11" style="220" customWidth="1"/>
    <col min="8203" max="8203" width="10.44140625" style="220" customWidth="1"/>
    <col min="8204" max="8204" width="75.21875" style="220" customWidth="1"/>
    <col min="8205" max="8205" width="45.21875" style="220" customWidth="1"/>
    <col min="8206" max="8448" width="9.109375" style="220"/>
    <col min="8449" max="8449" width="4.44140625" style="220" customWidth="1"/>
    <col min="8450" max="8450" width="11.5546875" style="220" customWidth="1"/>
    <col min="8451" max="8451" width="40.44140625" style="220" customWidth="1"/>
    <col min="8452" max="8452" width="5.5546875" style="220" customWidth="1"/>
    <col min="8453" max="8453" width="8.5546875" style="220" customWidth="1"/>
    <col min="8454" max="8454" width="9.88671875" style="220" customWidth="1"/>
    <col min="8455" max="8455" width="13.88671875" style="220" customWidth="1"/>
    <col min="8456" max="8456" width="11.6640625" style="220" customWidth="1"/>
    <col min="8457" max="8457" width="11.5546875" style="220" customWidth="1"/>
    <col min="8458" max="8458" width="11" style="220" customWidth="1"/>
    <col min="8459" max="8459" width="10.44140625" style="220" customWidth="1"/>
    <col min="8460" max="8460" width="75.21875" style="220" customWidth="1"/>
    <col min="8461" max="8461" width="45.21875" style="220" customWidth="1"/>
    <col min="8462" max="8704" width="9.109375" style="220"/>
    <col min="8705" max="8705" width="4.44140625" style="220" customWidth="1"/>
    <col min="8706" max="8706" width="11.5546875" style="220" customWidth="1"/>
    <col min="8707" max="8707" width="40.44140625" style="220" customWidth="1"/>
    <col min="8708" max="8708" width="5.5546875" style="220" customWidth="1"/>
    <col min="8709" max="8709" width="8.5546875" style="220" customWidth="1"/>
    <col min="8710" max="8710" width="9.88671875" style="220" customWidth="1"/>
    <col min="8711" max="8711" width="13.88671875" style="220" customWidth="1"/>
    <col min="8712" max="8712" width="11.6640625" style="220" customWidth="1"/>
    <col min="8713" max="8713" width="11.5546875" style="220" customWidth="1"/>
    <col min="8714" max="8714" width="11" style="220" customWidth="1"/>
    <col min="8715" max="8715" width="10.44140625" style="220" customWidth="1"/>
    <col min="8716" max="8716" width="75.21875" style="220" customWidth="1"/>
    <col min="8717" max="8717" width="45.21875" style="220" customWidth="1"/>
    <col min="8718" max="8960" width="9.109375" style="220"/>
    <col min="8961" max="8961" width="4.44140625" style="220" customWidth="1"/>
    <col min="8962" max="8962" width="11.5546875" style="220" customWidth="1"/>
    <col min="8963" max="8963" width="40.44140625" style="220" customWidth="1"/>
    <col min="8964" max="8964" width="5.5546875" style="220" customWidth="1"/>
    <col min="8965" max="8965" width="8.5546875" style="220" customWidth="1"/>
    <col min="8966" max="8966" width="9.88671875" style="220" customWidth="1"/>
    <col min="8967" max="8967" width="13.88671875" style="220" customWidth="1"/>
    <col min="8968" max="8968" width="11.6640625" style="220" customWidth="1"/>
    <col min="8969" max="8969" width="11.5546875" style="220" customWidth="1"/>
    <col min="8970" max="8970" width="11" style="220" customWidth="1"/>
    <col min="8971" max="8971" width="10.44140625" style="220" customWidth="1"/>
    <col min="8972" max="8972" width="75.21875" style="220" customWidth="1"/>
    <col min="8973" max="8973" width="45.21875" style="220" customWidth="1"/>
    <col min="8974" max="9216" width="9.109375" style="220"/>
    <col min="9217" max="9217" width="4.44140625" style="220" customWidth="1"/>
    <col min="9218" max="9218" width="11.5546875" style="220" customWidth="1"/>
    <col min="9219" max="9219" width="40.44140625" style="220" customWidth="1"/>
    <col min="9220" max="9220" width="5.5546875" style="220" customWidth="1"/>
    <col min="9221" max="9221" width="8.5546875" style="220" customWidth="1"/>
    <col min="9222" max="9222" width="9.88671875" style="220" customWidth="1"/>
    <col min="9223" max="9223" width="13.88671875" style="220" customWidth="1"/>
    <col min="9224" max="9224" width="11.6640625" style="220" customWidth="1"/>
    <col min="9225" max="9225" width="11.5546875" style="220" customWidth="1"/>
    <col min="9226" max="9226" width="11" style="220" customWidth="1"/>
    <col min="9227" max="9227" width="10.44140625" style="220" customWidth="1"/>
    <col min="9228" max="9228" width="75.21875" style="220" customWidth="1"/>
    <col min="9229" max="9229" width="45.21875" style="220" customWidth="1"/>
    <col min="9230" max="9472" width="9.109375" style="220"/>
    <col min="9473" max="9473" width="4.44140625" style="220" customWidth="1"/>
    <col min="9474" max="9474" width="11.5546875" style="220" customWidth="1"/>
    <col min="9475" max="9475" width="40.44140625" style="220" customWidth="1"/>
    <col min="9476" max="9476" width="5.5546875" style="220" customWidth="1"/>
    <col min="9477" max="9477" width="8.5546875" style="220" customWidth="1"/>
    <col min="9478" max="9478" width="9.88671875" style="220" customWidth="1"/>
    <col min="9479" max="9479" width="13.88671875" style="220" customWidth="1"/>
    <col min="9480" max="9480" width="11.6640625" style="220" customWidth="1"/>
    <col min="9481" max="9481" width="11.5546875" style="220" customWidth="1"/>
    <col min="9482" max="9482" width="11" style="220" customWidth="1"/>
    <col min="9483" max="9483" width="10.44140625" style="220" customWidth="1"/>
    <col min="9484" max="9484" width="75.21875" style="220" customWidth="1"/>
    <col min="9485" max="9485" width="45.21875" style="220" customWidth="1"/>
    <col min="9486" max="9728" width="9.109375" style="220"/>
    <col min="9729" max="9729" width="4.44140625" style="220" customWidth="1"/>
    <col min="9730" max="9730" width="11.5546875" style="220" customWidth="1"/>
    <col min="9731" max="9731" width="40.44140625" style="220" customWidth="1"/>
    <col min="9732" max="9732" width="5.5546875" style="220" customWidth="1"/>
    <col min="9733" max="9733" width="8.5546875" style="220" customWidth="1"/>
    <col min="9734" max="9734" width="9.88671875" style="220" customWidth="1"/>
    <col min="9735" max="9735" width="13.88671875" style="220" customWidth="1"/>
    <col min="9736" max="9736" width="11.6640625" style="220" customWidth="1"/>
    <col min="9737" max="9737" width="11.5546875" style="220" customWidth="1"/>
    <col min="9738" max="9738" width="11" style="220" customWidth="1"/>
    <col min="9739" max="9739" width="10.44140625" style="220" customWidth="1"/>
    <col min="9740" max="9740" width="75.21875" style="220" customWidth="1"/>
    <col min="9741" max="9741" width="45.21875" style="220" customWidth="1"/>
    <col min="9742" max="9984" width="9.109375" style="220"/>
    <col min="9985" max="9985" width="4.44140625" style="220" customWidth="1"/>
    <col min="9986" max="9986" width="11.5546875" style="220" customWidth="1"/>
    <col min="9987" max="9987" width="40.44140625" style="220" customWidth="1"/>
    <col min="9988" max="9988" width="5.5546875" style="220" customWidth="1"/>
    <col min="9989" max="9989" width="8.5546875" style="220" customWidth="1"/>
    <col min="9990" max="9990" width="9.88671875" style="220" customWidth="1"/>
    <col min="9991" max="9991" width="13.88671875" style="220" customWidth="1"/>
    <col min="9992" max="9992" width="11.6640625" style="220" customWidth="1"/>
    <col min="9993" max="9993" width="11.5546875" style="220" customWidth="1"/>
    <col min="9994" max="9994" width="11" style="220" customWidth="1"/>
    <col min="9995" max="9995" width="10.44140625" style="220" customWidth="1"/>
    <col min="9996" max="9996" width="75.21875" style="220" customWidth="1"/>
    <col min="9997" max="9997" width="45.21875" style="220" customWidth="1"/>
    <col min="9998" max="10240" width="9.109375" style="220"/>
    <col min="10241" max="10241" width="4.44140625" style="220" customWidth="1"/>
    <col min="10242" max="10242" width="11.5546875" style="220" customWidth="1"/>
    <col min="10243" max="10243" width="40.44140625" style="220" customWidth="1"/>
    <col min="10244" max="10244" width="5.5546875" style="220" customWidth="1"/>
    <col min="10245" max="10245" width="8.5546875" style="220" customWidth="1"/>
    <col min="10246" max="10246" width="9.88671875" style="220" customWidth="1"/>
    <col min="10247" max="10247" width="13.88671875" style="220" customWidth="1"/>
    <col min="10248" max="10248" width="11.6640625" style="220" customWidth="1"/>
    <col min="10249" max="10249" width="11.5546875" style="220" customWidth="1"/>
    <col min="10250" max="10250" width="11" style="220" customWidth="1"/>
    <col min="10251" max="10251" width="10.44140625" style="220" customWidth="1"/>
    <col min="10252" max="10252" width="75.21875" style="220" customWidth="1"/>
    <col min="10253" max="10253" width="45.21875" style="220" customWidth="1"/>
    <col min="10254" max="10496" width="9.109375" style="220"/>
    <col min="10497" max="10497" width="4.44140625" style="220" customWidth="1"/>
    <col min="10498" max="10498" width="11.5546875" style="220" customWidth="1"/>
    <col min="10499" max="10499" width="40.44140625" style="220" customWidth="1"/>
    <col min="10500" max="10500" width="5.5546875" style="220" customWidth="1"/>
    <col min="10501" max="10501" width="8.5546875" style="220" customWidth="1"/>
    <col min="10502" max="10502" width="9.88671875" style="220" customWidth="1"/>
    <col min="10503" max="10503" width="13.88671875" style="220" customWidth="1"/>
    <col min="10504" max="10504" width="11.6640625" style="220" customWidth="1"/>
    <col min="10505" max="10505" width="11.5546875" style="220" customWidth="1"/>
    <col min="10506" max="10506" width="11" style="220" customWidth="1"/>
    <col min="10507" max="10507" width="10.44140625" style="220" customWidth="1"/>
    <col min="10508" max="10508" width="75.21875" style="220" customWidth="1"/>
    <col min="10509" max="10509" width="45.21875" style="220" customWidth="1"/>
    <col min="10510" max="10752" width="9.109375" style="220"/>
    <col min="10753" max="10753" width="4.44140625" style="220" customWidth="1"/>
    <col min="10754" max="10754" width="11.5546875" style="220" customWidth="1"/>
    <col min="10755" max="10755" width="40.44140625" style="220" customWidth="1"/>
    <col min="10756" max="10756" width="5.5546875" style="220" customWidth="1"/>
    <col min="10757" max="10757" width="8.5546875" style="220" customWidth="1"/>
    <col min="10758" max="10758" width="9.88671875" style="220" customWidth="1"/>
    <col min="10759" max="10759" width="13.88671875" style="220" customWidth="1"/>
    <col min="10760" max="10760" width="11.6640625" style="220" customWidth="1"/>
    <col min="10761" max="10761" width="11.5546875" style="220" customWidth="1"/>
    <col min="10762" max="10762" width="11" style="220" customWidth="1"/>
    <col min="10763" max="10763" width="10.44140625" style="220" customWidth="1"/>
    <col min="10764" max="10764" width="75.21875" style="220" customWidth="1"/>
    <col min="10765" max="10765" width="45.21875" style="220" customWidth="1"/>
    <col min="10766" max="11008" width="9.109375" style="220"/>
    <col min="11009" max="11009" width="4.44140625" style="220" customWidth="1"/>
    <col min="11010" max="11010" width="11.5546875" style="220" customWidth="1"/>
    <col min="11011" max="11011" width="40.44140625" style="220" customWidth="1"/>
    <col min="11012" max="11012" width="5.5546875" style="220" customWidth="1"/>
    <col min="11013" max="11013" width="8.5546875" style="220" customWidth="1"/>
    <col min="11014" max="11014" width="9.88671875" style="220" customWidth="1"/>
    <col min="11015" max="11015" width="13.88671875" style="220" customWidth="1"/>
    <col min="11016" max="11016" width="11.6640625" style="220" customWidth="1"/>
    <col min="11017" max="11017" width="11.5546875" style="220" customWidth="1"/>
    <col min="11018" max="11018" width="11" style="220" customWidth="1"/>
    <col min="11019" max="11019" width="10.44140625" style="220" customWidth="1"/>
    <col min="11020" max="11020" width="75.21875" style="220" customWidth="1"/>
    <col min="11021" max="11021" width="45.21875" style="220" customWidth="1"/>
    <col min="11022" max="11264" width="9.109375" style="220"/>
    <col min="11265" max="11265" width="4.44140625" style="220" customWidth="1"/>
    <col min="11266" max="11266" width="11.5546875" style="220" customWidth="1"/>
    <col min="11267" max="11267" width="40.44140625" style="220" customWidth="1"/>
    <col min="11268" max="11268" width="5.5546875" style="220" customWidth="1"/>
    <col min="11269" max="11269" width="8.5546875" style="220" customWidth="1"/>
    <col min="11270" max="11270" width="9.88671875" style="220" customWidth="1"/>
    <col min="11271" max="11271" width="13.88671875" style="220" customWidth="1"/>
    <col min="11272" max="11272" width="11.6640625" style="220" customWidth="1"/>
    <col min="11273" max="11273" width="11.5546875" style="220" customWidth="1"/>
    <col min="11274" max="11274" width="11" style="220" customWidth="1"/>
    <col min="11275" max="11275" width="10.44140625" style="220" customWidth="1"/>
    <col min="11276" max="11276" width="75.21875" style="220" customWidth="1"/>
    <col min="11277" max="11277" width="45.21875" style="220" customWidth="1"/>
    <col min="11278" max="11520" width="9.109375" style="220"/>
    <col min="11521" max="11521" width="4.44140625" style="220" customWidth="1"/>
    <col min="11522" max="11522" width="11.5546875" style="220" customWidth="1"/>
    <col min="11523" max="11523" width="40.44140625" style="220" customWidth="1"/>
    <col min="11524" max="11524" width="5.5546875" style="220" customWidth="1"/>
    <col min="11525" max="11525" width="8.5546875" style="220" customWidth="1"/>
    <col min="11526" max="11526" width="9.88671875" style="220" customWidth="1"/>
    <col min="11527" max="11527" width="13.88671875" style="220" customWidth="1"/>
    <col min="11528" max="11528" width="11.6640625" style="220" customWidth="1"/>
    <col min="11529" max="11529" width="11.5546875" style="220" customWidth="1"/>
    <col min="11530" max="11530" width="11" style="220" customWidth="1"/>
    <col min="11531" max="11531" width="10.44140625" style="220" customWidth="1"/>
    <col min="11532" max="11532" width="75.21875" style="220" customWidth="1"/>
    <col min="11533" max="11533" width="45.21875" style="220" customWidth="1"/>
    <col min="11534" max="11776" width="9.109375" style="220"/>
    <col min="11777" max="11777" width="4.44140625" style="220" customWidth="1"/>
    <col min="11778" max="11778" width="11.5546875" style="220" customWidth="1"/>
    <col min="11779" max="11779" width="40.44140625" style="220" customWidth="1"/>
    <col min="11780" max="11780" width="5.5546875" style="220" customWidth="1"/>
    <col min="11781" max="11781" width="8.5546875" style="220" customWidth="1"/>
    <col min="11782" max="11782" width="9.88671875" style="220" customWidth="1"/>
    <col min="11783" max="11783" width="13.88671875" style="220" customWidth="1"/>
    <col min="11784" max="11784" width="11.6640625" style="220" customWidth="1"/>
    <col min="11785" max="11785" width="11.5546875" style="220" customWidth="1"/>
    <col min="11786" max="11786" width="11" style="220" customWidth="1"/>
    <col min="11787" max="11787" width="10.44140625" style="220" customWidth="1"/>
    <col min="11788" max="11788" width="75.21875" style="220" customWidth="1"/>
    <col min="11789" max="11789" width="45.21875" style="220" customWidth="1"/>
    <col min="11790" max="12032" width="9.109375" style="220"/>
    <col min="12033" max="12033" width="4.44140625" style="220" customWidth="1"/>
    <col min="12034" max="12034" width="11.5546875" style="220" customWidth="1"/>
    <col min="12035" max="12035" width="40.44140625" style="220" customWidth="1"/>
    <col min="12036" max="12036" width="5.5546875" style="220" customWidth="1"/>
    <col min="12037" max="12037" width="8.5546875" style="220" customWidth="1"/>
    <col min="12038" max="12038" width="9.88671875" style="220" customWidth="1"/>
    <col min="12039" max="12039" width="13.88671875" style="220" customWidth="1"/>
    <col min="12040" max="12040" width="11.6640625" style="220" customWidth="1"/>
    <col min="12041" max="12041" width="11.5546875" style="220" customWidth="1"/>
    <col min="12042" max="12042" width="11" style="220" customWidth="1"/>
    <col min="12043" max="12043" width="10.44140625" style="220" customWidth="1"/>
    <col min="12044" max="12044" width="75.21875" style="220" customWidth="1"/>
    <col min="12045" max="12045" width="45.21875" style="220" customWidth="1"/>
    <col min="12046" max="12288" width="9.109375" style="220"/>
    <col min="12289" max="12289" width="4.44140625" style="220" customWidth="1"/>
    <col min="12290" max="12290" width="11.5546875" style="220" customWidth="1"/>
    <col min="12291" max="12291" width="40.44140625" style="220" customWidth="1"/>
    <col min="12292" max="12292" width="5.5546875" style="220" customWidth="1"/>
    <col min="12293" max="12293" width="8.5546875" style="220" customWidth="1"/>
    <col min="12294" max="12294" width="9.88671875" style="220" customWidth="1"/>
    <col min="12295" max="12295" width="13.88671875" style="220" customWidth="1"/>
    <col min="12296" max="12296" width="11.6640625" style="220" customWidth="1"/>
    <col min="12297" max="12297" width="11.5546875" style="220" customWidth="1"/>
    <col min="12298" max="12298" width="11" style="220" customWidth="1"/>
    <col min="12299" max="12299" width="10.44140625" style="220" customWidth="1"/>
    <col min="12300" max="12300" width="75.21875" style="220" customWidth="1"/>
    <col min="12301" max="12301" width="45.21875" style="220" customWidth="1"/>
    <col min="12302" max="12544" width="9.109375" style="220"/>
    <col min="12545" max="12545" width="4.44140625" style="220" customWidth="1"/>
    <col min="12546" max="12546" width="11.5546875" style="220" customWidth="1"/>
    <col min="12547" max="12547" width="40.44140625" style="220" customWidth="1"/>
    <col min="12548" max="12548" width="5.5546875" style="220" customWidth="1"/>
    <col min="12549" max="12549" width="8.5546875" style="220" customWidth="1"/>
    <col min="12550" max="12550" width="9.88671875" style="220" customWidth="1"/>
    <col min="12551" max="12551" width="13.88671875" style="220" customWidth="1"/>
    <col min="12552" max="12552" width="11.6640625" style="220" customWidth="1"/>
    <col min="12553" max="12553" width="11.5546875" style="220" customWidth="1"/>
    <col min="12554" max="12554" width="11" style="220" customWidth="1"/>
    <col min="12555" max="12555" width="10.44140625" style="220" customWidth="1"/>
    <col min="12556" max="12556" width="75.21875" style="220" customWidth="1"/>
    <col min="12557" max="12557" width="45.21875" style="220" customWidth="1"/>
    <col min="12558" max="12800" width="9.109375" style="220"/>
    <col min="12801" max="12801" width="4.44140625" style="220" customWidth="1"/>
    <col min="12802" max="12802" width="11.5546875" style="220" customWidth="1"/>
    <col min="12803" max="12803" width="40.44140625" style="220" customWidth="1"/>
    <col min="12804" max="12804" width="5.5546875" style="220" customWidth="1"/>
    <col min="12805" max="12805" width="8.5546875" style="220" customWidth="1"/>
    <col min="12806" max="12806" width="9.88671875" style="220" customWidth="1"/>
    <col min="12807" max="12807" width="13.88671875" style="220" customWidth="1"/>
    <col min="12808" max="12808" width="11.6640625" style="220" customWidth="1"/>
    <col min="12809" max="12809" width="11.5546875" style="220" customWidth="1"/>
    <col min="12810" max="12810" width="11" style="220" customWidth="1"/>
    <col min="12811" max="12811" width="10.44140625" style="220" customWidth="1"/>
    <col min="12812" max="12812" width="75.21875" style="220" customWidth="1"/>
    <col min="12813" max="12813" width="45.21875" style="220" customWidth="1"/>
    <col min="12814" max="13056" width="9.109375" style="220"/>
    <col min="13057" max="13057" width="4.44140625" style="220" customWidth="1"/>
    <col min="13058" max="13058" width="11.5546875" style="220" customWidth="1"/>
    <col min="13059" max="13059" width="40.44140625" style="220" customWidth="1"/>
    <col min="13060" max="13060" width="5.5546875" style="220" customWidth="1"/>
    <col min="13061" max="13061" width="8.5546875" style="220" customWidth="1"/>
    <col min="13062" max="13062" width="9.88671875" style="220" customWidth="1"/>
    <col min="13063" max="13063" width="13.88671875" style="220" customWidth="1"/>
    <col min="13064" max="13064" width="11.6640625" style="220" customWidth="1"/>
    <col min="13065" max="13065" width="11.5546875" style="220" customWidth="1"/>
    <col min="13066" max="13066" width="11" style="220" customWidth="1"/>
    <col min="13067" max="13067" width="10.44140625" style="220" customWidth="1"/>
    <col min="13068" max="13068" width="75.21875" style="220" customWidth="1"/>
    <col min="13069" max="13069" width="45.21875" style="220" customWidth="1"/>
    <col min="13070" max="13312" width="9.109375" style="220"/>
    <col min="13313" max="13313" width="4.44140625" style="220" customWidth="1"/>
    <col min="13314" max="13314" width="11.5546875" style="220" customWidth="1"/>
    <col min="13315" max="13315" width="40.44140625" style="220" customWidth="1"/>
    <col min="13316" max="13316" width="5.5546875" style="220" customWidth="1"/>
    <col min="13317" max="13317" width="8.5546875" style="220" customWidth="1"/>
    <col min="13318" max="13318" width="9.88671875" style="220" customWidth="1"/>
    <col min="13319" max="13319" width="13.88671875" style="220" customWidth="1"/>
    <col min="13320" max="13320" width="11.6640625" style="220" customWidth="1"/>
    <col min="13321" max="13321" width="11.5546875" style="220" customWidth="1"/>
    <col min="13322" max="13322" width="11" style="220" customWidth="1"/>
    <col min="13323" max="13323" width="10.44140625" style="220" customWidth="1"/>
    <col min="13324" max="13324" width="75.21875" style="220" customWidth="1"/>
    <col min="13325" max="13325" width="45.21875" style="220" customWidth="1"/>
    <col min="13326" max="13568" width="9.109375" style="220"/>
    <col min="13569" max="13569" width="4.44140625" style="220" customWidth="1"/>
    <col min="13570" max="13570" width="11.5546875" style="220" customWidth="1"/>
    <col min="13571" max="13571" width="40.44140625" style="220" customWidth="1"/>
    <col min="13572" max="13572" width="5.5546875" style="220" customWidth="1"/>
    <col min="13573" max="13573" width="8.5546875" style="220" customWidth="1"/>
    <col min="13574" max="13574" width="9.88671875" style="220" customWidth="1"/>
    <col min="13575" max="13575" width="13.88671875" style="220" customWidth="1"/>
    <col min="13576" max="13576" width="11.6640625" style="220" customWidth="1"/>
    <col min="13577" max="13577" width="11.5546875" style="220" customWidth="1"/>
    <col min="13578" max="13578" width="11" style="220" customWidth="1"/>
    <col min="13579" max="13579" width="10.44140625" style="220" customWidth="1"/>
    <col min="13580" max="13580" width="75.21875" style="220" customWidth="1"/>
    <col min="13581" max="13581" width="45.21875" style="220" customWidth="1"/>
    <col min="13582" max="13824" width="9.109375" style="220"/>
    <col min="13825" max="13825" width="4.44140625" style="220" customWidth="1"/>
    <col min="13826" max="13826" width="11.5546875" style="220" customWidth="1"/>
    <col min="13827" max="13827" width="40.44140625" style="220" customWidth="1"/>
    <col min="13828" max="13828" width="5.5546875" style="220" customWidth="1"/>
    <col min="13829" max="13829" width="8.5546875" style="220" customWidth="1"/>
    <col min="13830" max="13830" width="9.88671875" style="220" customWidth="1"/>
    <col min="13831" max="13831" width="13.88671875" style="220" customWidth="1"/>
    <col min="13832" max="13832" width="11.6640625" style="220" customWidth="1"/>
    <col min="13833" max="13833" width="11.5546875" style="220" customWidth="1"/>
    <col min="13834" max="13834" width="11" style="220" customWidth="1"/>
    <col min="13835" max="13835" width="10.44140625" style="220" customWidth="1"/>
    <col min="13836" max="13836" width="75.21875" style="220" customWidth="1"/>
    <col min="13837" max="13837" width="45.21875" style="220" customWidth="1"/>
    <col min="13838" max="14080" width="9.109375" style="220"/>
    <col min="14081" max="14081" width="4.44140625" style="220" customWidth="1"/>
    <col min="14082" max="14082" width="11.5546875" style="220" customWidth="1"/>
    <col min="14083" max="14083" width="40.44140625" style="220" customWidth="1"/>
    <col min="14084" max="14084" width="5.5546875" style="220" customWidth="1"/>
    <col min="14085" max="14085" width="8.5546875" style="220" customWidth="1"/>
    <col min="14086" max="14086" width="9.88671875" style="220" customWidth="1"/>
    <col min="14087" max="14087" width="13.88671875" style="220" customWidth="1"/>
    <col min="14088" max="14088" width="11.6640625" style="220" customWidth="1"/>
    <col min="14089" max="14089" width="11.5546875" style="220" customWidth="1"/>
    <col min="14090" max="14090" width="11" style="220" customWidth="1"/>
    <col min="14091" max="14091" width="10.44140625" style="220" customWidth="1"/>
    <col min="14092" max="14092" width="75.21875" style="220" customWidth="1"/>
    <col min="14093" max="14093" width="45.21875" style="220" customWidth="1"/>
    <col min="14094" max="14336" width="9.109375" style="220"/>
    <col min="14337" max="14337" width="4.44140625" style="220" customWidth="1"/>
    <col min="14338" max="14338" width="11.5546875" style="220" customWidth="1"/>
    <col min="14339" max="14339" width="40.44140625" style="220" customWidth="1"/>
    <col min="14340" max="14340" width="5.5546875" style="220" customWidth="1"/>
    <col min="14341" max="14341" width="8.5546875" style="220" customWidth="1"/>
    <col min="14342" max="14342" width="9.88671875" style="220" customWidth="1"/>
    <col min="14343" max="14343" width="13.88671875" style="220" customWidth="1"/>
    <col min="14344" max="14344" width="11.6640625" style="220" customWidth="1"/>
    <col min="14345" max="14345" width="11.5546875" style="220" customWidth="1"/>
    <col min="14346" max="14346" width="11" style="220" customWidth="1"/>
    <col min="14347" max="14347" width="10.44140625" style="220" customWidth="1"/>
    <col min="14348" max="14348" width="75.21875" style="220" customWidth="1"/>
    <col min="14349" max="14349" width="45.21875" style="220" customWidth="1"/>
    <col min="14350" max="14592" width="9.109375" style="220"/>
    <col min="14593" max="14593" width="4.44140625" style="220" customWidth="1"/>
    <col min="14594" max="14594" width="11.5546875" style="220" customWidth="1"/>
    <col min="14595" max="14595" width="40.44140625" style="220" customWidth="1"/>
    <col min="14596" max="14596" width="5.5546875" style="220" customWidth="1"/>
    <col min="14597" max="14597" width="8.5546875" style="220" customWidth="1"/>
    <col min="14598" max="14598" width="9.88671875" style="220" customWidth="1"/>
    <col min="14599" max="14599" width="13.88671875" style="220" customWidth="1"/>
    <col min="14600" max="14600" width="11.6640625" style="220" customWidth="1"/>
    <col min="14601" max="14601" width="11.5546875" style="220" customWidth="1"/>
    <col min="14602" max="14602" width="11" style="220" customWidth="1"/>
    <col min="14603" max="14603" width="10.44140625" style="220" customWidth="1"/>
    <col min="14604" max="14604" width="75.21875" style="220" customWidth="1"/>
    <col min="14605" max="14605" width="45.21875" style="220" customWidth="1"/>
    <col min="14606" max="14848" width="9.109375" style="220"/>
    <col min="14849" max="14849" width="4.44140625" style="220" customWidth="1"/>
    <col min="14850" max="14850" width="11.5546875" style="220" customWidth="1"/>
    <col min="14851" max="14851" width="40.44140625" style="220" customWidth="1"/>
    <col min="14852" max="14852" width="5.5546875" style="220" customWidth="1"/>
    <col min="14853" max="14853" width="8.5546875" style="220" customWidth="1"/>
    <col min="14854" max="14854" width="9.88671875" style="220" customWidth="1"/>
    <col min="14855" max="14855" width="13.88671875" style="220" customWidth="1"/>
    <col min="14856" max="14856" width="11.6640625" style="220" customWidth="1"/>
    <col min="14857" max="14857" width="11.5546875" style="220" customWidth="1"/>
    <col min="14858" max="14858" width="11" style="220" customWidth="1"/>
    <col min="14859" max="14859" width="10.44140625" style="220" customWidth="1"/>
    <col min="14860" max="14860" width="75.21875" style="220" customWidth="1"/>
    <col min="14861" max="14861" width="45.21875" style="220" customWidth="1"/>
    <col min="14862" max="15104" width="9.109375" style="220"/>
    <col min="15105" max="15105" width="4.44140625" style="220" customWidth="1"/>
    <col min="15106" max="15106" width="11.5546875" style="220" customWidth="1"/>
    <col min="15107" max="15107" width="40.44140625" style="220" customWidth="1"/>
    <col min="15108" max="15108" width="5.5546875" style="220" customWidth="1"/>
    <col min="15109" max="15109" width="8.5546875" style="220" customWidth="1"/>
    <col min="15110" max="15110" width="9.88671875" style="220" customWidth="1"/>
    <col min="15111" max="15111" width="13.88671875" style="220" customWidth="1"/>
    <col min="15112" max="15112" width="11.6640625" style="220" customWidth="1"/>
    <col min="15113" max="15113" width="11.5546875" style="220" customWidth="1"/>
    <col min="15114" max="15114" width="11" style="220" customWidth="1"/>
    <col min="15115" max="15115" width="10.44140625" style="220" customWidth="1"/>
    <col min="15116" max="15116" width="75.21875" style="220" customWidth="1"/>
    <col min="15117" max="15117" width="45.21875" style="220" customWidth="1"/>
    <col min="15118" max="15360" width="9.109375" style="220"/>
    <col min="15361" max="15361" width="4.44140625" style="220" customWidth="1"/>
    <col min="15362" max="15362" width="11.5546875" style="220" customWidth="1"/>
    <col min="15363" max="15363" width="40.44140625" style="220" customWidth="1"/>
    <col min="15364" max="15364" width="5.5546875" style="220" customWidth="1"/>
    <col min="15365" max="15365" width="8.5546875" style="220" customWidth="1"/>
    <col min="15366" max="15366" width="9.88671875" style="220" customWidth="1"/>
    <col min="15367" max="15367" width="13.88671875" style="220" customWidth="1"/>
    <col min="15368" max="15368" width="11.6640625" style="220" customWidth="1"/>
    <col min="15369" max="15369" width="11.5546875" style="220" customWidth="1"/>
    <col min="15370" max="15370" width="11" style="220" customWidth="1"/>
    <col min="15371" max="15371" width="10.44140625" style="220" customWidth="1"/>
    <col min="15372" max="15372" width="75.21875" style="220" customWidth="1"/>
    <col min="15373" max="15373" width="45.21875" style="220" customWidth="1"/>
    <col min="15374" max="15616" width="9.109375" style="220"/>
    <col min="15617" max="15617" width="4.44140625" style="220" customWidth="1"/>
    <col min="15618" max="15618" width="11.5546875" style="220" customWidth="1"/>
    <col min="15619" max="15619" width="40.44140625" style="220" customWidth="1"/>
    <col min="15620" max="15620" width="5.5546875" style="220" customWidth="1"/>
    <col min="15621" max="15621" width="8.5546875" style="220" customWidth="1"/>
    <col min="15622" max="15622" width="9.88671875" style="220" customWidth="1"/>
    <col min="15623" max="15623" width="13.88671875" style="220" customWidth="1"/>
    <col min="15624" max="15624" width="11.6640625" style="220" customWidth="1"/>
    <col min="15625" max="15625" width="11.5546875" style="220" customWidth="1"/>
    <col min="15626" max="15626" width="11" style="220" customWidth="1"/>
    <col min="15627" max="15627" width="10.44140625" style="220" customWidth="1"/>
    <col min="15628" max="15628" width="75.21875" style="220" customWidth="1"/>
    <col min="15629" max="15629" width="45.21875" style="220" customWidth="1"/>
    <col min="15630" max="15872" width="9.109375" style="220"/>
    <col min="15873" max="15873" width="4.44140625" style="220" customWidth="1"/>
    <col min="15874" max="15874" width="11.5546875" style="220" customWidth="1"/>
    <col min="15875" max="15875" width="40.44140625" style="220" customWidth="1"/>
    <col min="15876" max="15876" width="5.5546875" style="220" customWidth="1"/>
    <col min="15877" max="15877" width="8.5546875" style="220" customWidth="1"/>
    <col min="15878" max="15878" width="9.88671875" style="220" customWidth="1"/>
    <col min="15879" max="15879" width="13.88671875" style="220" customWidth="1"/>
    <col min="15880" max="15880" width="11.6640625" style="220" customWidth="1"/>
    <col min="15881" max="15881" width="11.5546875" style="220" customWidth="1"/>
    <col min="15882" max="15882" width="11" style="220" customWidth="1"/>
    <col min="15883" max="15883" width="10.44140625" style="220" customWidth="1"/>
    <col min="15884" max="15884" width="75.21875" style="220" customWidth="1"/>
    <col min="15885" max="15885" width="45.21875" style="220" customWidth="1"/>
    <col min="15886" max="16128" width="9.109375" style="220"/>
    <col min="16129" max="16129" width="4.44140625" style="220" customWidth="1"/>
    <col min="16130" max="16130" width="11.5546875" style="220" customWidth="1"/>
    <col min="16131" max="16131" width="40.44140625" style="220" customWidth="1"/>
    <col min="16132" max="16132" width="5.5546875" style="220" customWidth="1"/>
    <col min="16133" max="16133" width="8.5546875" style="220" customWidth="1"/>
    <col min="16134" max="16134" width="9.88671875" style="220" customWidth="1"/>
    <col min="16135" max="16135" width="13.88671875" style="220" customWidth="1"/>
    <col min="16136" max="16136" width="11.6640625" style="220" customWidth="1"/>
    <col min="16137" max="16137" width="11.5546875" style="220" customWidth="1"/>
    <col min="16138" max="16138" width="11" style="220" customWidth="1"/>
    <col min="16139" max="16139" width="10.44140625" style="220" customWidth="1"/>
    <col min="16140" max="16140" width="75.21875" style="220" customWidth="1"/>
    <col min="16141" max="16141" width="45.21875" style="220" customWidth="1"/>
    <col min="16142" max="16384" width="9.109375" style="220"/>
  </cols>
  <sheetData>
    <row r="1" spans="1:80" ht="15.6" x14ac:dyDescent="0.3">
      <c r="A1" s="317" t="s">
        <v>99</v>
      </c>
      <c r="B1" s="317"/>
      <c r="C1" s="317"/>
      <c r="D1" s="317"/>
      <c r="E1" s="317"/>
      <c r="F1" s="317"/>
      <c r="G1" s="317"/>
    </row>
    <row r="2" spans="1:80" ht="14.25" customHeight="1" thickBot="1" x14ac:dyDescent="0.3">
      <c r="B2" s="221"/>
      <c r="C2" s="222"/>
      <c r="D2" s="222"/>
      <c r="E2" s="223"/>
      <c r="F2" s="222"/>
      <c r="G2" s="222"/>
    </row>
    <row r="3" spans="1:80" ht="13.8" thickTop="1" x14ac:dyDescent="0.25">
      <c r="A3" s="305" t="s">
        <v>2</v>
      </c>
      <c r="B3" s="306"/>
      <c r="C3" s="174" t="s">
        <v>102</v>
      </c>
      <c r="D3" s="224"/>
      <c r="E3" s="225" t="s">
        <v>81</v>
      </c>
      <c r="F3" s="226" t="str">
        <f>'IO 03 IO 03 Rek'!H1</f>
        <v>IO 03</v>
      </c>
      <c r="G3" s="227"/>
    </row>
    <row r="4" spans="1:80" ht="13.8" thickBot="1" x14ac:dyDescent="0.3">
      <c r="A4" s="318" t="s">
        <v>72</v>
      </c>
      <c r="B4" s="308"/>
      <c r="C4" s="180" t="s">
        <v>408</v>
      </c>
      <c r="D4" s="228"/>
      <c r="E4" s="319" t="str">
        <f>'IO 03 IO 03 Rek'!G2</f>
        <v>Dešťová kanalizace</v>
      </c>
      <c r="F4" s="320"/>
      <c r="G4" s="321"/>
    </row>
    <row r="5" spans="1:80" ht="13.8" thickTop="1" x14ac:dyDescent="0.25">
      <c r="A5" s="229"/>
      <c r="G5" s="231"/>
    </row>
    <row r="6" spans="1:80" ht="27" customHeight="1" x14ac:dyDescent="0.25">
      <c r="A6" s="232" t="s">
        <v>82</v>
      </c>
      <c r="B6" s="233" t="s">
        <v>83</v>
      </c>
      <c r="C6" s="233" t="s">
        <v>84</v>
      </c>
      <c r="D6" s="233" t="s">
        <v>85</v>
      </c>
      <c r="E6" s="234" t="s">
        <v>86</v>
      </c>
      <c r="F6" s="233" t="s">
        <v>87</v>
      </c>
      <c r="G6" s="235" t="s">
        <v>88</v>
      </c>
      <c r="H6" s="236" t="s">
        <v>89</v>
      </c>
      <c r="I6" s="236" t="s">
        <v>90</v>
      </c>
      <c r="J6" s="236" t="s">
        <v>91</v>
      </c>
      <c r="K6" s="236" t="s">
        <v>92</v>
      </c>
    </row>
    <row r="7" spans="1:80" x14ac:dyDescent="0.25">
      <c r="A7" s="237" t="s">
        <v>93</v>
      </c>
      <c r="B7" s="238" t="s">
        <v>94</v>
      </c>
      <c r="C7" s="239" t="s">
        <v>95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x14ac:dyDescent="0.25">
      <c r="A8" s="248">
        <v>1</v>
      </c>
      <c r="B8" s="249" t="s">
        <v>409</v>
      </c>
      <c r="C8" s="250" t="s">
        <v>410</v>
      </c>
      <c r="D8" s="251" t="s">
        <v>127</v>
      </c>
      <c r="E8" s="252">
        <v>20.378</v>
      </c>
      <c r="F8" s="252">
        <v>0</v>
      </c>
      <c r="G8" s="253">
        <f t="shared" ref="G8:G25" si="0">E8*F8</f>
        <v>0</v>
      </c>
      <c r="H8" s="254">
        <v>0</v>
      </c>
      <c r="I8" s="255">
        <f t="shared" ref="I8:I25" si="1">E8*H8</f>
        <v>0</v>
      </c>
      <c r="J8" s="254">
        <v>0</v>
      </c>
      <c r="K8" s="255">
        <f t="shared" ref="K8:K25" si="2">E8*J8</f>
        <v>0</v>
      </c>
      <c r="O8" s="247">
        <v>2</v>
      </c>
      <c r="AA8" s="220">
        <v>1</v>
      </c>
      <c r="AB8" s="220">
        <v>1</v>
      </c>
      <c r="AC8" s="220">
        <v>1</v>
      </c>
      <c r="AZ8" s="220">
        <v>1</v>
      </c>
      <c r="BA8" s="220">
        <f t="shared" ref="BA8:BA25" si="3">IF(AZ8=1,G8,0)</f>
        <v>0</v>
      </c>
      <c r="BB8" s="220">
        <f t="shared" ref="BB8:BB25" si="4">IF(AZ8=2,G8,0)</f>
        <v>0</v>
      </c>
      <c r="BC8" s="220">
        <f t="shared" ref="BC8:BC25" si="5">IF(AZ8=3,G8,0)</f>
        <v>0</v>
      </c>
      <c r="BD8" s="220">
        <f t="shared" ref="BD8:BD25" si="6">IF(AZ8=4,G8,0)</f>
        <v>0</v>
      </c>
      <c r="BE8" s="220">
        <f t="shared" ref="BE8:BE25" si="7">IF(AZ8=5,G8,0)</f>
        <v>0</v>
      </c>
      <c r="CA8" s="247">
        <v>1</v>
      </c>
      <c r="CB8" s="247">
        <v>1</v>
      </c>
    </row>
    <row r="9" spans="1:80" ht="20.399999999999999" x14ac:dyDescent="0.25">
      <c r="A9" s="248">
        <v>2</v>
      </c>
      <c r="B9" s="249" t="s">
        <v>411</v>
      </c>
      <c r="C9" s="250" t="s">
        <v>412</v>
      </c>
      <c r="D9" s="251" t="s">
        <v>127</v>
      </c>
      <c r="E9" s="252">
        <v>69.807000000000002</v>
      </c>
      <c r="F9" s="252">
        <v>0</v>
      </c>
      <c r="G9" s="253">
        <f t="shared" si="0"/>
        <v>0</v>
      </c>
      <c r="H9" s="254">
        <v>0</v>
      </c>
      <c r="I9" s="255">
        <f t="shared" si="1"/>
        <v>0</v>
      </c>
      <c r="J9" s="254">
        <v>0</v>
      </c>
      <c r="K9" s="255">
        <f t="shared" si="2"/>
        <v>0</v>
      </c>
      <c r="O9" s="247">
        <v>2</v>
      </c>
      <c r="AA9" s="220">
        <v>1</v>
      </c>
      <c r="AB9" s="220">
        <v>1</v>
      </c>
      <c r="AC9" s="220">
        <v>1</v>
      </c>
      <c r="AZ9" s="220">
        <v>1</v>
      </c>
      <c r="BA9" s="220">
        <f t="shared" si="3"/>
        <v>0</v>
      </c>
      <c r="BB9" s="220">
        <f t="shared" si="4"/>
        <v>0</v>
      </c>
      <c r="BC9" s="220">
        <f t="shared" si="5"/>
        <v>0</v>
      </c>
      <c r="BD9" s="220">
        <f t="shared" si="6"/>
        <v>0</v>
      </c>
      <c r="BE9" s="220">
        <f t="shared" si="7"/>
        <v>0</v>
      </c>
      <c r="CA9" s="247">
        <v>1</v>
      </c>
      <c r="CB9" s="247">
        <v>1</v>
      </c>
    </row>
    <row r="10" spans="1:80" x14ac:dyDescent="0.25">
      <c r="A10" s="248">
        <v>3</v>
      </c>
      <c r="B10" s="249" t="s">
        <v>413</v>
      </c>
      <c r="C10" s="250" t="s">
        <v>414</v>
      </c>
      <c r="D10" s="251" t="s">
        <v>178</v>
      </c>
      <c r="E10" s="252">
        <v>300.61500000000001</v>
      </c>
      <c r="F10" s="252">
        <v>0</v>
      </c>
      <c r="G10" s="253">
        <f t="shared" si="0"/>
        <v>0</v>
      </c>
      <c r="H10" s="254">
        <v>0</v>
      </c>
      <c r="I10" s="255">
        <f t="shared" si="1"/>
        <v>0</v>
      </c>
      <c r="J10" s="254">
        <v>0</v>
      </c>
      <c r="K10" s="255">
        <f t="shared" si="2"/>
        <v>0</v>
      </c>
      <c r="O10" s="247">
        <v>2</v>
      </c>
      <c r="AA10" s="220">
        <v>1</v>
      </c>
      <c r="AB10" s="220">
        <v>1</v>
      </c>
      <c r="AC10" s="220">
        <v>1</v>
      </c>
      <c r="AZ10" s="220">
        <v>1</v>
      </c>
      <c r="BA10" s="220">
        <f t="shared" si="3"/>
        <v>0</v>
      </c>
      <c r="BB10" s="220">
        <f t="shared" si="4"/>
        <v>0</v>
      </c>
      <c r="BC10" s="220">
        <f t="shared" si="5"/>
        <v>0</v>
      </c>
      <c r="BD10" s="220">
        <f t="shared" si="6"/>
        <v>0</v>
      </c>
      <c r="BE10" s="220">
        <f t="shared" si="7"/>
        <v>0</v>
      </c>
      <c r="CA10" s="247">
        <v>1</v>
      </c>
      <c r="CB10" s="247">
        <v>1</v>
      </c>
    </row>
    <row r="11" spans="1:80" x14ac:dyDescent="0.25">
      <c r="A11" s="248">
        <v>4</v>
      </c>
      <c r="B11" s="249" t="s">
        <v>415</v>
      </c>
      <c r="C11" s="250" t="s">
        <v>416</v>
      </c>
      <c r="D11" s="251" t="s">
        <v>178</v>
      </c>
      <c r="E11" s="252">
        <v>300.61500000000001</v>
      </c>
      <c r="F11" s="252">
        <v>0</v>
      </c>
      <c r="G11" s="253">
        <f t="shared" si="0"/>
        <v>0</v>
      </c>
      <c r="H11" s="254">
        <v>0</v>
      </c>
      <c r="I11" s="255">
        <f t="shared" si="1"/>
        <v>0</v>
      </c>
      <c r="J11" s="254">
        <v>0</v>
      </c>
      <c r="K11" s="255">
        <f t="shared" si="2"/>
        <v>0</v>
      </c>
      <c r="O11" s="247">
        <v>2</v>
      </c>
      <c r="AA11" s="220">
        <v>1</v>
      </c>
      <c r="AB11" s="220">
        <v>1</v>
      </c>
      <c r="AC11" s="220">
        <v>1</v>
      </c>
      <c r="AZ11" s="220">
        <v>1</v>
      </c>
      <c r="BA11" s="220">
        <f t="shared" si="3"/>
        <v>0</v>
      </c>
      <c r="BB11" s="220">
        <f t="shared" si="4"/>
        <v>0</v>
      </c>
      <c r="BC11" s="220">
        <f t="shared" si="5"/>
        <v>0</v>
      </c>
      <c r="BD11" s="220">
        <f t="shared" si="6"/>
        <v>0</v>
      </c>
      <c r="BE11" s="220">
        <f t="shared" si="7"/>
        <v>0</v>
      </c>
      <c r="CA11" s="247">
        <v>1</v>
      </c>
      <c r="CB11" s="247">
        <v>1</v>
      </c>
    </row>
    <row r="12" spans="1:80" ht="20.399999999999999" x14ac:dyDescent="0.25">
      <c r="A12" s="248">
        <v>5</v>
      </c>
      <c r="B12" s="249" t="s">
        <v>417</v>
      </c>
      <c r="C12" s="250" t="s">
        <v>418</v>
      </c>
      <c r="D12" s="251" t="s">
        <v>127</v>
      </c>
      <c r="E12" s="252">
        <v>44.8</v>
      </c>
      <c r="F12" s="252">
        <v>0</v>
      </c>
      <c r="G12" s="253">
        <f t="shared" si="0"/>
        <v>0</v>
      </c>
      <c r="H12" s="254">
        <v>0</v>
      </c>
      <c r="I12" s="255">
        <f t="shared" si="1"/>
        <v>0</v>
      </c>
      <c r="J12" s="254">
        <v>0</v>
      </c>
      <c r="K12" s="255">
        <f t="shared" si="2"/>
        <v>0</v>
      </c>
      <c r="O12" s="247">
        <v>2</v>
      </c>
      <c r="AA12" s="220">
        <v>1</v>
      </c>
      <c r="AB12" s="220">
        <v>1</v>
      </c>
      <c r="AC12" s="220">
        <v>1</v>
      </c>
      <c r="AZ12" s="220">
        <v>1</v>
      </c>
      <c r="BA12" s="220">
        <f t="shared" si="3"/>
        <v>0</v>
      </c>
      <c r="BB12" s="220">
        <f t="shared" si="4"/>
        <v>0</v>
      </c>
      <c r="BC12" s="220">
        <f t="shared" si="5"/>
        <v>0</v>
      </c>
      <c r="BD12" s="220">
        <f t="shared" si="6"/>
        <v>0</v>
      </c>
      <c r="BE12" s="220">
        <f t="shared" si="7"/>
        <v>0</v>
      </c>
      <c r="CA12" s="247">
        <v>1</v>
      </c>
      <c r="CB12" s="247">
        <v>1</v>
      </c>
    </row>
    <row r="13" spans="1:80" x14ac:dyDescent="0.25">
      <c r="A13" s="248">
        <v>6</v>
      </c>
      <c r="B13" s="249" t="s">
        <v>419</v>
      </c>
      <c r="C13" s="250" t="s">
        <v>420</v>
      </c>
      <c r="D13" s="251" t="s">
        <v>178</v>
      </c>
      <c r="E13" s="252">
        <v>44.8</v>
      </c>
      <c r="F13" s="252">
        <v>0</v>
      </c>
      <c r="G13" s="253">
        <f t="shared" si="0"/>
        <v>0</v>
      </c>
      <c r="H13" s="254">
        <v>0</v>
      </c>
      <c r="I13" s="255">
        <f t="shared" si="1"/>
        <v>0</v>
      </c>
      <c r="J13" s="254">
        <v>0</v>
      </c>
      <c r="K13" s="255">
        <f t="shared" si="2"/>
        <v>0</v>
      </c>
      <c r="O13" s="247">
        <v>2</v>
      </c>
      <c r="AA13" s="220">
        <v>1</v>
      </c>
      <c r="AB13" s="220">
        <v>1</v>
      </c>
      <c r="AC13" s="220">
        <v>1</v>
      </c>
      <c r="AZ13" s="220">
        <v>1</v>
      </c>
      <c r="BA13" s="220">
        <f t="shared" si="3"/>
        <v>0</v>
      </c>
      <c r="BB13" s="220">
        <f t="shared" si="4"/>
        <v>0</v>
      </c>
      <c r="BC13" s="220">
        <f t="shared" si="5"/>
        <v>0</v>
      </c>
      <c r="BD13" s="220">
        <f t="shared" si="6"/>
        <v>0</v>
      </c>
      <c r="BE13" s="220">
        <f t="shared" si="7"/>
        <v>0</v>
      </c>
      <c r="CA13" s="247">
        <v>1</v>
      </c>
      <c r="CB13" s="247">
        <v>1</v>
      </c>
    </row>
    <row r="14" spans="1:80" x14ac:dyDescent="0.25">
      <c r="A14" s="248">
        <v>7</v>
      </c>
      <c r="B14" s="249" t="s">
        <v>421</v>
      </c>
      <c r="C14" s="250" t="s">
        <v>422</v>
      </c>
      <c r="D14" s="251" t="s">
        <v>178</v>
      </c>
      <c r="E14" s="252">
        <v>44.8</v>
      </c>
      <c r="F14" s="252">
        <v>0</v>
      </c>
      <c r="G14" s="253">
        <f t="shared" si="0"/>
        <v>0</v>
      </c>
      <c r="H14" s="254">
        <v>0</v>
      </c>
      <c r="I14" s="255">
        <f t="shared" si="1"/>
        <v>0</v>
      </c>
      <c r="J14" s="254">
        <v>0</v>
      </c>
      <c r="K14" s="255">
        <f t="shared" si="2"/>
        <v>0</v>
      </c>
      <c r="O14" s="247">
        <v>2</v>
      </c>
      <c r="AA14" s="220">
        <v>1</v>
      </c>
      <c r="AB14" s="220">
        <v>1</v>
      </c>
      <c r="AC14" s="220">
        <v>1</v>
      </c>
      <c r="AZ14" s="220">
        <v>1</v>
      </c>
      <c r="BA14" s="220">
        <f t="shared" si="3"/>
        <v>0</v>
      </c>
      <c r="BB14" s="220">
        <f t="shared" si="4"/>
        <v>0</v>
      </c>
      <c r="BC14" s="220">
        <f t="shared" si="5"/>
        <v>0</v>
      </c>
      <c r="BD14" s="220">
        <f t="shared" si="6"/>
        <v>0</v>
      </c>
      <c r="BE14" s="220">
        <f t="shared" si="7"/>
        <v>0</v>
      </c>
      <c r="CA14" s="247">
        <v>1</v>
      </c>
      <c r="CB14" s="247">
        <v>1</v>
      </c>
    </row>
    <row r="15" spans="1:80" x14ac:dyDescent="0.25">
      <c r="A15" s="248">
        <v>8</v>
      </c>
      <c r="B15" s="249" t="s">
        <v>423</v>
      </c>
      <c r="C15" s="250" t="s">
        <v>424</v>
      </c>
      <c r="D15" s="251" t="s">
        <v>178</v>
      </c>
      <c r="E15" s="252">
        <v>44.8</v>
      </c>
      <c r="F15" s="252">
        <v>0</v>
      </c>
      <c r="G15" s="253">
        <f t="shared" si="0"/>
        <v>0</v>
      </c>
      <c r="H15" s="254">
        <v>0</v>
      </c>
      <c r="I15" s="255">
        <f t="shared" si="1"/>
        <v>0</v>
      </c>
      <c r="J15" s="254">
        <v>0</v>
      </c>
      <c r="K15" s="255">
        <f t="shared" si="2"/>
        <v>0</v>
      </c>
      <c r="O15" s="247">
        <v>2</v>
      </c>
      <c r="AA15" s="220">
        <v>1</v>
      </c>
      <c r="AB15" s="220">
        <v>1</v>
      </c>
      <c r="AC15" s="220">
        <v>1</v>
      </c>
      <c r="AZ15" s="220">
        <v>1</v>
      </c>
      <c r="BA15" s="220">
        <f t="shared" si="3"/>
        <v>0</v>
      </c>
      <c r="BB15" s="220">
        <f t="shared" si="4"/>
        <v>0</v>
      </c>
      <c r="BC15" s="220">
        <f t="shared" si="5"/>
        <v>0</v>
      </c>
      <c r="BD15" s="220">
        <f t="shared" si="6"/>
        <v>0</v>
      </c>
      <c r="BE15" s="220">
        <f t="shared" si="7"/>
        <v>0</v>
      </c>
      <c r="CA15" s="247">
        <v>1</v>
      </c>
      <c r="CB15" s="247">
        <v>1</v>
      </c>
    </row>
    <row r="16" spans="1:80" x14ac:dyDescent="0.25">
      <c r="A16" s="248">
        <v>9</v>
      </c>
      <c r="B16" s="249" t="s">
        <v>425</v>
      </c>
      <c r="C16" s="250" t="s">
        <v>426</v>
      </c>
      <c r="D16" s="251" t="s">
        <v>178</v>
      </c>
      <c r="E16" s="252">
        <v>44.8</v>
      </c>
      <c r="F16" s="252">
        <v>0</v>
      </c>
      <c r="G16" s="253">
        <f t="shared" si="0"/>
        <v>0</v>
      </c>
      <c r="H16" s="254">
        <v>0</v>
      </c>
      <c r="I16" s="255">
        <f t="shared" si="1"/>
        <v>0</v>
      </c>
      <c r="J16" s="254">
        <v>0</v>
      </c>
      <c r="K16" s="255">
        <f t="shared" si="2"/>
        <v>0</v>
      </c>
      <c r="O16" s="247">
        <v>2</v>
      </c>
      <c r="AA16" s="220">
        <v>1</v>
      </c>
      <c r="AB16" s="220">
        <v>1</v>
      </c>
      <c r="AC16" s="220">
        <v>1</v>
      </c>
      <c r="AZ16" s="220">
        <v>1</v>
      </c>
      <c r="BA16" s="220">
        <f t="shared" si="3"/>
        <v>0</v>
      </c>
      <c r="BB16" s="220">
        <f t="shared" si="4"/>
        <v>0</v>
      </c>
      <c r="BC16" s="220">
        <f t="shared" si="5"/>
        <v>0</v>
      </c>
      <c r="BD16" s="220">
        <f t="shared" si="6"/>
        <v>0</v>
      </c>
      <c r="BE16" s="220">
        <f t="shared" si="7"/>
        <v>0</v>
      </c>
      <c r="CA16" s="247">
        <v>1</v>
      </c>
      <c r="CB16" s="247">
        <v>1</v>
      </c>
    </row>
    <row r="17" spans="1:80" ht="20.399999999999999" x14ac:dyDescent="0.25">
      <c r="A17" s="248">
        <v>10</v>
      </c>
      <c r="B17" s="249" t="s">
        <v>427</v>
      </c>
      <c r="C17" s="250" t="s">
        <v>428</v>
      </c>
      <c r="D17" s="251" t="s">
        <v>127</v>
      </c>
      <c r="E17" s="252">
        <v>134.98500000000001</v>
      </c>
      <c r="F17" s="252">
        <v>0</v>
      </c>
      <c r="G17" s="253">
        <f t="shared" si="0"/>
        <v>0</v>
      </c>
      <c r="H17" s="254">
        <v>0</v>
      </c>
      <c r="I17" s="255">
        <f t="shared" si="1"/>
        <v>0</v>
      </c>
      <c r="J17" s="254">
        <v>0</v>
      </c>
      <c r="K17" s="255">
        <f t="shared" si="2"/>
        <v>0</v>
      </c>
      <c r="O17" s="247">
        <v>2</v>
      </c>
      <c r="AA17" s="220">
        <v>1</v>
      </c>
      <c r="AB17" s="220">
        <v>1</v>
      </c>
      <c r="AC17" s="220">
        <v>1</v>
      </c>
      <c r="AZ17" s="220">
        <v>1</v>
      </c>
      <c r="BA17" s="220">
        <f t="shared" si="3"/>
        <v>0</v>
      </c>
      <c r="BB17" s="220">
        <f t="shared" si="4"/>
        <v>0</v>
      </c>
      <c r="BC17" s="220">
        <f t="shared" si="5"/>
        <v>0</v>
      </c>
      <c r="BD17" s="220">
        <f t="shared" si="6"/>
        <v>0</v>
      </c>
      <c r="BE17" s="220">
        <f t="shared" si="7"/>
        <v>0</v>
      </c>
      <c r="CA17" s="247">
        <v>1</v>
      </c>
      <c r="CB17" s="247">
        <v>1</v>
      </c>
    </row>
    <row r="18" spans="1:80" ht="20.399999999999999" x14ac:dyDescent="0.25">
      <c r="A18" s="248">
        <v>11</v>
      </c>
      <c r="B18" s="249" t="s">
        <v>429</v>
      </c>
      <c r="C18" s="250" t="s">
        <v>430</v>
      </c>
      <c r="D18" s="251" t="s">
        <v>127</v>
      </c>
      <c r="E18" s="252">
        <v>102.55500000000001</v>
      </c>
      <c r="F18" s="252">
        <v>0</v>
      </c>
      <c r="G18" s="253">
        <f t="shared" si="0"/>
        <v>0</v>
      </c>
      <c r="H18" s="254">
        <v>0</v>
      </c>
      <c r="I18" s="255">
        <f t="shared" si="1"/>
        <v>0</v>
      </c>
      <c r="J18" s="254">
        <v>0</v>
      </c>
      <c r="K18" s="255">
        <f t="shared" si="2"/>
        <v>0</v>
      </c>
      <c r="O18" s="247">
        <v>2</v>
      </c>
      <c r="AA18" s="220">
        <v>1</v>
      </c>
      <c r="AB18" s="220">
        <v>1</v>
      </c>
      <c r="AC18" s="220">
        <v>1</v>
      </c>
      <c r="AZ18" s="220">
        <v>1</v>
      </c>
      <c r="BA18" s="220">
        <f t="shared" si="3"/>
        <v>0</v>
      </c>
      <c r="BB18" s="220">
        <f t="shared" si="4"/>
        <v>0</v>
      </c>
      <c r="BC18" s="220">
        <f t="shared" si="5"/>
        <v>0</v>
      </c>
      <c r="BD18" s="220">
        <f t="shared" si="6"/>
        <v>0</v>
      </c>
      <c r="BE18" s="220">
        <f t="shared" si="7"/>
        <v>0</v>
      </c>
      <c r="CA18" s="247">
        <v>1</v>
      </c>
      <c r="CB18" s="247">
        <v>1</v>
      </c>
    </row>
    <row r="19" spans="1:80" x14ac:dyDescent="0.25">
      <c r="A19" s="248">
        <v>12</v>
      </c>
      <c r="B19" s="249" t="s">
        <v>431</v>
      </c>
      <c r="C19" s="250" t="s">
        <v>432</v>
      </c>
      <c r="D19" s="251" t="s">
        <v>127</v>
      </c>
      <c r="E19" s="252">
        <v>102.55500000000001</v>
      </c>
      <c r="F19" s="252">
        <v>0</v>
      </c>
      <c r="G19" s="253">
        <f t="shared" si="0"/>
        <v>0</v>
      </c>
      <c r="H19" s="254">
        <v>0</v>
      </c>
      <c r="I19" s="255">
        <f t="shared" si="1"/>
        <v>0</v>
      </c>
      <c r="J19" s="254">
        <v>0</v>
      </c>
      <c r="K19" s="255">
        <f t="shared" si="2"/>
        <v>0</v>
      </c>
      <c r="O19" s="247">
        <v>2</v>
      </c>
      <c r="AA19" s="220">
        <v>1</v>
      </c>
      <c r="AB19" s="220">
        <v>1</v>
      </c>
      <c r="AC19" s="220">
        <v>1</v>
      </c>
      <c r="AZ19" s="220">
        <v>1</v>
      </c>
      <c r="BA19" s="220">
        <f t="shared" si="3"/>
        <v>0</v>
      </c>
      <c r="BB19" s="220">
        <f t="shared" si="4"/>
        <v>0</v>
      </c>
      <c r="BC19" s="220">
        <f t="shared" si="5"/>
        <v>0</v>
      </c>
      <c r="BD19" s="220">
        <f t="shared" si="6"/>
        <v>0</v>
      </c>
      <c r="BE19" s="220">
        <f t="shared" si="7"/>
        <v>0</v>
      </c>
      <c r="CA19" s="247">
        <v>1</v>
      </c>
      <c r="CB19" s="247">
        <v>1</v>
      </c>
    </row>
    <row r="20" spans="1:80" x14ac:dyDescent="0.25">
      <c r="A20" s="248">
        <v>13</v>
      </c>
      <c r="B20" s="249" t="s">
        <v>433</v>
      </c>
      <c r="C20" s="250" t="s">
        <v>158</v>
      </c>
      <c r="D20" s="251" t="s">
        <v>127</v>
      </c>
      <c r="E20" s="252">
        <v>102.55500000000001</v>
      </c>
      <c r="F20" s="252">
        <v>0</v>
      </c>
      <c r="G20" s="253">
        <f t="shared" si="0"/>
        <v>0</v>
      </c>
      <c r="H20" s="254">
        <v>0</v>
      </c>
      <c r="I20" s="255">
        <f t="shared" si="1"/>
        <v>0</v>
      </c>
      <c r="J20" s="254">
        <v>0</v>
      </c>
      <c r="K20" s="255">
        <f t="shared" si="2"/>
        <v>0</v>
      </c>
      <c r="O20" s="247">
        <v>2</v>
      </c>
      <c r="AA20" s="220">
        <v>1</v>
      </c>
      <c r="AB20" s="220">
        <v>1</v>
      </c>
      <c r="AC20" s="220">
        <v>1</v>
      </c>
      <c r="AZ20" s="220">
        <v>1</v>
      </c>
      <c r="BA20" s="220">
        <f t="shared" si="3"/>
        <v>0</v>
      </c>
      <c r="BB20" s="220">
        <f t="shared" si="4"/>
        <v>0</v>
      </c>
      <c r="BC20" s="220">
        <f t="shared" si="5"/>
        <v>0</v>
      </c>
      <c r="BD20" s="220">
        <f t="shared" si="6"/>
        <v>0</v>
      </c>
      <c r="BE20" s="220">
        <f t="shared" si="7"/>
        <v>0</v>
      </c>
      <c r="CA20" s="247">
        <v>1</v>
      </c>
      <c r="CB20" s="247">
        <v>1</v>
      </c>
    </row>
    <row r="21" spans="1:80" ht="20.399999999999999" x14ac:dyDescent="0.25">
      <c r="A21" s="248">
        <v>14</v>
      </c>
      <c r="B21" s="249" t="s">
        <v>434</v>
      </c>
      <c r="C21" s="250" t="s">
        <v>435</v>
      </c>
      <c r="D21" s="251" t="s">
        <v>202</v>
      </c>
      <c r="E21" s="252">
        <v>164.08799999999999</v>
      </c>
      <c r="F21" s="252">
        <v>0</v>
      </c>
      <c r="G21" s="253">
        <f t="shared" si="0"/>
        <v>0</v>
      </c>
      <c r="H21" s="254">
        <v>0</v>
      </c>
      <c r="I21" s="255">
        <f t="shared" si="1"/>
        <v>0</v>
      </c>
      <c r="J21" s="254">
        <v>0</v>
      </c>
      <c r="K21" s="255">
        <f t="shared" si="2"/>
        <v>0</v>
      </c>
      <c r="O21" s="247">
        <v>2</v>
      </c>
      <c r="AA21" s="220">
        <v>1</v>
      </c>
      <c r="AB21" s="220">
        <v>1</v>
      </c>
      <c r="AC21" s="220">
        <v>1</v>
      </c>
      <c r="AZ21" s="220">
        <v>1</v>
      </c>
      <c r="BA21" s="220">
        <f t="shared" si="3"/>
        <v>0</v>
      </c>
      <c r="BB21" s="220">
        <f t="shared" si="4"/>
        <v>0</v>
      </c>
      <c r="BC21" s="220">
        <f t="shared" si="5"/>
        <v>0</v>
      </c>
      <c r="BD21" s="220">
        <f t="shared" si="6"/>
        <v>0</v>
      </c>
      <c r="BE21" s="220">
        <f t="shared" si="7"/>
        <v>0</v>
      </c>
      <c r="CA21" s="247">
        <v>1</v>
      </c>
      <c r="CB21" s="247">
        <v>1</v>
      </c>
    </row>
    <row r="22" spans="1:80" ht="20.399999999999999" x14ac:dyDescent="0.25">
      <c r="A22" s="248">
        <v>15</v>
      </c>
      <c r="B22" s="249" t="s">
        <v>436</v>
      </c>
      <c r="C22" s="250" t="s">
        <v>437</v>
      </c>
      <c r="D22" s="251" t="s">
        <v>127</v>
      </c>
      <c r="E22" s="252">
        <v>12.052</v>
      </c>
      <c r="F22" s="252">
        <v>0</v>
      </c>
      <c r="G22" s="253">
        <f t="shared" si="0"/>
        <v>0</v>
      </c>
      <c r="H22" s="254">
        <v>0</v>
      </c>
      <c r="I22" s="255">
        <f t="shared" si="1"/>
        <v>0</v>
      </c>
      <c r="J22" s="254">
        <v>0</v>
      </c>
      <c r="K22" s="255">
        <f t="shared" si="2"/>
        <v>0</v>
      </c>
      <c r="O22" s="247">
        <v>2</v>
      </c>
      <c r="AA22" s="220">
        <v>1</v>
      </c>
      <c r="AB22" s="220">
        <v>1</v>
      </c>
      <c r="AC22" s="220">
        <v>1</v>
      </c>
      <c r="AZ22" s="220">
        <v>1</v>
      </c>
      <c r="BA22" s="220">
        <f t="shared" si="3"/>
        <v>0</v>
      </c>
      <c r="BB22" s="220">
        <f t="shared" si="4"/>
        <v>0</v>
      </c>
      <c r="BC22" s="220">
        <f t="shared" si="5"/>
        <v>0</v>
      </c>
      <c r="BD22" s="220">
        <f t="shared" si="6"/>
        <v>0</v>
      </c>
      <c r="BE22" s="220">
        <f t="shared" si="7"/>
        <v>0</v>
      </c>
      <c r="CA22" s="247">
        <v>1</v>
      </c>
      <c r="CB22" s="247">
        <v>1</v>
      </c>
    </row>
    <row r="23" spans="1:80" ht="20.399999999999999" x14ac:dyDescent="0.25">
      <c r="A23" s="248">
        <v>16</v>
      </c>
      <c r="B23" s="249" t="s">
        <v>438</v>
      </c>
      <c r="C23" s="250" t="s">
        <v>439</v>
      </c>
      <c r="D23" s="251" t="s">
        <v>178</v>
      </c>
      <c r="E23" s="252">
        <v>101.89</v>
      </c>
      <c r="F23" s="252">
        <v>0</v>
      </c>
      <c r="G23" s="253">
        <f t="shared" si="0"/>
        <v>0</v>
      </c>
      <c r="H23" s="254">
        <v>0</v>
      </c>
      <c r="I23" s="255">
        <f t="shared" si="1"/>
        <v>0</v>
      </c>
      <c r="J23" s="254">
        <v>0</v>
      </c>
      <c r="K23" s="255">
        <f t="shared" si="2"/>
        <v>0</v>
      </c>
      <c r="O23" s="247">
        <v>2</v>
      </c>
      <c r="AA23" s="220">
        <v>1</v>
      </c>
      <c r="AB23" s="220">
        <v>1</v>
      </c>
      <c r="AC23" s="220">
        <v>1</v>
      </c>
      <c r="AZ23" s="220">
        <v>1</v>
      </c>
      <c r="BA23" s="220">
        <f t="shared" si="3"/>
        <v>0</v>
      </c>
      <c r="BB23" s="220">
        <f t="shared" si="4"/>
        <v>0</v>
      </c>
      <c r="BC23" s="220">
        <f t="shared" si="5"/>
        <v>0</v>
      </c>
      <c r="BD23" s="220">
        <f t="shared" si="6"/>
        <v>0</v>
      </c>
      <c r="BE23" s="220">
        <f t="shared" si="7"/>
        <v>0</v>
      </c>
      <c r="CA23" s="247">
        <v>1</v>
      </c>
      <c r="CB23" s="247">
        <v>1</v>
      </c>
    </row>
    <row r="24" spans="1:80" ht="20.399999999999999" x14ac:dyDescent="0.25">
      <c r="A24" s="248">
        <v>17</v>
      </c>
      <c r="B24" s="249" t="s">
        <v>440</v>
      </c>
      <c r="C24" s="250" t="s">
        <v>441</v>
      </c>
      <c r="D24" s="251" t="s">
        <v>178</v>
      </c>
      <c r="E24" s="252">
        <v>101.89</v>
      </c>
      <c r="F24" s="252">
        <v>0</v>
      </c>
      <c r="G24" s="253">
        <f t="shared" si="0"/>
        <v>0</v>
      </c>
      <c r="H24" s="254">
        <v>0</v>
      </c>
      <c r="I24" s="255">
        <f t="shared" si="1"/>
        <v>0</v>
      </c>
      <c r="J24" s="254">
        <v>0</v>
      </c>
      <c r="K24" s="255">
        <f t="shared" si="2"/>
        <v>0</v>
      </c>
      <c r="O24" s="247">
        <v>2</v>
      </c>
      <c r="AA24" s="220">
        <v>1</v>
      </c>
      <c r="AB24" s="220">
        <v>1</v>
      </c>
      <c r="AC24" s="220">
        <v>1</v>
      </c>
      <c r="AZ24" s="220">
        <v>1</v>
      </c>
      <c r="BA24" s="220">
        <f t="shared" si="3"/>
        <v>0</v>
      </c>
      <c r="BB24" s="220">
        <f t="shared" si="4"/>
        <v>0</v>
      </c>
      <c r="BC24" s="220">
        <f t="shared" si="5"/>
        <v>0</v>
      </c>
      <c r="BD24" s="220">
        <f t="shared" si="6"/>
        <v>0</v>
      </c>
      <c r="BE24" s="220">
        <f t="shared" si="7"/>
        <v>0</v>
      </c>
      <c r="CA24" s="247">
        <v>1</v>
      </c>
      <c r="CB24" s="247">
        <v>1</v>
      </c>
    </row>
    <row r="25" spans="1:80" x14ac:dyDescent="0.25">
      <c r="A25" s="248">
        <v>18</v>
      </c>
      <c r="B25" s="249" t="s">
        <v>442</v>
      </c>
      <c r="C25" s="250" t="s">
        <v>443</v>
      </c>
      <c r="D25" s="251" t="s">
        <v>209</v>
      </c>
      <c r="E25" s="252">
        <v>2.8380000000000001</v>
      </c>
      <c r="F25" s="252">
        <v>0</v>
      </c>
      <c r="G25" s="253">
        <f t="shared" si="0"/>
        <v>0</v>
      </c>
      <c r="H25" s="254">
        <v>0</v>
      </c>
      <c r="I25" s="255">
        <f t="shared" si="1"/>
        <v>0</v>
      </c>
      <c r="J25" s="254">
        <v>0</v>
      </c>
      <c r="K25" s="255">
        <f t="shared" si="2"/>
        <v>0</v>
      </c>
      <c r="O25" s="247">
        <v>2</v>
      </c>
      <c r="AA25" s="220">
        <v>1</v>
      </c>
      <c r="AB25" s="220">
        <v>1</v>
      </c>
      <c r="AC25" s="220">
        <v>1</v>
      </c>
      <c r="AZ25" s="220">
        <v>1</v>
      </c>
      <c r="BA25" s="220">
        <f t="shared" si="3"/>
        <v>0</v>
      </c>
      <c r="BB25" s="220">
        <f t="shared" si="4"/>
        <v>0</v>
      </c>
      <c r="BC25" s="220">
        <f t="shared" si="5"/>
        <v>0</v>
      </c>
      <c r="BD25" s="220">
        <f t="shared" si="6"/>
        <v>0</v>
      </c>
      <c r="BE25" s="220">
        <f t="shared" si="7"/>
        <v>0</v>
      </c>
      <c r="CA25" s="247">
        <v>1</v>
      </c>
      <c r="CB25" s="247">
        <v>1</v>
      </c>
    </row>
    <row r="26" spans="1:80" x14ac:dyDescent="0.25">
      <c r="A26" s="266"/>
      <c r="B26" s="267" t="s">
        <v>97</v>
      </c>
      <c r="C26" s="268" t="s">
        <v>124</v>
      </c>
      <c r="D26" s="269"/>
      <c r="E26" s="270"/>
      <c r="F26" s="271"/>
      <c r="G26" s="272">
        <f>SUM(G7:G25)</f>
        <v>0</v>
      </c>
      <c r="H26" s="273"/>
      <c r="I26" s="274">
        <f>SUM(I7:I25)</f>
        <v>0</v>
      </c>
      <c r="J26" s="273"/>
      <c r="K26" s="274">
        <f>SUM(K7:K25)</f>
        <v>0</v>
      </c>
      <c r="O26" s="247">
        <v>4</v>
      </c>
      <c r="BA26" s="275">
        <f>SUM(BA7:BA25)</f>
        <v>0</v>
      </c>
      <c r="BB26" s="275">
        <f>SUM(BB7:BB25)</f>
        <v>0</v>
      </c>
      <c r="BC26" s="275">
        <f>SUM(BC7:BC25)</f>
        <v>0</v>
      </c>
      <c r="BD26" s="275">
        <f>SUM(BD7:BD25)</f>
        <v>0</v>
      </c>
      <c r="BE26" s="275">
        <f>SUM(BE7:BE25)</f>
        <v>0</v>
      </c>
    </row>
    <row r="27" spans="1:80" x14ac:dyDescent="0.25">
      <c r="A27" s="237" t="s">
        <v>93</v>
      </c>
      <c r="B27" s="238" t="s">
        <v>115</v>
      </c>
      <c r="C27" s="239" t="s">
        <v>444</v>
      </c>
      <c r="D27" s="240"/>
      <c r="E27" s="241"/>
      <c r="F27" s="241"/>
      <c r="G27" s="242"/>
      <c r="H27" s="243"/>
      <c r="I27" s="244"/>
      <c r="J27" s="245"/>
      <c r="K27" s="246"/>
      <c r="O27" s="247">
        <v>1</v>
      </c>
    </row>
    <row r="28" spans="1:80" x14ac:dyDescent="0.25">
      <c r="A28" s="248">
        <v>19</v>
      </c>
      <c r="B28" s="249" t="s">
        <v>446</v>
      </c>
      <c r="C28" s="250" t="s">
        <v>447</v>
      </c>
      <c r="D28" s="251" t="s">
        <v>225</v>
      </c>
      <c r="E28" s="252">
        <v>8</v>
      </c>
      <c r="F28" s="252">
        <v>0</v>
      </c>
      <c r="G28" s="253">
        <f>E28*F28</f>
        <v>0</v>
      </c>
      <c r="H28" s="254">
        <v>0</v>
      </c>
      <c r="I28" s="255">
        <f>E28*H28</f>
        <v>0</v>
      </c>
      <c r="J28" s="254">
        <v>0</v>
      </c>
      <c r="K28" s="255">
        <f>E28*J28</f>
        <v>0</v>
      </c>
      <c r="O28" s="247">
        <v>2</v>
      </c>
      <c r="AA28" s="220">
        <v>1</v>
      </c>
      <c r="AB28" s="220">
        <v>1</v>
      </c>
      <c r="AC28" s="220">
        <v>1</v>
      </c>
      <c r="AZ28" s="220">
        <v>1</v>
      </c>
      <c r="BA28" s="220">
        <f>IF(AZ28=1,G28,0)</f>
        <v>0</v>
      </c>
      <c r="BB28" s="220">
        <f>IF(AZ28=2,G28,0)</f>
        <v>0</v>
      </c>
      <c r="BC28" s="220">
        <f>IF(AZ28=3,G28,0)</f>
        <v>0</v>
      </c>
      <c r="BD28" s="220">
        <f>IF(AZ28=4,G28,0)</f>
        <v>0</v>
      </c>
      <c r="BE28" s="220">
        <f>IF(AZ28=5,G28,0)</f>
        <v>0</v>
      </c>
      <c r="CA28" s="247">
        <v>1</v>
      </c>
      <c r="CB28" s="247">
        <v>1</v>
      </c>
    </row>
    <row r="29" spans="1:80" ht="20.399999999999999" x14ac:dyDescent="0.25">
      <c r="A29" s="248">
        <v>20</v>
      </c>
      <c r="B29" s="249" t="s">
        <v>448</v>
      </c>
      <c r="C29" s="250" t="s">
        <v>449</v>
      </c>
      <c r="D29" s="251" t="s">
        <v>225</v>
      </c>
      <c r="E29" s="252">
        <v>145</v>
      </c>
      <c r="F29" s="252">
        <v>0</v>
      </c>
      <c r="G29" s="253">
        <f>E29*F29</f>
        <v>0</v>
      </c>
      <c r="H29" s="254">
        <v>0</v>
      </c>
      <c r="I29" s="255">
        <f>E29*H29</f>
        <v>0</v>
      </c>
      <c r="J29" s="254">
        <v>0</v>
      </c>
      <c r="K29" s="255">
        <f>E29*J29</f>
        <v>0</v>
      </c>
      <c r="O29" s="247">
        <v>2</v>
      </c>
      <c r="AA29" s="220">
        <v>1</v>
      </c>
      <c r="AB29" s="220">
        <v>1</v>
      </c>
      <c r="AC29" s="220">
        <v>1</v>
      </c>
      <c r="AZ29" s="220">
        <v>1</v>
      </c>
      <c r="BA29" s="220">
        <f>IF(AZ29=1,G29,0)</f>
        <v>0</v>
      </c>
      <c r="BB29" s="220">
        <f>IF(AZ29=2,G29,0)</f>
        <v>0</v>
      </c>
      <c r="BC29" s="220">
        <f>IF(AZ29=3,G29,0)</f>
        <v>0</v>
      </c>
      <c r="BD29" s="220">
        <f>IF(AZ29=4,G29,0)</f>
        <v>0</v>
      </c>
      <c r="BE29" s="220">
        <f>IF(AZ29=5,G29,0)</f>
        <v>0</v>
      </c>
      <c r="CA29" s="247">
        <v>1</v>
      </c>
      <c r="CB29" s="247">
        <v>1</v>
      </c>
    </row>
    <row r="30" spans="1:80" x14ac:dyDescent="0.25">
      <c r="A30" s="248">
        <v>21</v>
      </c>
      <c r="B30" s="249" t="s">
        <v>450</v>
      </c>
      <c r="C30" s="250" t="s">
        <v>451</v>
      </c>
      <c r="D30" s="251" t="s">
        <v>225</v>
      </c>
      <c r="E30" s="252">
        <v>145</v>
      </c>
      <c r="F30" s="252">
        <v>0</v>
      </c>
      <c r="G30" s="253">
        <f>E30*F30</f>
        <v>0</v>
      </c>
      <c r="H30" s="254">
        <v>0</v>
      </c>
      <c r="I30" s="255">
        <f>E30*H30</f>
        <v>0</v>
      </c>
      <c r="J30" s="254">
        <v>0</v>
      </c>
      <c r="K30" s="255">
        <f>E30*J30</f>
        <v>0</v>
      </c>
      <c r="O30" s="247">
        <v>2</v>
      </c>
      <c r="AA30" s="220">
        <v>1</v>
      </c>
      <c r="AB30" s="220">
        <v>1</v>
      </c>
      <c r="AC30" s="220">
        <v>1</v>
      </c>
      <c r="AZ30" s="220">
        <v>1</v>
      </c>
      <c r="BA30" s="220">
        <f>IF(AZ30=1,G30,0)</f>
        <v>0</v>
      </c>
      <c r="BB30" s="220">
        <f>IF(AZ30=2,G30,0)</f>
        <v>0</v>
      </c>
      <c r="BC30" s="220">
        <f>IF(AZ30=3,G30,0)</f>
        <v>0</v>
      </c>
      <c r="BD30" s="220">
        <f>IF(AZ30=4,G30,0)</f>
        <v>0</v>
      </c>
      <c r="BE30" s="220">
        <f>IF(AZ30=5,G30,0)</f>
        <v>0</v>
      </c>
      <c r="CA30" s="247">
        <v>1</v>
      </c>
      <c r="CB30" s="247">
        <v>1</v>
      </c>
    </row>
    <row r="31" spans="1:80" x14ac:dyDescent="0.25">
      <c r="A31" s="248">
        <v>22</v>
      </c>
      <c r="B31" s="249" t="s">
        <v>452</v>
      </c>
      <c r="C31" s="250" t="s">
        <v>453</v>
      </c>
      <c r="D31" s="251" t="s">
        <v>202</v>
      </c>
      <c r="E31" s="252">
        <v>188.547</v>
      </c>
      <c r="F31" s="252">
        <v>0</v>
      </c>
      <c r="G31" s="253">
        <f>E31*F31</f>
        <v>0</v>
      </c>
      <c r="H31" s="254">
        <v>0</v>
      </c>
      <c r="I31" s="255">
        <f>E31*H31</f>
        <v>0</v>
      </c>
      <c r="J31" s="254">
        <v>0</v>
      </c>
      <c r="K31" s="255">
        <f>E31*J31</f>
        <v>0</v>
      </c>
      <c r="O31" s="247">
        <v>2</v>
      </c>
      <c r="AA31" s="220">
        <v>1</v>
      </c>
      <c r="AB31" s="220">
        <v>1</v>
      </c>
      <c r="AC31" s="220">
        <v>1</v>
      </c>
      <c r="AZ31" s="220">
        <v>1</v>
      </c>
      <c r="BA31" s="220">
        <f>IF(AZ31=1,G31,0)</f>
        <v>0</v>
      </c>
      <c r="BB31" s="220">
        <f>IF(AZ31=2,G31,0)</f>
        <v>0</v>
      </c>
      <c r="BC31" s="220">
        <f>IF(AZ31=3,G31,0)</f>
        <v>0</v>
      </c>
      <c r="BD31" s="220">
        <f>IF(AZ31=4,G31,0)</f>
        <v>0</v>
      </c>
      <c r="BE31" s="220">
        <f>IF(AZ31=5,G31,0)</f>
        <v>0</v>
      </c>
      <c r="CA31" s="247">
        <v>1</v>
      </c>
      <c r="CB31" s="247">
        <v>1</v>
      </c>
    </row>
    <row r="32" spans="1:80" x14ac:dyDescent="0.25">
      <c r="A32" s="248">
        <v>23</v>
      </c>
      <c r="B32" s="249" t="s">
        <v>454</v>
      </c>
      <c r="C32" s="250" t="s">
        <v>455</v>
      </c>
      <c r="D32" s="251" t="s">
        <v>178</v>
      </c>
      <c r="E32" s="252">
        <v>468.05399999999997</v>
      </c>
      <c r="F32" s="252">
        <v>0</v>
      </c>
      <c r="G32" s="253">
        <f>E32*F32</f>
        <v>0</v>
      </c>
      <c r="H32" s="254">
        <v>0</v>
      </c>
      <c r="I32" s="255">
        <f>E32*H32</f>
        <v>0</v>
      </c>
      <c r="J32" s="254">
        <v>0</v>
      </c>
      <c r="K32" s="255">
        <f>E32*J32</f>
        <v>0</v>
      </c>
      <c r="O32" s="247">
        <v>2</v>
      </c>
      <c r="AA32" s="220">
        <v>1</v>
      </c>
      <c r="AB32" s="220">
        <v>1</v>
      </c>
      <c r="AC32" s="220">
        <v>1</v>
      </c>
      <c r="AZ32" s="220">
        <v>1</v>
      </c>
      <c r="BA32" s="220">
        <f>IF(AZ32=1,G32,0)</f>
        <v>0</v>
      </c>
      <c r="BB32" s="220">
        <f>IF(AZ32=2,G32,0)</f>
        <v>0</v>
      </c>
      <c r="BC32" s="220">
        <f>IF(AZ32=3,G32,0)</f>
        <v>0</v>
      </c>
      <c r="BD32" s="220">
        <f>IF(AZ32=4,G32,0)</f>
        <v>0</v>
      </c>
      <c r="BE32" s="220">
        <f>IF(AZ32=5,G32,0)</f>
        <v>0</v>
      </c>
      <c r="CA32" s="247">
        <v>1</v>
      </c>
      <c r="CB32" s="247">
        <v>1</v>
      </c>
    </row>
    <row r="33" spans="1:80" x14ac:dyDescent="0.25">
      <c r="A33" s="266"/>
      <c r="B33" s="267" t="s">
        <v>97</v>
      </c>
      <c r="C33" s="268" t="s">
        <v>445</v>
      </c>
      <c r="D33" s="269"/>
      <c r="E33" s="270"/>
      <c r="F33" s="271"/>
      <c r="G33" s="272">
        <f>SUM(G27:G32)</f>
        <v>0</v>
      </c>
      <c r="H33" s="273"/>
      <c r="I33" s="274">
        <f>SUM(I27:I32)</f>
        <v>0</v>
      </c>
      <c r="J33" s="273"/>
      <c r="K33" s="274">
        <f>SUM(K27:K32)</f>
        <v>0</v>
      </c>
      <c r="O33" s="247">
        <v>4</v>
      </c>
      <c r="BA33" s="275">
        <f>SUM(BA27:BA32)</f>
        <v>0</v>
      </c>
      <c r="BB33" s="275">
        <f>SUM(BB27:BB32)</f>
        <v>0</v>
      </c>
      <c r="BC33" s="275">
        <f>SUM(BC27:BC32)</f>
        <v>0</v>
      </c>
      <c r="BD33" s="275">
        <f>SUM(BD27:BD32)</f>
        <v>0</v>
      </c>
      <c r="BE33" s="275">
        <f>SUM(BE27:BE32)</f>
        <v>0</v>
      </c>
    </row>
    <row r="34" spans="1:80" x14ac:dyDescent="0.25">
      <c r="A34" s="237" t="s">
        <v>93</v>
      </c>
      <c r="B34" s="238" t="s">
        <v>456</v>
      </c>
      <c r="C34" s="239" t="s">
        <v>457</v>
      </c>
      <c r="D34" s="240"/>
      <c r="E34" s="241"/>
      <c r="F34" s="241"/>
      <c r="G34" s="242"/>
      <c r="H34" s="243"/>
      <c r="I34" s="244"/>
      <c r="J34" s="245"/>
      <c r="K34" s="246"/>
      <c r="O34" s="247">
        <v>1</v>
      </c>
    </row>
    <row r="35" spans="1:80" ht="20.399999999999999" x14ac:dyDescent="0.25">
      <c r="A35" s="248">
        <v>24</v>
      </c>
      <c r="B35" s="249" t="s">
        <v>459</v>
      </c>
      <c r="C35" s="250" t="s">
        <v>460</v>
      </c>
      <c r="D35" s="251" t="s">
        <v>292</v>
      </c>
      <c r="E35" s="252">
        <v>1</v>
      </c>
      <c r="F35" s="252">
        <v>0</v>
      </c>
      <c r="G35" s="253">
        <f t="shared" ref="G35:G43" si="8">E35*F35</f>
        <v>0</v>
      </c>
      <c r="H35" s="254">
        <v>0</v>
      </c>
      <c r="I35" s="255">
        <f t="shared" ref="I35:I43" si="9">E35*H35</f>
        <v>0</v>
      </c>
      <c r="J35" s="254"/>
      <c r="K35" s="255">
        <f t="shared" ref="K35:K43" si="10">E35*J35</f>
        <v>0</v>
      </c>
      <c r="O35" s="247">
        <v>2</v>
      </c>
      <c r="AA35" s="220">
        <v>12</v>
      </c>
      <c r="AB35" s="220">
        <v>0</v>
      </c>
      <c r="AC35" s="220">
        <v>24</v>
      </c>
      <c r="AZ35" s="220">
        <v>1</v>
      </c>
      <c r="BA35" s="220">
        <f t="shared" ref="BA35:BA43" si="11">IF(AZ35=1,G35,0)</f>
        <v>0</v>
      </c>
      <c r="BB35" s="220">
        <f t="shared" ref="BB35:BB43" si="12">IF(AZ35=2,G35,0)</f>
        <v>0</v>
      </c>
      <c r="BC35" s="220">
        <f t="shared" ref="BC35:BC43" si="13">IF(AZ35=3,G35,0)</f>
        <v>0</v>
      </c>
      <c r="BD35" s="220">
        <f t="shared" ref="BD35:BD43" si="14">IF(AZ35=4,G35,0)</f>
        <v>0</v>
      </c>
      <c r="BE35" s="220">
        <f t="shared" ref="BE35:BE43" si="15">IF(AZ35=5,G35,0)</f>
        <v>0</v>
      </c>
      <c r="CA35" s="247">
        <v>12</v>
      </c>
      <c r="CB35" s="247">
        <v>0</v>
      </c>
    </row>
    <row r="36" spans="1:80" x14ac:dyDescent="0.25">
      <c r="A36" s="248">
        <v>25</v>
      </c>
      <c r="B36" s="249" t="s">
        <v>461</v>
      </c>
      <c r="C36" s="250" t="s">
        <v>462</v>
      </c>
      <c r="D36" s="251" t="s">
        <v>292</v>
      </c>
      <c r="E36" s="252">
        <v>1</v>
      </c>
      <c r="F36" s="252">
        <v>0</v>
      </c>
      <c r="G36" s="253">
        <f t="shared" si="8"/>
        <v>0</v>
      </c>
      <c r="H36" s="254">
        <v>0</v>
      </c>
      <c r="I36" s="255">
        <f t="shared" si="9"/>
        <v>0</v>
      </c>
      <c r="J36" s="254"/>
      <c r="K36" s="255">
        <f t="shared" si="10"/>
        <v>0</v>
      </c>
      <c r="O36" s="247">
        <v>2</v>
      </c>
      <c r="AA36" s="220">
        <v>12</v>
      </c>
      <c r="AB36" s="220">
        <v>0</v>
      </c>
      <c r="AC36" s="220">
        <v>25</v>
      </c>
      <c r="AZ36" s="220">
        <v>1</v>
      </c>
      <c r="BA36" s="220">
        <f t="shared" si="11"/>
        <v>0</v>
      </c>
      <c r="BB36" s="220">
        <f t="shared" si="12"/>
        <v>0</v>
      </c>
      <c r="BC36" s="220">
        <f t="shared" si="13"/>
        <v>0</v>
      </c>
      <c r="BD36" s="220">
        <f t="shared" si="14"/>
        <v>0</v>
      </c>
      <c r="BE36" s="220">
        <f t="shared" si="15"/>
        <v>0</v>
      </c>
      <c r="CA36" s="247">
        <v>12</v>
      </c>
      <c r="CB36" s="247">
        <v>0</v>
      </c>
    </row>
    <row r="37" spans="1:80" x14ac:dyDescent="0.25">
      <c r="A37" s="248">
        <v>26</v>
      </c>
      <c r="B37" s="249" t="s">
        <v>463</v>
      </c>
      <c r="C37" s="250" t="s">
        <v>464</v>
      </c>
      <c r="D37" s="251" t="s">
        <v>292</v>
      </c>
      <c r="E37" s="252">
        <v>2</v>
      </c>
      <c r="F37" s="252">
        <v>0</v>
      </c>
      <c r="G37" s="253">
        <f t="shared" si="8"/>
        <v>0</v>
      </c>
      <c r="H37" s="254">
        <v>0</v>
      </c>
      <c r="I37" s="255">
        <f t="shared" si="9"/>
        <v>0</v>
      </c>
      <c r="J37" s="254"/>
      <c r="K37" s="255">
        <f t="shared" si="10"/>
        <v>0</v>
      </c>
      <c r="O37" s="247">
        <v>2</v>
      </c>
      <c r="AA37" s="220">
        <v>12</v>
      </c>
      <c r="AB37" s="220">
        <v>0</v>
      </c>
      <c r="AC37" s="220">
        <v>26</v>
      </c>
      <c r="AZ37" s="220">
        <v>1</v>
      </c>
      <c r="BA37" s="220">
        <f t="shared" si="11"/>
        <v>0</v>
      </c>
      <c r="BB37" s="220">
        <f t="shared" si="12"/>
        <v>0</v>
      </c>
      <c r="BC37" s="220">
        <f t="shared" si="13"/>
        <v>0</v>
      </c>
      <c r="BD37" s="220">
        <f t="shared" si="14"/>
        <v>0</v>
      </c>
      <c r="BE37" s="220">
        <f t="shared" si="15"/>
        <v>0</v>
      </c>
      <c r="CA37" s="247">
        <v>12</v>
      </c>
      <c r="CB37" s="247">
        <v>0</v>
      </c>
    </row>
    <row r="38" spans="1:80" x14ac:dyDescent="0.25">
      <c r="A38" s="248">
        <v>27</v>
      </c>
      <c r="B38" s="249" t="s">
        <v>465</v>
      </c>
      <c r="C38" s="250" t="s">
        <v>466</v>
      </c>
      <c r="D38" s="251" t="s">
        <v>292</v>
      </c>
      <c r="E38" s="252">
        <v>1</v>
      </c>
      <c r="F38" s="252">
        <v>0</v>
      </c>
      <c r="G38" s="253">
        <f t="shared" si="8"/>
        <v>0</v>
      </c>
      <c r="H38" s="254">
        <v>0</v>
      </c>
      <c r="I38" s="255">
        <f t="shared" si="9"/>
        <v>0</v>
      </c>
      <c r="J38" s="254">
        <v>0</v>
      </c>
      <c r="K38" s="255">
        <f t="shared" si="10"/>
        <v>0</v>
      </c>
      <c r="O38" s="247">
        <v>2</v>
      </c>
      <c r="AA38" s="220">
        <v>1</v>
      </c>
      <c r="AB38" s="220">
        <v>1</v>
      </c>
      <c r="AC38" s="220">
        <v>1</v>
      </c>
      <c r="AZ38" s="220">
        <v>1</v>
      </c>
      <c r="BA38" s="220">
        <f t="shared" si="11"/>
        <v>0</v>
      </c>
      <c r="BB38" s="220">
        <f t="shared" si="12"/>
        <v>0</v>
      </c>
      <c r="BC38" s="220">
        <f t="shared" si="13"/>
        <v>0</v>
      </c>
      <c r="BD38" s="220">
        <f t="shared" si="14"/>
        <v>0</v>
      </c>
      <c r="BE38" s="220">
        <f t="shared" si="15"/>
        <v>0</v>
      </c>
      <c r="CA38" s="247">
        <v>1</v>
      </c>
      <c r="CB38" s="247">
        <v>1</v>
      </c>
    </row>
    <row r="39" spans="1:80" x14ac:dyDescent="0.25">
      <c r="A39" s="248">
        <v>28</v>
      </c>
      <c r="B39" s="249" t="s">
        <v>467</v>
      </c>
      <c r="C39" s="250" t="s">
        <v>468</v>
      </c>
      <c r="D39" s="251" t="s">
        <v>292</v>
      </c>
      <c r="E39" s="252">
        <v>3</v>
      </c>
      <c r="F39" s="252">
        <v>0</v>
      </c>
      <c r="G39" s="253">
        <f t="shared" si="8"/>
        <v>0</v>
      </c>
      <c r="H39" s="254">
        <v>0</v>
      </c>
      <c r="I39" s="255">
        <f t="shared" si="9"/>
        <v>0</v>
      </c>
      <c r="J39" s="254">
        <v>0</v>
      </c>
      <c r="K39" s="255">
        <f t="shared" si="10"/>
        <v>0</v>
      </c>
      <c r="O39" s="247">
        <v>2</v>
      </c>
      <c r="AA39" s="220">
        <v>1</v>
      </c>
      <c r="AB39" s="220">
        <v>1</v>
      </c>
      <c r="AC39" s="220">
        <v>1</v>
      </c>
      <c r="AZ39" s="220">
        <v>1</v>
      </c>
      <c r="BA39" s="220">
        <f t="shared" si="11"/>
        <v>0</v>
      </c>
      <c r="BB39" s="220">
        <f t="shared" si="12"/>
        <v>0</v>
      </c>
      <c r="BC39" s="220">
        <f t="shared" si="13"/>
        <v>0</v>
      </c>
      <c r="BD39" s="220">
        <f t="shared" si="14"/>
        <v>0</v>
      </c>
      <c r="BE39" s="220">
        <f t="shared" si="15"/>
        <v>0</v>
      </c>
      <c r="CA39" s="247">
        <v>1</v>
      </c>
      <c r="CB39" s="247">
        <v>1</v>
      </c>
    </row>
    <row r="40" spans="1:80" x14ac:dyDescent="0.25">
      <c r="A40" s="248">
        <v>29</v>
      </c>
      <c r="B40" s="249" t="s">
        <v>469</v>
      </c>
      <c r="C40" s="250" t="s">
        <v>470</v>
      </c>
      <c r="D40" s="251" t="s">
        <v>292</v>
      </c>
      <c r="E40" s="252">
        <v>3</v>
      </c>
      <c r="F40" s="252">
        <v>0</v>
      </c>
      <c r="G40" s="253">
        <f t="shared" si="8"/>
        <v>0</v>
      </c>
      <c r="H40" s="254">
        <v>0</v>
      </c>
      <c r="I40" s="255">
        <f t="shared" si="9"/>
        <v>0</v>
      </c>
      <c r="J40" s="254">
        <v>0</v>
      </c>
      <c r="K40" s="255">
        <f t="shared" si="10"/>
        <v>0</v>
      </c>
      <c r="O40" s="247">
        <v>2</v>
      </c>
      <c r="AA40" s="220">
        <v>1</v>
      </c>
      <c r="AB40" s="220">
        <v>1</v>
      </c>
      <c r="AC40" s="220">
        <v>1</v>
      </c>
      <c r="AZ40" s="220">
        <v>1</v>
      </c>
      <c r="BA40" s="220">
        <f t="shared" si="11"/>
        <v>0</v>
      </c>
      <c r="BB40" s="220">
        <f t="shared" si="12"/>
        <v>0</v>
      </c>
      <c r="BC40" s="220">
        <f t="shared" si="13"/>
        <v>0</v>
      </c>
      <c r="BD40" s="220">
        <f t="shared" si="14"/>
        <v>0</v>
      </c>
      <c r="BE40" s="220">
        <f t="shared" si="15"/>
        <v>0</v>
      </c>
      <c r="CA40" s="247">
        <v>1</v>
      </c>
      <c r="CB40" s="247">
        <v>1</v>
      </c>
    </row>
    <row r="41" spans="1:80" x14ac:dyDescent="0.25">
      <c r="A41" s="248">
        <v>30</v>
      </c>
      <c r="B41" s="249" t="s">
        <v>471</v>
      </c>
      <c r="C41" s="250" t="s">
        <v>472</v>
      </c>
      <c r="D41" s="251" t="s">
        <v>292</v>
      </c>
      <c r="E41" s="252">
        <v>3</v>
      </c>
      <c r="F41" s="252">
        <v>0</v>
      </c>
      <c r="G41" s="253">
        <f t="shared" si="8"/>
        <v>0</v>
      </c>
      <c r="H41" s="254">
        <v>0</v>
      </c>
      <c r="I41" s="255">
        <f t="shared" si="9"/>
        <v>0</v>
      </c>
      <c r="J41" s="254">
        <v>0</v>
      </c>
      <c r="K41" s="255">
        <f t="shared" si="10"/>
        <v>0</v>
      </c>
      <c r="O41" s="247">
        <v>2</v>
      </c>
      <c r="AA41" s="220">
        <v>1</v>
      </c>
      <c r="AB41" s="220">
        <v>1</v>
      </c>
      <c r="AC41" s="220">
        <v>1</v>
      </c>
      <c r="AZ41" s="220">
        <v>1</v>
      </c>
      <c r="BA41" s="220">
        <f t="shared" si="11"/>
        <v>0</v>
      </c>
      <c r="BB41" s="220">
        <f t="shared" si="12"/>
        <v>0</v>
      </c>
      <c r="BC41" s="220">
        <f t="shared" si="13"/>
        <v>0</v>
      </c>
      <c r="BD41" s="220">
        <f t="shared" si="14"/>
        <v>0</v>
      </c>
      <c r="BE41" s="220">
        <f t="shared" si="15"/>
        <v>0</v>
      </c>
      <c r="CA41" s="247">
        <v>1</v>
      </c>
      <c r="CB41" s="247">
        <v>1</v>
      </c>
    </row>
    <row r="42" spans="1:80" x14ac:dyDescent="0.25">
      <c r="A42" s="248">
        <v>31</v>
      </c>
      <c r="B42" s="249" t="s">
        <v>473</v>
      </c>
      <c r="C42" s="250" t="s">
        <v>474</v>
      </c>
      <c r="D42" s="251" t="s">
        <v>292</v>
      </c>
      <c r="E42" s="252">
        <v>3</v>
      </c>
      <c r="F42" s="252">
        <v>0</v>
      </c>
      <c r="G42" s="253">
        <f t="shared" si="8"/>
        <v>0</v>
      </c>
      <c r="H42" s="254">
        <v>0</v>
      </c>
      <c r="I42" s="255">
        <f t="shared" si="9"/>
        <v>0</v>
      </c>
      <c r="J42" s="254">
        <v>0</v>
      </c>
      <c r="K42" s="255">
        <f t="shared" si="10"/>
        <v>0</v>
      </c>
      <c r="O42" s="247">
        <v>2</v>
      </c>
      <c r="AA42" s="220">
        <v>1</v>
      </c>
      <c r="AB42" s="220">
        <v>1</v>
      </c>
      <c r="AC42" s="220">
        <v>1</v>
      </c>
      <c r="AZ42" s="220">
        <v>1</v>
      </c>
      <c r="BA42" s="220">
        <f t="shared" si="11"/>
        <v>0</v>
      </c>
      <c r="BB42" s="220">
        <f t="shared" si="12"/>
        <v>0</v>
      </c>
      <c r="BC42" s="220">
        <f t="shared" si="13"/>
        <v>0</v>
      </c>
      <c r="BD42" s="220">
        <f t="shared" si="14"/>
        <v>0</v>
      </c>
      <c r="BE42" s="220">
        <f t="shared" si="15"/>
        <v>0</v>
      </c>
      <c r="CA42" s="247">
        <v>1</v>
      </c>
      <c r="CB42" s="247">
        <v>1</v>
      </c>
    </row>
    <row r="43" spans="1:80" x14ac:dyDescent="0.25">
      <c r="A43" s="248">
        <v>32</v>
      </c>
      <c r="B43" s="249" t="s">
        <v>475</v>
      </c>
      <c r="C43" s="250" t="s">
        <v>476</v>
      </c>
      <c r="D43" s="251" t="s">
        <v>292</v>
      </c>
      <c r="E43" s="252">
        <v>3</v>
      </c>
      <c r="F43" s="252">
        <v>0</v>
      </c>
      <c r="G43" s="253">
        <f t="shared" si="8"/>
        <v>0</v>
      </c>
      <c r="H43" s="254">
        <v>0</v>
      </c>
      <c r="I43" s="255">
        <f t="shared" si="9"/>
        <v>0</v>
      </c>
      <c r="J43" s="254">
        <v>0</v>
      </c>
      <c r="K43" s="255">
        <f t="shared" si="10"/>
        <v>0</v>
      </c>
      <c r="O43" s="247">
        <v>2</v>
      </c>
      <c r="AA43" s="220">
        <v>1</v>
      </c>
      <c r="AB43" s="220">
        <v>1</v>
      </c>
      <c r="AC43" s="220">
        <v>1</v>
      </c>
      <c r="AZ43" s="220">
        <v>1</v>
      </c>
      <c r="BA43" s="220">
        <f t="shared" si="11"/>
        <v>0</v>
      </c>
      <c r="BB43" s="220">
        <f t="shared" si="12"/>
        <v>0</v>
      </c>
      <c r="BC43" s="220">
        <f t="shared" si="13"/>
        <v>0</v>
      </c>
      <c r="BD43" s="220">
        <f t="shared" si="14"/>
        <v>0</v>
      </c>
      <c r="BE43" s="220">
        <f t="shared" si="15"/>
        <v>0</v>
      </c>
      <c r="CA43" s="247">
        <v>1</v>
      </c>
      <c r="CB43" s="247">
        <v>1</v>
      </c>
    </row>
    <row r="44" spans="1:80" x14ac:dyDescent="0.25">
      <c r="A44" s="266"/>
      <c r="B44" s="267" t="s">
        <v>97</v>
      </c>
      <c r="C44" s="268" t="s">
        <v>458</v>
      </c>
      <c r="D44" s="269"/>
      <c r="E44" s="270"/>
      <c r="F44" s="271"/>
      <c r="G44" s="272">
        <f>SUM(G34:G43)</f>
        <v>0</v>
      </c>
      <c r="H44" s="273"/>
      <c r="I44" s="274">
        <f>SUM(I34:I43)</f>
        <v>0</v>
      </c>
      <c r="J44" s="273"/>
      <c r="K44" s="274">
        <f>SUM(K34:K43)</f>
        <v>0</v>
      </c>
      <c r="O44" s="247">
        <v>4</v>
      </c>
      <c r="BA44" s="275">
        <f>SUM(BA34:BA43)</f>
        <v>0</v>
      </c>
      <c r="BB44" s="275">
        <f>SUM(BB34:BB43)</f>
        <v>0</v>
      </c>
      <c r="BC44" s="275">
        <f>SUM(BC34:BC43)</f>
        <v>0</v>
      </c>
      <c r="BD44" s="275">
        <f>SUM(BD34:BD43)</f>
        <v>0</v>
      </c>
      <c r="BE44" s="275">
        <f>SUM(BE34:BE43)</f>
        <v>0</v>
      </c>
    </row>
    <row r="45" spans="1:80" x14ac:dyDescent="0.25">
      <c r="A45" s="237" t="s">
        <v>93</v>
      </c>
      <c r="B45" s="238" t="s">
        <v>477</v>
      </c>
      <c r="C45" s="239" t="s">
        <v>478</v>
      </c>
      <c r="D45" s="240"/>
      <c r="E45" s="241"/>
      <c r="F45" s="241"/>
      <c r="G45" s="242"/>
      <c r="H45" s="243"/>
      <c r="I45" s="244"/>
      <c r="J45" s="245"/>
      <c r="K45" s="246"/>
      <c r="O45" s="247">
        <v>1</v>
      </c>
    </row>
    <row r="46" spans="1:80" ht="20.399999999999999" x14ac:dyDescent="0.25">
      <c r="A46" s="248">
        <v>33</v>
      </c>
      <c r="B46" s="249" t="s">
        <v>480</v>
      </c>
      <c r="C46" s="250" t="s">
        <v>481</v>
      </c>
      <c r="D46" s="251" t="s">
        <v>202</v>
      </c>
      <c r="E46" s="252">
        <v>234.101</v>
      </c>
      <c r="F46" s="252">
        <v>0</v>
      </c>
      <c r="G46" s="253">
        <f>E46*F46</f>
        <v>0</v>
      </c>
      <c r="H46" s="254">
        <v>0</v>
      </c>
      <c r="I46" s="255">
        <f>E46*H46</f>
        <v>0</v>
      </c>
      <c r="J46" s="254">
        <v>0</v>
      </c>
      <c r="K46" s="255">
        <f>E46*J46</f>
        <v>0</v>
      </c>
      <c r="O46" s="247">
        <v>2</v>
      </c>
      <c r="AA46" s="220">
        <v>1</v>
      </c>
      <c r="AB46" s="220">
        <v>1</v>
      </c>
      <c r="AC46" s="220">
        <v>1</v>
      </c>
      <c r="AZ46" s="220">
        <v>1</v>
      </c>
      <c r="BA46" s="220">
        <f>IF(AZ46=1,G46,0)</f>
        <v>0</v>
      </c>
      <c r="BB46" s="220">
        <f>IF(AZ46=2,G46,0)</f>
        <v>0</v>
      </c>
      <c r="BC46" s="220">
        <f>IF(AZ46=3,G46,0)</f>
        <v>0</v>
      </c>
      <c r="BD46" s="220">
        <f>IF(AZ46=4,G46,0)</f>
        <v>0</v>
      </c>
      <c r="BE46" s="220">
        <f>IF(AZ46=5,G46,0)</f>
        <v>0</v>
      </c>
      <c r="CA46" s="247">
        <v>1</v>
      </c>
      <c r="CB46" s="247">
        <v>1</v>
      </c>
    </row>
    <row r="47" spans="1:80" x14ac:dyDescent="0.25">
      <c r="A47" s="266"/>
      <c r="B47" s="267" t="s">
        <v>97</v>
      </c>
      <c r="C47" s="268" t="s">
        <v>479</v>
      </c>
      <c r="D47" s="269"/>
      <c r="E47" s="270"/>
      <c r="F47" s="271"/>
      <c r="G47" s="272">
        <f>SUM(G45:G46)</f>
        <v>0</v>
      </c>
      <c r="H47" s="273"/>
      <c r="I47" s="274">
        <f>SUM(I45:I46)</f>
        <v>0</v>
      </c>
      <c r="J47" s="273"/>
      <c r="K47" s="274">
        <f>SUM(K45:K46)</f>
        <v>0</v>
      </c>
      <c r="O47" s="247">
        <v>4</v>
      </c>
      <c r="BA47" s="275">
        <f>SUM(BA45:BA46)</f>
        <v>0</v>
      </c>
      <c r="BB47" s="275">
        <f>SUM(BB45:BB46)</f>
        <v>0</v>
      </c>
      <c r="BC47" s="275">
        <f>SUM(BC45:BC46)</f>
        <v>0</v>
      </c>
      <c r="BD47" s="275">
        <f>SUM(BD45:BD46)</f>
        <v>0</v>
      </c>
      <c r="BE47" s="275">
        <f>SUM(BE45:BE46)</f>
        <v>0</v>
      </c>
    </row>
    <row r="48" spans="1:80" x14ac:dyDescent="0.25">
      <c r="E48" s="220"/>
    </row>
    <row r="49" spans="5:5" x14ac:dyDescent="0.25">
      <c r="E49" s="220"/>
    </row>
    <row r="50" spans="5:5" x14ac:dyDescent="0.25">
      <c r="E50" s="220"/>
    </row>
    <row r="51" spans="5:5" x14ac:dyDescent="0.25">
      <c r="E51" s="220"/>
    </row>
    <row r="52" spans="5:5" x14ac:dyDescent="0.25">
      <c r="E52" s="220"/>
    </row>
    <row r="53" spans="5:5" x14ac:dyDescent="0.25">
      <c r="E53" s="220"/>
    </row>
    <row r="54" spans="5:5" x14ac:dyDescent="0.25">
      <c r="E54" s="220"/>
    </row>
    <row r="55" spans="5:5" x14ac:dyDescent="0.25">
      <c r="E55" s="220"/>
    </row>
    <row r="56" spans="5:5" x14ac:dyDescent="0.25">
      <c r="E56" s="220"/>
    </row>
    <row r="57" spans="5:5" x14ac:dyDescent="0.25">
      <c r="E57" s="220"/>
    </row>
    <row r="58" spans="5:5" x14ac:dyDescent="0.25">
      <c r="E58" s="220"/>
    </row>
    <row r="59" spans="5:5" x14ac:dyDescent="0.25">
      <c r="E59" s="220"/>
    </row>
    <row r="60" spans="5:5" x14ac:dyDescent="0.25">
      <c r="E60" s="220"/>
    </row>
    <row r="61" spans="5:5" x14ac:dyDescent="0.25">
      <c r="E61" s="220"/>
    </row>
    <row r="62" spans="5:5" x14ac:dyDescent="0.25">
      <c r="E62" s="220"/>
    </row>
    <row r="63" spans="5:5" x14ac:dyDescent="0.25">
      <c r="E63" s="220"/>
    </row>
    <row r="64" spans="5:5" x14ac:dyDescent="0.25">
      <c r="E64" s="220"/>
    </row>
    <row r="65" spans="1:7" x14ac:dyDescent="0.25">
      <c r="E65" s="220"/>
    </row>
    <row r="66" spans="1:7" x14ac:dyDescent="0.25">
      <c r="E66" s="220"/>
    </row>
    <row r="67" spans="1:7" x14ac:dyDescent="0.25">
      <c r="E67" s="220"/>
    </row>
    <row r="68" spans="1:7" x14ac:dyDescent="0.25">
      <c r="E68" s="220"/>
    </row>
    <row r="69" spans="1:7" x14ac:dyDescent="0.25">
      <c r="E69" s="220"/>
    </row>
    <row r="70" spans="1:7" x14ac:dyDescent="0.25">
      <c r="E70" s="220"/>
    </row>
    <row r="71" spans="1:7" x14ac:dyDescent="0.25">
      <c r="A71" s="265"/>
      <c r="B71" s="265"/>
      <c r="C71" s="265"/>
      <c r="D71" s="265"/>
      <c r="E71" s="265"/>
      <c r="F71" s="265"/>
      <c r="G71" s="265"/>
    </row>
    <row r="72" spans="1:7" x14ac:dyDescent="0.25">
      <c r="A72" s="265"/>
      <c r="B72" s="265"/>
      <c r="C72" s="265"/>
      <c r="D72" s="265"/>
      <c r="E72" s="265"/>
      <c r="F72" s="265"/>
      <c r="G72" s="265"/>
    </row>
    <row r="73" spans="1:7" x14ac:dyDescent="0.25">
      <c r="A73" s="265"/>
      <c r="B73" s="265"/>
      <c r="C73" s="265"/>
      <c r="D73" s="265"/>
      <c r="E73" s="265"/>
      <c r="F73" s="265"/>
      <c r="G73" s="265"/>
    </row>
    <row r="74" spans="1:7" x14ac:dyDescent="0.25">
      <c r="A74" s="265"/>
      <c r="B74" s="265"/>
      <c r="C74" s="265"/>
      <c r="D74" s="265"/>
      <c r="E74" s="265"/>
      <c r="F74" s="265"/>
      <c r="G74" s="265"/>
    </row>
    <row r="75" spans="1:7" x14ac:dyDescent="0.25">
      <c r="E75" s="220"/>
    </row>
    <row r="76" spans="1:7" x14ac:dyDescent="0.25">
      <c r="E76" s="220"/>
    </row>
    <row r="77" spans="1:7" x14ac:dyDescent="0.25">
      <c r="E77" s="220"/>
    </row>
    <row r="78" spans="1:7" x14ac:dyDescent="0.25">
      <c r="E78" s="220"/>
    </row>
    <row r="79" spans="1:7" x14ac:dyDescent="0.25">
      <c r="E79" s="220"/>
    </row>
    <row r="80" spans="1:7" x14ac:dyDescent="0.25">
      <c r="E80" s="220"/>
    </row>
    <row r="81" spans="5:5" x14ac:dyDescent="0.25">
      <c r="E81" s="220"/>
    </row>
    <row r="82" spans="5:5" x14ac:dyDescent="0.25">
      <c r="E82" s="220"/>
    </row>
    <row r="83" spans="5:5" x14ac:dyDescent="0.25">
      <c r="E83" s="220"/>
    </row>
    <row r="84" spans="5:5" x14ac:dyDescent="0.25">
      <c r="E84" s="220"/>
    </row>
    <row r="85" spans="5:5" x14ac:dyDescent="0.25">
      <c r="E85" s="220"/>
    </row>
    <row r="86" spans="5:5" x14ac:dyDescent="0.25">
      <c r="E86" s="220"/>
    </row>
    <row r="87" spans="5:5" x14ac:dyDescent="0.25">
      <c r="E87" s="220"/>
    </row>
    <row r="88" spans="5:5" x14ac:dyDescent="0.25">
      <c r="E88" s="220"/>
    </row>
    <row r="89" spans="5:5" x14ac:dyDescent="0.25">
      <c r="E89" s="220"/>
    </row>
    <row r="90" spans="5:5" x14ac:dyDescent="0.25">
      <c r="E90" s="220"/>
    </row>
    <row r="91" spans="5:5" x14ac:dyDescent="0.25">
      <c r="E91" s="220"/>
    </row>
    <row r="92" spans="5:5" x14ac:dyDescent="0.25">
      <c r="E92" s="220"/>
    </row>
    <row r="93" spans="5:5" x14ac:dyDescent="0.25">
      <c r="E93" s="220"/>
    </row>
    <row r="94" spans="5:5" x14ac:dyDescent="0.25">
      <c r="E94" s="220"/>
    </row>
    <row r="95" spans="5:5" x14ac:dyDescent="0.25">
      <c r="E95" s="220"/>
    </row>
    <row r="96" spans="5:5" x14ac:dyDescent="0.25">
      <c r="E96" s="220"/>
    </row>
    <row r="97" spans="1:7" x14ac:dyDescent="0.25">
      <c r="E97" s="220"/>
    </row>
    <row r="98" spans="1:7" x14ac:dyDescent="0.25">
      <c r="E98" s="220"/>
    </row>
    <row r="99" spans="1:7" x14ac:dyDescent="0.25">
      <c r="E99" s="220"/>
    </row>
    <row r="100" spans="1:7" x14ac:dyDescent="0.25">
      <c r="E100" s="220"/>
    </row>
    <row r="101" spans="1:7" x14ac:dyDescent="0.25">
      <c r="E101" s="220"/>
    </row>
    <row r="102" spans="1:7" x14ac:dyDescent="0.25">
      <c r="E102" s="220"/>
    </row>
    <row r="103" spans="1:7" x14ac:dyDescent="0.25">
      <c r="E103" s="220"/>
    </row>
    <row r="104" spans="1:7" x14ac:dyDescent="0.25">
      <c r="E104" s="220"/>
    </row>
    <row r="105" spans="1:7" x14ac:dyDescent="0.25">
      <c r="E105" s="220"/>
    </row>
    <row r="106" spans="1:7" x14ac:dyDescent="0.25">
      <c r="A106" s="276"/>
      <c r="B106" s="276"/>
    </row>
    <row r="107" spans="1:7" x14ac:dyDescent="0.25">
      <c r="A107" s="265"/>
      <c r="B107" s="265"/>
      <c r="C107" s="277"/>
      <c r="D107" s="277"/>
      <c r="E107" s="278"/>
      <c r="F107" s="277"/>
      <c r="G107" s="279"/>
    </row>
    <row r="108" spans="1:7" x14ac:dyDescent="0.25">
      <c r="A108" s="280"/>
      <c r="B108" s="280"/>
      <c r="C108" s="265"/>
      <c r="D108" s="265"/>
      <c r="E108" s="281"/>
      <c r="F108" s="265"/>
      <c r="G108" s="265"/>
    </row>
    <row r="109" spans="1:7" x14ac:dyDescent="0.25">
      <c r="A109" s="265"/>
      <c r="B109" s="265"/>
      <c r="C109" s="265"/>
      <c r="D109" s="265"/>
      <c r="E109" s="281"/>
      <c r="F109" s="265"/>
      <c r="G109" s="265"/>
    </row>
    <row r="110" spans="1:7" x14ac:dyDescent="0.25">
      <c r="A110" s="265"/>
      <c r="B110" s="265"/>
      <c r="C110" s="265"/>
      <c r="D110" s="265"/>
      <c r="E110" s="281"/>
      <c r="F110" s="265"/>
      <c r="G110" s="265"/>
    </row>
    <row r="111" spans="1:7" x14ac:dyDescent="0.25">
      <c r="A111" s="265"/>
      <c r="B111" s="265"/>
      <c r="C111" s="265"/>
      <c r="D111" s="265"/>
      <c r="E111" s="281"/>
      <c r="F111" s="265"/>
      <c r="G111" s="265"/>
    </row>
    <row r="112" spans="1:7" x14ac:dyDescent="0.25">
      <c r="A112" s="265"/>
      <c r="B112" s="265"/>
      <c r="C112" s="265"/>
      <c r="D112" s="265"/>
      <c r="E112" s="281"/>
      <c r="F112" s="265"/>
      <c r="G112" s="265"/>
    </row>
    <row r="113" spans="1:7" x14ac:dyDescent="0.25">
      <c r="A113" s="265"/>
      <c r="B113" s="265"/>
      <c r="C113" s="265"/>
      <c r="D113" s="265"/>
      <c r="E113" s="281"/>
      <c r="F113" s="265"/>
      <c r="G113" s="265"/>
    </row>
    <row r="114" spans="1:7" x14ac:dyDescent="0.25">
      <c r="A114" s="265"/>
      <c r="B114" s="265"/>
      <c r="C114" s="265"/>
      <c r="D114" s="265"/>
      <c r="E114" s="281"/>
      <c r="F114" s="265"/>
      <c r="G114" s="265"/>
    </row>
    <row r="115" spans="1:7" x14ac:dyDescent="0.25">
      <c r="A115" s="265"/>
      <c r="B115" s="265"/>
      <c r="C115" s="265"/>
      <c r="D115" s="265"/>
      <c r="E115" s="281"/>
      <c r="F115" s="265"/>
      <c r="G115" s="265"/>
    </row>
    <row r="116" spans="1:7" x14ac:dyDescent="0.25">
      <c r="A116" s="265"/>
      <c r="B116" s="265"/>
      <c r="C116" s="265"/>
      <c r="D116" s="265"/>
      <c r="E116" s="281"/>
      <c r="F116" s="265"/>
      <c r="G116" s="265"/>
    </row>
    <row r="117" spans="1:7" x14ac:dyDescent="0.25">
      <c r="A117" s="265"/>
      <c r="B117" s="265"/>
      <c r="C117" s="265"/>
      <c r="D117" s="265"/>
      <c r="E117" s="281"/>
      <c r="F117" s="265"/>
      <c r="G117" s="265"/>
    </row>
    <row r="118" spans="1:7" x14ac:dyDescent="0.25">
      <c r="A118" s="265"/>
      <c r="B118" s="265"/>
      <c r="C118" s="265"/>
      <c r="D118" s="265"/>
      <c r="E118" s="281"/>
      <c r="F118" s="265"/>
      <c r="G118" s="265"/>
    </row>
    <row r="119" spans="1:7" x14ac:dyDescent="0.25">
      <c r="A119" s="265"/>
      <c r="B119" s="265"/>
      <c r="C119" s="265"/>
      <c r="D119" s="265"/>
      <c r="E119" s="281"/>
      <c r="F119" s="265"/>
      <c r="G119" s="265"/>
    </row>
    <row r="120" spans="1:7" x14ac:dyDescent="0.25">
      <c r="A120" s="265"/>
      <c r="B120" s="265"/>
      <c r="C120" s="265"/>
      <c r="D120" s="265"/>
      <c r="E120" s="281"/>
      <c r="F120" s="265"/>
      <c r="G120" s="265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BE51"/>
  <sheetViews>
    <sheetView topLeftCell="A16" zoomScaleNormal="100" workbookViewId="0"/>
  </sheetViews>
  <sheetFormatPr defaultColWidth="9.109375" defaultRowHeight="13.2" x14ac:dyDescent="0.25"/>
  <cols>
    <col min="1" max="1" width="2" style="1" customWidth="1"/>
    <col min="2" max="2" width="15" style="1" customWidth="1"/>
    <col min="3" max="3" width="15.88671875" style="1" customWidth="1"/>
    <col min="4" max="4" width="14.5546875" style="1" customWidth="1"/>
    <col min="5" max="5" width="13.5546875" style="1" customWidth="1"/>
    <col min="6" max="6" width="16.5546875" style="1" customWidth="1"/>
    <col min="7" max="7" width="15.33203125" style="1" customWidth="1"/>
    <col min="8" max="256" width="9.109375" style="1"/>
    <col min="257" max="257" width="2" style="1" customWidth="1"/>
    <col min="258" max="258" width="15" style="1" customWidth="1"/>
    <col min="259" max="259" width="15.88671875" style="1" customWidth="1"/>
    <col min="260" max="260" width="14.5546875" style="1" customWidth="1"/>
    <col min="261" max="261" width="13.5546875" style="1" customWidth="1"/>
    <col min="262" max="262" width="16.5546875" style="1" customWidth="1"/>
    <col min="263" max="263" width="15.33203125" style="1" customWidth="1"/>
    <col min="264" max="512" width="9.109375" style="1"/>
    <col min="513" max="513" width="2" style="1" customWidth="1"/>
    <col min="514" max="514" width="15" style="1" customWidth="1"/>
    <col min="515" max="515" width="15.88671875" style="1" customWidth="1"/>
    <col min="516" max="516" width="14.5546875" style="1" customWidth="1"/>
    <col min="517" max="517" width="13.5546875" style="1" customWidth="1"/>
    <col min="518" max="518" width="16.5546875" style="1" customWidth="1"/>
    <col min="519" max="519" width="15.33203125" style="1" customWidth="1"/>
    <col min="520" max="768" width="9.109375" style="1"/>
    <col min="769" max="769" width="2" style="1" customWidth="1"/>
    <col min="770" max="770" width="15" style="1" customWidth="1"/>
    <col min="771" max="771" width="15.88671875" style="1" customWidth="1"/>
    <col min="772" max="772" width="14.5546875" style="1" customWidth="1"/>
    <col min="773" max="773" width="13.5546875" style="1" customWidth="1"/>
    <col min="774" max="774" width="16.5546875" style="1" customWidth="1"/>
    <col min="775" max="775" width="15.33203125" style="1" customWidth="1"/>
    <col min="776" max="1024" width="9.109375" style="1"/>
    <col min="1025" max="1025" width="2" style="1" customWidth="1"/>
    <col min="1026" max="1026" width="15" style="1" customWidth="1"/>
    <col min="1027" max="1027" width="15.88671875" style="1" customWidth="1"/>
    <col min="1028" max="1028" width="14.5546875" style="1" customWidth="1"/>
    <col min="1029" max="1029" width="13.5546875" style="1" customWidth="1"/>
    <col min="1030" max="1030" width="16.5546875" style="1" customWidth="1"/>
    <col min="1031" max="1031" width="15.33203125" style="1" customWidth="1"/>
    <col min="1032" max="1280" width="9.109375" style="1"/>
    <col min="1281" max="1281" width="2" style="1" customWidth="1"/>
    <col min="1282" max="1282" width="15" style="1" customWidth="1"/>
    <col min="1283" max="1283" width="15.88671875" style="1" customWidth="1"/>
    <col min="1284" max="1284" width="14.5546875" style="1" customWidth="1"/>
    <col min="1285" max="1285" width="13.5546875" style="1" customWidth="1"/>
    <col min="1286" max="1286" width="16.5546875" style="1" customWidth="1"/>
    <col min="1287" max="1287" width="15.33203125" style="1" customWidth="1"/>
    <col min="1288" max="1536" width="9.109375" style="1"/>
    <col min="1537" max="1537" width="2" style="1" customWidth="1"/>
    <col min="1538" max="1538" width="15" style="1" customWidth="1"/>
    <col min="1539" max="1539" width="15.88671875" style="1" customWidth="1"/>
    <col min="1540" max="1540" width="14.5546875" style="1" customWidth="1"/>
    <col min="1541" max="1541" width="13.5546875" style="1" customWidth="1"/>
    <col min="1542" max="1542" width="16.5546875" style="1" customWidth="1"/>
    <col min="1543" max="1543" width="15.33203125" style="1" customWidth="1"/>
    <col min="1544" max="1792" width="9.109375" style="1"/>
    <col min="1793" max="1793" width="2" style="1" customWidth="1"/>
    <col min="1794" max="1794" width="15" style="1" customWidth="1"/>
    <col min="1795" max="1795" width="15.88671875" style="1" customWidth="1"/>
    <col min="1796" max="1796" width="14.5546875" style="1" customWidth="1"/>
    <col min="1797" max="1797" width="13.5546875" style="1" customWidth="1"/>
    <col min="1798" max="1798" width="16.5546875" style="1" customWidth="1"/>
    <col min="1799" max="1799" width="15.33203125" style="1" customWidth="1"/>
    <col min="1800" max="2048" width="9.109375" style="1"/>
    <col min="2049" max="2049" width="2" style="1" customWidth="1"/>
    <col min="2050" max="2050" width="15" style="1" customWidth="1"/>
    <col min="2051" max="2051" width="15.88671875" style="1" customWidth="1"/>
    <col min="2052" max="2052" width="14.5546875" style="1" customWidth="1"/>
    <col min="2053" max="2053" width="13.5546875" style="1" customWidth="1"/>
    <col min="2054" max="2054" width="16.5546875" style="1" customWidth="1"/>
    <col min="2055" max="2055" width="15.33203125" style="1" customWidth="1"/>
    <col min="2056" max="2304" width="9.109375" style="1"/>
    <col min="2305" max="2305" width="2" style="1" customWidth="1"/>
    <col min="2306" max="2306" width="15" style="1" customWidth="1"/>
    <col min="2307" max="2307" width="15.88671875" style="1" customWidth="1"/>
    <col min="2308" max="2308" width="14.5546875" style="1" customWidth="1"/>
    <col min="2309" max="2309" width="13.5546875" style="1" customWidth="1"/>
    <col min="2310" max="2310" width="16.5546875" style="1" customWidth="1"/>
    <col min="2311" max="2311" width="15.33203125" style="1" customWidth="1"/>
    <col min="2312" max="2560" width="9.109375" style="1"/>
    <col min="2561" max="2561" width="2" style="1" customWidth="1"/>
    <col min="2562" max="2562" width="15" style="1" customWidth="1"/>
    <col min="2563" max="2563" width="15.88671875" style="1" customWidth="1"/>
    <col min="2564" max="2564" width="14.5546875" style="1" customWidth="1"/>
    <col min="2565" max="2565" width="13.5546875" style="1" customWidth="1"/>
    <col min="2566" max="2566" width="16.5546875" style="1" customWidth="1"/>
    <col min="2567" max="2567" width="15.33203125" style="1" customWidth="1"/>
    <col min="2568" max="2816" width="9.109375" style="1"/>
    <col min="2817" max="2817" width="2" style="1" customWidth="1"/>
    <col min="2818" max="2818" width="15" style="1" customWidth="1"/>
    <col min="2819" max="2819" width="15.88671875" style="1" customWidth="1"/>
    <col min="2820" max="2820" width="14.5546875" style="1" customWidth="1"/>
    <col min="2821" max="2821" width="13.5546875" style="1" customWidth="1"/>
    <col min="2822" max="2822" width="16.5546875" style="1" customWidth="1"/>
    <col min="2823" max="2823" width="15.33203125" style="1" customWidth="1"/>
    <col min="2824" max="3072" width="9.109375" style="1"/>
    <col min="3073" max="3073" width="2" style="1" customWidth="1"/>
    <col min="3074" max="3074" width="15" style="1" customWidth="1"/>
    <col min="3075" max="3075" width="15.88671875" style="1" customWidth="1"/>
    <col min="3076" max="3076" width="14.5546875" style="1" customWidth="1"/>
    <col min="3077" max="3077" width="13.5546875" style="1" customWidth="1"/>
    <col min="3078" max="3078" width="16.5546875" style="1" customWidth="1"/>
    <col min="3079" max="3079" width="15.33203125" style="1" customWidth="1"/>
    <col min="3080" max="3328" width="9.109375" style="1"/>
    <col min="3329" max="3329" width="2" style="1" customWidth="1"/>
    <col min="3330" max="3330" width="15" style="1" customWidth="1"/>
    <col min="3331" max="3331" width="15.88671875" style="1" customWidth="1"/>
    <col min="3332" max="3332" width="14.5546875" style="1" customWidth="1"/>
    <col min="3333" max="3333" width="13.5546875" style="1" customWidth="1"/>
    <col min="3334" max="3334" width="16.5546875" style="1" customWidth="1"/>
    <col min="3335" max="3335" width="15.33203125" style="1" customWidth="1"/>
    <col min="3336" max="3584" width="9.109375" style="1"/>
    <col min="3585" max="3585" width="2" style="1" customWidth="1"/>
    <col min="3586" max="3586" width="15" style="1" customWidth="1"/>
    <col min="3587" max="3587" width="15.88671875" style="1" customWidth="1"/>
    <col min="3588" max="3588" width="14.5546875" style="1" customWidth="1"/>
    <col min="3589" max="3589" width="13.5546875" style="1" customWidth="1"/>
    <col min="3590" max="3590" width="16.5546875" style="1" customWidth="1"/>
    <col min="3591" max="3591" width="15.33203125" style="1" customWidth="1"/>
    <col min="3592" max="3840" width="9.109375" style="1"/>
    <col min="3841" max="3841" width="2" style="1" customWidth="1"/>
    <col min="3842" max="3842" width="15" style="1" customWidth="1"/>
    <col min="3843" max="3843" width="15.88671875" style="1" customWidth="1"/>
    <col min="3844" max="3844" width="14.5546875" style="1" customWidth="1"/>
    <col min="3845" max="3845" width="13.5546875" style="1" customWidth="1"/>
    <col min="3846" max="3846" width="16.5546875" style="1" customWidth="1"/>
    <col min="3847" max="3847" width="15.33203125" style="1" customWidth="1"/>
    <col min="3848" max="4096" width="9.109375" style="1"/>
    <col min="4097" max="4097" width="2" style="1" customWidth="1"/>
    <col min="4098" max="4098" width="15" style="1" customWidth="1"/>
    <col min="4099" max="4099" width="15.88671875" style="1" customWidth="1"/>
    <col min="4100" max="4100" width="14.5546875" style="1" customWidth="1"/>
    <col min="4101" max="4101" width="13.5546875" style="1" customWidth="1"/>
    <col min="4102" max="4102" width="16.5546875" style="1" customWidth="1"/>
    <col min="4103" max="4103" width="15.33203125" style="1" customWidth="1"/>
    <col min="4104" max="4352" width="9.109375" style="1"/>
    <col min="4353" max="4353" width="2" style="1" customWidth="1"/>
    <col min="4354" max="4354" width="15" style="1" customWidth="1"/>
    <col min="4355" max="4355" width="15.88671875" style="1" customWidth="1"/>
    <col min="4356" max="4356" width="14.5546875" style="1" customWidth="1"/>
    <col min="4357" max="4357" width="13.5546875" style="1" customWidth="1"/>
    <col min="4358" max="4358" width="16.5546875" style="1" customWidth="1"/>
    <col min="4359" max="4359" width="15.33203125" style="1" customWidth="1"/>
    <col min="4360" max="4608" width="9.109375" style="1"/>
    <col min="4609" max="4609" width="2" style="1" customWidth="1"/>
    <col min="4610" max="4610" width="15" style="1" customWidth="1"/>
    <col min="4611" max="4611" width="15.88671875" style="1" customWidth="1"/>
    <col min="4612" max="4612" width="14.5546875" style="1" customWidth="1"/>
    <col min="4613" max="4613" width="13.5546875" style="1" customWidth="1"/>
    <col min="4614" max="4614" width="16.5546875" style="1" customWidth="1"/>
    <col min="4615" max="4615" width="15.33203125" style="1" customWidth="1"/>
    <col min="4616" max="4864" width="9.109375" style="1"/>
    <col min="4865" max="4865" width="2" style="1" customWidth="1"/>
    <col min="4866" max="4866" width="15" style="1" customWidth="1"/>
    <col min="4867" max="4867" width="15.88671875" style="1" customWidth="1"/>
    <col min="4868" max="4868" width="14.5546875" style="1" customWidth="1"/>
    <col min="4869" max="4869" width="13.5546875" style="1" customWidth="1"/>
    <col min="4870" max="4870" width="16.5546875" style="1" customWidth="1"/>
    <col min="4871" max="4871" width="15.33203125" style="1" customWidth="1"/>
    <col min="4872" max="5120" width="9.109375" style="1"/>
    <col min="5121" max="5121" width="2" style="1" customWidth="1"/>
    <col min="5122" max="5122" width="15" style="1" customWidth="1"/>
    <col min="5123" max="5123" width="15.88671875" style="1" customWidth="1"/>
    <col min="5124" max="5124" width="14.5546875" style="1" customWidth="1"/>
    <col min="5125" max="5125" width="13.5546875" style="1" customWidth="1"/>
    <col min="5126" max="5126" width="16.5546875" style="1" customWidth="1"/>
    <col min="5127" max="5127" width="15.33203125" style="1" customWidth="1"/>
    <col min="5128" max="5376" width="9.109375" style="1"/>
    <col min="5377" max="5377" width="2" style="1" customWidth="1"/>
    <col min="5378" max="5378" width="15" style="1" customWidth="1"/>
    <col min="5379" max="5379" width="15.88671875" style="1" customWidth="1"/>
    <col min="5380" max="5380" width="14.5546875" style="1" customWidth="1"/>
    <col min="5381" max="5381" width="13.5546875" style="1" customWidth="1"/>
    <col min="5382" max="5382" width="16.5546875" style="1" customWidth="1"/>
    <col min="5383" max="5383" width="15.33203125" style="1" customWidth="1"/>
    <col min="5384" max="5632" width="9.109375" style="1"/>
    <col min="5633" max="5633" width="2" style="1" customWidth="1"/>
    <col min="5634" max="5634" width="15" style="1" customWidth="1"/>
    <col min="5635" max="5635" width="15.88671875" style="1" customWidth="1"/>
    <col min="5636" max="5636" width="14.5546875" style="1" customWidth="1"/>
    <col min="5637" max="5637" width="13.5546875" style="1" customWidth="1"/>
    <col min="5638" max="5638" width="16.5546875" style="1" customWidth="1"/>
    <col min="5639" max="5639" width="15.33203125" style="1" customWidth="1"/>
    <col min="5640" max="5888" width="9.109375" style="1"/>
    <col min="5889" max="5889" width="2" style="1" customWidth="1"/>
    <col min="5890" max="5890" width="15" style="1" customWidth="1"/>
    <col min="5891" max="5891" width="15.88671875" style="1" customWidth="1"/>
    <col min="5892" max="5892" width="14.5546875" style="1" customWidth="1"/>
    <col min="5893" max="5893" width="13.5546875" style="1" customWidth="1"/>
    <col min="5894" max="5894" width="16.5546875" style="1" customWidth="1"/>
    <col min="5895" max="5895" width="15.33203125" style="1" customWidth="1"/>
    <col min="5896" max="6144" width="9.109375" style="1"/>
    <col min="6145" max="6145" width="2" style="1" customWidth="1"/>
    <col min="6146" max="6146" width="15" style="1" customWidth="1"/>
    <col min="6147" max="6147" width="15.88671875" style="1" customWidth="1"/>
    <col min="6148" max="6148" width="14.5546875" style="1" customWidth="1"/>
    <col min="6149" max="6149" width="13.5546875" style="1" customWidth="1"/>
    <col min="6150" max="6150" width="16.5546875" style="1" customWidth="1"/>
    <col min="6151" max="6151" width="15.33203125" style="1" customWidth="1"/>
    <col min="6152" max="6400" width="9.109375" style="1"/>
    <col min="6401" max="6401" width="2" style="1" customWidth="1"/>
    <col min="6402" max="6402" width="15" style="1" customWidth="1"/>
    <col min="6403" max="6403" width="15.88671875" style="1" customWidth="1"/>
    <col min="6404" max="6404" width="14.5546875" style="1" customWidth="1"/>
    <col min="6405" max="6405" width="13.5546875" style="1" customWidth="1"/>
    <col min="6406" max="6406" width="16.5546875" style="1" customWidth="1"/>
    <col min="6407" max="6407" width="15.33203125" style="1" customWidth="1"/>
    <col min="6408" max="6656" width="9.109375" style="1"/>
    <col min="6657" max="6657" width="2" style="1" customWidth="1"/>
    <col min="6658" max="6658" width="15" style="1" customWidth="1"/>
    <col min="6659" max="6659" width="15.88671875" style="1" customWidth="1"/>
    <col min="6660" max="6660" width="14.5546875" style="1" customWidth="1"/>
    <col min="6661" max="6661" width="13.5546875" style="1" customWidth="1"/>
    <col min="6662" max="6662" width="16.5546875" style="1" customWidth="1"/>
    <col min="6663" max="6663" width="15.33203125" style="1" customWidth="1"/>
    <col min="6664" max="6912" width="9.109375" style="1"/>
    <col min="6913" max="6913" width="2" style="1" customWidth="1"/>
    <col min="6914" max="6914" width="15" style="1" customWidth="1"/>
    <col min="6915" max="6915" width="15.88671875" style="1" customWidth="1"/>
    <col min="6916" max="6916" width="14.5546875" style="1" customWidth="1"/>
    <col min="6917" max="6917" width="13.5546875" style="1" customWidth="1"/>
    <col min="6918" max="6918" width="16.5546875" style="1" customWidth="1"/>
    <col min="6919" max="6919" width="15.33203125" style="1" customWidth="1"/>
    <col min="6920" max="7168" width="9.109375" style="1"/>
    <col min="7169" max="7169" width="2" style="1" customWidth="1"/>
    <col min="7170" max="7170" width="15" style="1" customWidth="1"/>
    <col min="7171" max="7171" width="15.88671875" style="1" customWidth="1"/>
    <col min="7172" max="7172" width="14.5546875" style="1" customWidth="1"/>
    <col min="7173" max="7173" width="13.5546875" style="1" customWidth="1"/>
    <col min="7174" max="7174" width="16.5546875" style="1" customWidth="1"/>
    <col min="7175" max="7175" width="15.33203125" style="1" customWidth="1"/>
    <col min="7176" max="7424" width="9.109375" style="1"/>
    <col min="7425" max="7425" width="2" style="1" customWidth="1"/>
    <col min="7426" max="7426" width="15" style="1" customWidth="1"/>
    <col min="7427" max="7427" width="15.88671875" style="1" customWidth="1"/>
    <col min="7428" max="7428" width="14.5546875" style="1" customWidth="1"/>
    <col min="7429" max="7429" width="13.5546875" style="1" customWidth="1"/>
    <col min="7430" max="7430" width="16.5546875" style="1" customWidth="1"/>
    <col min="7431" max="7431" width="15.33203125" style="1" customWidth="1"/>
    <col min="7432" max="7680" width="9.109375" style="1"/>
    <col min="7681" max="7681" width="2" style="1" customWidth="1"/>
    <col min="7682" max="7682" width="15" style="1" customWidth="1"/>
    <col min="7683" max="7683" width="15.88671875" style="1" customWidth="1"/>
    <col min="7684" max="7684" width="14.5546875" style="1" customWidth="1"/>
    <col min="7685" max="7685" width="13.5546875" style="1" customWidth="1"/>
    <col min="7686" max="7686" width="16.5546875" style="1" customWidth="1"/>
    <col min="7687" max="7687" width="15.33203125" style="1" customWidth="1"/>
    <col min="7688" max="7936" width="9.109375" style="1"/>
    <col min="7937" max="7937" width="2" style="1" customWidth="1"/>
    <col min="7938" max="7938" width="15" style="1" customWidth="1"/>
    <col min="7939" max="7939" width="15.88671875" style="1" customWidth="1"/>
    <col min="7940" max="7940" width="14.5546875" style="1" customWidth="1"/>
    <col min="7941" max="7941" width="13.5546875" style="1" customWidth="1"/>
    <col min="7942" max="7942" width="16.5546875" style="1" customWidth="1"/>
    <col min="7943" max="7943" width="15.33203125" style="1" customWidth="1"/>
    <col min="7944" max="8192" width="9.109375" style="1"/>
    <col min="8193" max="8193" width="2" style="1" customWidth="1"/>
    <col min="8194" max="8194" width="15" style="1" customWidth="1"/>
    <col min="8195" max="8195" width="15.88671875" style="1" customWidth="1"/>
    <col min="8196" max="8196" width="14.5546875" style="1" customWidth="1"/>
    <col min="8197" max="8197" width="13.5546875" style="1" customWidth="1"/>
    <col min="8198" max="8198" width="16.5546875" style="1" customWidth="1"/>
    <col min="8199" max="8199" width="15.33203125" style="1" customWidth="1"/>
    <col min="8200" max="8448" width="9.109375" style="1"/>
    <col min="8449" max="8449" width="2" style="1" customWidth="1"/>
    <col min="8450" max="8450" width="15" style="1" customWidth="1"/>
    <col min="8451" max="8451" width="15.88671875" style="1" customWidth="1"/>
    <col min="8452" max="8452" width="14.5546875" style="1" customWidth="1"/>
    <col min="8453" max="8453" width="13.5546875" style="1" customWidth="1"/>
    <col min="8454" max="8454" width="16.5546875" style="1" customWidth="1"/>
    <col min="8455" max="8455" width="15.33203125" style="1" customWidth="1"/>
    <col min="8456" max="8704" width="9.109375" style="1"/>
    <col min="8705" max="8705" width="2" style="1" customWidth="1"/>
    <col min="8706" max="8706" width="15" style="1" customWidth="1"/>
    <col min="8707" max="8707" width="15.88671875" style="1" customWidth="1"/>
    <col min="8708" max="8708" width="14.5546875" style="1" customWidth="1"/>
    <col min="8709" max="8709" width="13.5546875" style="1" customWidth="1"/>
    <col min="8710" max="8710" width="16.5546875" style="1" customWidth="1"/>
    <col min="8711" max="8711" width="15.33203125" style="1" customWidth="1"/>
    <col min="8712" max="8960" width="9.109375" style="1"/>
    <col min="8961" max="8961" width="2" style="1" customWidth="1"/>
    <col min="8962" max="8962" width="15" style="1" customWidth="1"/>
    <col min="8963" max="8963" width="15.88671875" style="1" customWidth="1"/>
    <col min="8964" max="8964" width="14.5546875" style="1" customWidth="1"/>
    <col min="8965" max="8965" width="13.5546875" style="1" customWidth="1"/>
    <col min="8966" max="8966" width="16.5546875" style="1" customWidth="1"/>
    <col min="8967" max="8967" width="15.33203125" style="1" customWidth="1"/>
    <col min="8968" max="9216" width="9.109375" style="1"/>
    <col min="9217" max="9217" width="2" style="1" customWidth="1"/>
    <col min="9218" max="9218" width="15" style="1" customWidth="1"/>
    <col min="9219" max="9219" width="15.88671875" style="1" customWidth="1"/>
    <col min="9220" max="9220" width="14.5546875" style="1" customWidth="1"/>
    <col min="9221" max="9221" width="13.5546875" style="1" customWidth="1"/>
    <col min="9222" max="9222" width="16.5546875" style="1" customWidth="1"/>
    <col min="9223" max="9223" width="15.33203125" style="1" customWidth="1"/>
    <col min="9224" max="9472" width="9.109375" style="1"/>
    <col min="9473" max="9473" width="2" style="1" customWidth="1"/>
    <col min="9474" max="9474" width="15" style="1" customWidth="1"/>
    <col min="9475" max="9475" width="15.88671875" style="1" customWidth="1"/>
    <col min="9476" max="9476" width="14.5546875" style="1" customWidth="1"/>
    <col min="9477" max="9477" width="13.5546875" style="1" customWidth="1"/>
    <col min="9478" max="9478" width="16.5546875" style="1" customWidth="1"/>
    <col min="9479" max="9479" width="15.33203125" style="1" customWidth="1"/>
    <col min="9480" max="9728" width="9.109375" style="1"/>
    <col min="9729" max="9729" width="2" style="1" customWidth="1"/>
    <col min="9730" max="9730" width="15" style="1" customWidth="1"/>
    <col min="9731" max="9731" width="15.88671875" style="1" customWidth="1"/>
    <col min="9732" max="9732" width="14.5546875" style="1" customWidth="1"/>
    <col min="9733" max="9733" width="13.5546875" style="1" customWidth="1"/>
    <col min="9734" max="9734" width="16.5546875" style="1" customWidth="1"/>
    <col min="9735" max="9735" width="15.33203125" style="1" customWidth="1"/>
    <col min="9736" max="9984" width="9.109375" style="1"/>
    <col min="9985" max="9985" width="2" style="1" customWidth="1"/>
    <col min="9986" max="9986" width="15" style="1" customWidth="1"/>
    <col min="9987" max="9987" width="15.88671875" style="1" customWidth="1"/>
    <col min="9988" max="9988" width="14.5546875" style="1" customWidth="1"/>
    <col min="9989" max="9989" width="13.5546875" style="1" customWidth="1"/>
    <col min="9990" max="9990" width="16.5546875" style="1" customWidth="1"/>
    <col min="9991" max="9991" width="15.33203125" style="1" customWidth="1"/>
    <col min="9992" max="10240" width="9.109375" style="1"/>
    <col min="10241" max="10241" width="2" style="1" customWidth="1"/>
    <col min="10242" max="10242" width="15" style="1" customWidth="1"/>
    <col min="10243" max="10243" width="15.88671875" style="1" customWidth="1"/>
    <col min="10244" max="10244" width="14.5546875" style="1" customWidth="1"/>
    <col min="10245" max="10245" width="13.5546875" style="1" customWidth="1"/>
    <col min="10246" max="10246" width="16.5546875" style="1" customWidth="1"/>
    <col min="10247" max="10247" width="15.33203125" style="1" customWidth="1"/>
    <col min="10248" max="10496" width="9.109375" style="1"/>
    <col min="10497" max="10497" width="2" style="1" customWidth="1"/>
    <col min="10498" max="10498" width="15" style="1" customWidth="1"/>
    <col min="10499" max="10499" width="15.88671875" style="1" customWidth="1"/>
    <col min="10500" max="10500" width="14.5546875" style="1" customWidth="1"/>
    <col min="10501" max="10501" width="13.5546875" style="1" customWidth="1"/>
    <col min="10502" max="10502" width="16.5546875" style="1" customWidth="1"/>
    <col min="10503" max="10503" width="15.33203125" style="1" customWidth="1"/>
    <col min="10504" max="10752" width="9.109375" style="1"/>
    <col min="10753" max="10753" width="2" style="1" customWidth="1"/>
    <col min="10754" max="10754" width="15" style="1" customWidth="1"/>
    <col min="10755" max="10755" width="15.88671875" style="1" customWidth="1"/>
    <col min="10756" max="10756" width="14.5546875" style="1" customWidth="1"/>
    <col min="10757" max="10757" width="13.5546875" style="1" customWidth="1"/>
    <col min="10758" max="10758" width="16.5546875" style="1" customWidth="1"/>
    <col min="10759" max="10759" width="15.33203125" style="1" customWidth="1"/>
    <col min="10760" max="11008" width="9.109375" style="1"/>
    <col min="11009" max="11009" width="2" style="1" customWidth="1"/>
    <col min="11010" max="11010" width="15" style="1" customWidth="1"/>
    <col min="11011" max="11011" width="15.88671875" style="1" customWidth="1"/>
    <col min="11012" max="11012" width="14.5546875" style="1" customWidth="1"/>
    <col min="11013" max="11013" width="13.5546875" style="1" customWidth="1"/>
    <col min="11014" max="11014" width="16.5546875" style="1" customWidth="1"/>
    <col min="11015" max="11015" width="15.33203125" style="1" customWidth="1"/>
    <col min="11016" max="11264" width="9.109375" style="1"/>
    <col min="11265" max="11265" width="2" style="1" customWidth="1"/>
    <col min="11266" max="11266" width="15" style="1" customWidth="1"/>
    <col min="11267" max="11267" width="15.88671875" style="1" customWidth="1"/>
    <col min="11268" max="11268" width="14.5546875" style="1" customWidth="1"/>
    <col min="11269" max="11269" width="13.5546875" style="1" customWidth="1"/>
    <col min="11270" max="11270" width="16.5546875" style="1" customWidth="1"/>
    <col min="11271" max="11271" width="15.33203125" style="1" customWidth="1"/>
    <col min="11272" max="11520" width="9.109375" style="1"/>
    <col min="11521" max="11521" width="2" style="1" customWidth="1"/>
    <col min="11522" max="11522" width="15" style="1" customWidth="1"/>
    <col min="11523" max="11523" width="15.88671875" style="1" customWidth="1"/>
    <col min="11524" max="11524" width="14.5546875" style="1" customWidth="1"/>
    <col min="11525" max="11525" width="13.5546875" style="1" customWidth="1"/>
    <col min="11526" max="11526" width="16.5546875" style="1" customWidth="1"/>
    <col min="11527" max="11527" width="15.33203125" style="1" customWidth="1"/>
    <col min="11528" max="11776" width="9.109375" style="1"/>
    <col min="11777" max="11777" width="2" style="1" customWidth="1"/>
    <col min="11778" max="11778" width="15" style="1" customWidth="1"/>
    <col min="11779" max="11779" width="15.88671875" style="1" customWidth="1"/>
    <col min="11780" max="11780" width="14.5546875" style="1" customWidth="1"/>
    <col min="11781" max="11781" width="13.5546875" style="1" customWidth="1"/>
    <col min="11782" max="11782" width="16.5546875" style="1" customWidth="1"/>
    <col min="11783" max="11783" width="15.33203125" style="1" customWidth="1"/>
    <col min="11784" max="12032" width="9.109375" style="1"/>
    <col min="12033" max="12033" width="2" style="1" customWidth="1"/>
    <col min="12034" max="12034" width="15" style="1" customWidth="1"/>
    <col min="12035" max="12035" width="15.88671875" style="1" customWidth="1"/>
    <col min="12036" max="12036" width="14.5546875" style="1" customWidth="1"/>
    <col min="12037" max="12037" width="13.5546875" style="1" customWidth="1"/>
    <col min="12038" max="12038" width="16.5546875" style="1" customWidth="1"/>
    <col min="12039" max="12039" width="15.33203125" style="1" customWidth="1"/>
    <col min="12040" max="12288" width="9.109375" style="1"/>
    <col min="12289" max="12289" width="2" style="1" customWidth="1"/>
    <col min="12290" max="12290" width="15" style="1" customWidth="1"/>
    <col min="12291" max="12291" width="15.88671875" style="1" customWidth="1"/>
    <col min="12292" max="12292" width="14.5546875" style="1" customWidth="1"/>
    <col min="12293" max="12293" width="13.5546875" style="1" customWidth="1"/>
    <col min="12294" max="12294" width="16.5546875" style="1" customWidth="1"/>
    <col min="12295" max="12295" width="15.33203125" style="1" customWidth="1"/>
    <col min="12296" max="12544" width="9.109375" style="1"/>
    <col min="12545" max="12545" width="2" style="1" customWidth="1"/>
    <col min="12546" max="12546" width="15" style="1" customWidth="1"/>
    <col min="12547" max="12547" width="15.88671875" style="1" customWidth="1"/>
    <col min="12548" max="12548" width="14.5546875" style="1" customWidth="1"/>
    <col min="12549" max="12549" width="13.5546875" style="1" customWidth="1"/>
    <col min="12550" max="12550" width="16.5546875" style="1" customWidth="1"/>
    <col min="12551" max="12551" width="15.33203125" style="1" customWidth="1"/>
    <col min="12552" max="12800" width="9.109375" style="1"/>
    <col min="12801" max="12801" width="2" style="1" customWidth="1"/>
    <col min="12802" max="12802" width="15" style="1" customWidth="1"/>
    <col min="12803" max="12803" width="15.88671875" style="1" customWidth="1"/>
    <col min="12804" max="12804" width="14.5546875" style="1" customWidth="1"/>
    <col min="12805" max="12805" width="13.5546875" style="1" customWidth="1"/>
    <col min="12806" max="12806" width="16.5546875" style="1" customWidth="1"/>
    <col min="12807" max="12807" width="15.33203125" style="1" customWidth="1"/>
    <col min="12808" max="13056" width="9.109375" style="1"/>
    <col min="13057" max="13057" width="2" style="1" customWidth="1"/>
    <col min="13058" max="13058" width="15" style="1" customWidth="1"/>
    <col min="13059" max="13059" width="15.88671875" style="1" customWidth="1"/>
    <col min="13060" max="13060" width="14.5546875" style="1" customWidth="1"/>
    <col min="13061" max="13061" width="13.5546875" style="1" customWidth="1"/>
    <col min="13062" max="13062" width="16.5546875" style="1" customWidth="1"/>
    <col min="13063" max="13063" width="15.33203125" style="1" customWidth="1"/>
    <col min="13064" max="13312" width="9.109375" style="1"/>
    <col min="13313" max="13313" width="2" style="1" customWidth="1"/>
    <col min="13314" max="13314" width="15" style="1" customWidth="1"/>
    <col min="13315" max="13315" width="15.88671875" style="1" customWidth="1"/>
    <col min="13316" max="13316" width="14.5546875" style="1" customWidth="1"/>
    <col min="13317" max="13317" width="13.5546875" style="1" customWidth="1"/>
    <col min="13318" max="13318" width="16.5546875" style="1" customWidth="1"/>
    <col min="13319" max="13319" width="15.33203125" style="1" customWidth="1"/>
    <col min="13320" max="13568" width="9.109375" style="1"/>
    <col min="13569" max="13569" width="2" style="1" customWidth="1"/>
    <col min="13570" max="13570" width="15" style="1" customWidth="1"/>
    <col min="13571" max="13571" width="15.88671875" style="1" customWidth="1"/>
    <col min="13572" max="13572" width="14.5546875" style="1" customWidth="1"/>
    <col min="13573" max="13573" width="13.5546875" style="1" customWidth="1"/>
    <col min="13574" max="13574" width="16.5546875" style="1" customWidth="1"/>
    <col min="13575" max="13575" width="15.33203125" style="1" customWidth="1"/>
    <col min="13576" max="13824" width="9.109375" style="1"/>
    <col min="13825" max="13825" width="2" style="1" customWidth="1"/>
    <col min="13826" max="13826" width="15" style="1" customWidth="1"/>
    <col min="13827" max="13827" width="15.88671875" style="1" customWidth="1"/>
    <col min="13828" max="13828" width="14.5546875" style="1" customWidth="1"/>
    <col min="13829" max="13829" width="13.5546875" style="1" customWidth="1"/>
    <col min="13830" max="13830" width="16.5546875" style="1" customWidth="1"/>
    <col min="13831" max="13831" width="15.33203125" style="1" customWidth="1"/>
    <col min="13832" max="14080" width="9.109375" style="1"/>
    <col min="14081" max="14081" width="2" style="1" customWidth="1"/>
    <col min="14082" max="14082" width="15" style="1" customWidth="1"/>
    <col min="14083" max="14083" width="15.88671875" style="1" customWidth="1"/>
    <col min="14084" max="14084" width="14.5546875" style="1" customWidth="1"/>
    <col min="14085" max="14085" width="13.5546875" style="1" customWidth="1"/>
    <col min="14086" max="14086" width="16.5546875" style="1" customWidth="1"/>
    <col min="14087" max="14087" width="15.33203125" style="1" customWidth="1"/>
    <col min="14088" max="14336" width="9.109375" style="1"/>
    <col min="14337" max="14337" width="2" style="1" customWidth="1"/>
    <col min="14338" max="14338" width="15" style="1" customWidth="1"/>
    <col min="14339" max="14339" width="15.88671875" style="1" customWidth="1"/>
    <col min="14340" max="14340" width="14.5546875" style="1" customWidth="1"/>
    <col min="14341" max="14341" width="13.5546875" style="1" customWidth="1"/>
    <col min="14342" max="14342" width="16.5546875" style="1" customWidth="1"/>
    <col min="14343" max="14343" width="15.33203125" style="1" customWidth="1"/>
    <col min="14344" max="14592" width="9.109375" style="1"/>
    <col min="14593" max="14593" width="2" style="1" customWidth="1"/>
    <col min="14594" max="14594" width="15" style="1" customWidth="1"/>
    <col min="14595" max="14595" width="15.88671875" style="1" customWidth="1"/>
    <col min="14596" max="14596" width="14.5546875" style="1" customWidth="1"/>
    <col min="14597" max="14597" width="13.5546875" style="1" customWidth="1"/>
    <col min="14598" max="14598" width="16.5546875" style="1" customWidth="1"/>
    <col min="14599" max="14599" width="15.33203125" style="1" customWidth="1"/>
    <col min="14600" max="14848" width="9.109375" style="1"/>
    <col min="14849" max="14849" width="2" style="1" customWidth="1"/>
    <col min="14850" max="14850" width="15" style="1" customWidth="1"/>
    <col min="14851" max="14851" width="15.88671875" style="1" customWidth="1"/>
    <col min="14852" max="14852" width="14.5546875" style="1" customWidth="1"/>
    <col min="14853" max="14853" width="13.5546875" style="1" customWidth="1"/>
    <col min="14854" max="14854" width="16.5546875" style="1" customWidth="1"/>
    <col min="14855" max="14855" width="15.33203125" style="1" customWidth="1"/>
    <col min="14856" max="15104" width="9.109375" style="1"/>
    <col min="15105" max="15105" width="2" style="1" customWidth="1"/>
    <col min="15106" max="15106" width="15" style="1" customWidth="1"/>
    <col min="15107" max="15107" width="15.88671875" style="1" customWidth="1"/>
    <col min="15108" max="15108" width="14.5546875" style="1" customWidth="1"/>
    <col min="15109" max="15109" width="13.5546875" style="1" customWidth="1"/>
    <col min="15110" max="15110" width="16.5546875" style="1" customWidth="1"/>
    <col min="15111" max="15111" width="15.33203125" style="1" customWidth="1"/>
    <col min="15112" max="15360" width="9.109375" style="1"/>
    <col min="15361" max="15361" width="2" style="1" customWidth="1"/>
    <col min="15362" max="15362" width="15" style="1" customWidth="1"/>
    <col min="15363" max="15363" width="15.88671875" style="1" customWidth="1"/>
    <col min="15364" max="15364" width="14.5546875" style="1" customWidth="1"/>
    <col min="15365" max="15365" width="13.5546875" style="1" customWidth="1"/>
    <col min="15366" max="15366" width="16.5546875" style="1" customWidth="1"/>
    <col min="15367" max="15367" width="15.33203125" style="1" customWidth="1"/>
    <col min="15368" max="15616" width="9.109375" style="1"/>
    <col min="15617" max="15617" width="2" style="1" customWidth="1"/>
    <col min="15618" max="15618" width="15" style="1" customWidth="1"/>
    <col min="15619" max="15619" width="15.88671875" style="1" customWidth="1"/>
    <col min="15620" max="15620" width="14.5546875" style="1" customWidth="1"/>
    <col min="15621" max="15621" width="13.5546875" style="1" customWidth="1"/>
    <col min="15622" max="15622" width="16.5546875" style="1" customWidth="1"/>
    <col min="15623" max="15623" width="15.33203125" style="1" customWidth="1"/>
    <col min="15624" max="15872" width="9.109375" style="1"/>
    <col min="15873" max="15873" width="2" style="1" customWidth="1"/>
    <col min="15874" max="15874" width="15" style="1" customWidth="1"/>
    <col min="15875" max="15875" width="15.88671875" style="1" customWidth="1"/>
    <col min="15876" max="15876" width="14.5546875" style="1" customWidth="1"/>
    <col min="15877" max="15877" width="13.5546875" style="1" customWidth="1"/>
    <col min="15878" max="15878" width="16.5546875" style="1" customWidth="1"/>
    <col min="15879" max="15879" width="15.33203125" style="1" customWidth="1"/>
    <col min="15880" max="16128" width="9.109375" style="1"/>
    <col min="16129" max="16129" width="2" style="1" customWidth="1"/>
    <col min="16130" max="16130" width="15" style="1" customWidth="1"/>
    <col min="16131" max="16131" width="15.88671875" style="1" customWidth="1"/>
    <col min="16132" max="16132" width="14.5546875" style="1" customWidth="1"/>
    <col min="16133" max="16133" width="13.5546875" style="1" customWidth="1"/>
    <col min="16134" max="16134" width="16.5546875" style="1" customWidth="1"/>
    <col min="16135" max="16135" width="15.33203125" style="1" customWidth="1"/>
    <col min="16136" max="16384" width="9.109375" style="1"/>
  </cols>
  <sheetData>
    <row r="1" spans="1:57" ht="24.75" customHeight="1" thickBot="1" x14ac:dyDescent="0.3">
      <c r="A1" s="81" t="s">
        <v>98</v>
      </c>
      <c r="B1" s="82"/>
      <c r="C1" s="82"/>
      <c r="D1" s="82"/>
      <c r="E1" s="82"/>
      <c r="F1" s="82"/>
      <c r="G1" s="82"/>
    </row>
    <row r="2" spans="1:57" ht="12.75" customHeight="1" x14ac:dyDescent="0.25">
      <c r="A2" s="83" t="s">
        <v>28</v>
      </c>
      <c r="B2" s="84"/>
      <c r="C2" s="85" t="s">
        <v>482</v>
      </c>
      <c r="D2" s="85" t="s">
        <v>483</v>
      </c>
      <c r="E2" s="86"/>
      <c r="F2" s="87" t="s">
        <v>29</v>
      </c>
      <c r="G2" s="88"/>
    </row>
    <row r="3" spans="1:57" ht="3" hidden="1" customHeight="1" x14ac:dyDescent="0.25">
      <c r="A3" s="89"/>
      <c r="B3" s="90"/>
      <c r="C3" s="91"/>
      <c r="D3" s="91"/>
      <c r="E3" s="92"/>
      <c r="F3" s="93"/>
      <c r="G3" s="94"/>
    </row>
    <row r="4" spans="1:57" ht="12" customHeight="1" x14ac:dyDescent="0.25">
      <c r="A4" s="95" t="s">
        <v>30</v>
      </c>
      <c r="B4" s="90"/>
      <c r="C4" s="91"/>
      <c r="D4" s="91"/>
      <c r="E4" s="92"/>
      <c r="F4" s="93" t="s">
        <v>31</v>
      </c>
      <c r="G4" s="96"/>
    </row>
    <row r="5" spans="1:57" ht="12.9" customHeight="1" x14ac:dyDescent="0.25">
      <c r="A5" s="97" t="s">
        <v>482</v>
      </c>
      <c r="B5" s="98"/>
      <c r="C5" s="99" t="s">
        <v>483</v>
      </c>
      <c r="D5" s="100"/>
      <c r="E5" s="98"/>
      <c r="F5" s="93" t="s">
        <v>32</v>
      </c>
      <c r="G5" s="94"/>
    </row>
    <row r="6" spans="1:57" ht="12.9" customHeight="1" x14ac:dyDescent="0.25">
      <c r="A6" s="95" t="s">
        <v>33</v>
      </c>
      <c r="B6" s="90"/>
      <c r="C6" s="91"/>
      <c r="D6" s="91"/>
      <c r="E6" s="92"/>
      <c r="F6" s="101" t="s">
        <v>34</v>
      </c>
      <c r="G6" s="102"/>
      <c r="O6" s="103"/>
    </row>
    <row r="7" spans="1:57" ht="12.9" customHeight="1" x14ac:dyDescent="0.25">
      <c r="A7" s="104" t="s">
        <v>100</v>
      </c>
      <c r="B7" s="105"/>
      <c r="C7" s="106" t="s">
        <v>101</v>
      </c>
      <c r="D7" s="107"/>
      <c r="E7" s="107"/>
      <c r="F7" s="108" t="s">
        <v>35</v>
      </c>
      <c r="G7" s="102">
        <f>IF(G6=0,,ROUND((F30+F32)/G6,1))</f>
        <v>0</v>
      </c>
    </row>
    <row r="8" spans="1:57" x14ac:dyDescent="0.25">
      <c r="A8" s="109" t="s">
        <v>36</v>
      </c>
      <c r="B8" s="93"/>
      <c r="C8" s="300" t="s">
        <v>120</v>
      </c>
      <c r="D8" s="300"/>
      <c r="E8" s="301"/>
      <c r="F8" s="110" t="s">
        <v>37</v>
      </c>
      <c r="G8" s="111"/>
      <c r="H8" s="112"/>
      <c r="I8" s="113"/>
    </row>
    <row r="9" spans="1:57" x14ac:dyDescent="0.25">
      <c r="A9" s="109" t="s">
        <v>38</v>
      </c>
      <c r="B9" s="93"/>
      <c r="C9" s="300"/>
      <c r="D9" s="300"/>
      <c r="E9" s="301"/>
      <c r="F9" s="93"/>
      <c r="G9" s="114"/>
      <c r="H9" s="115"/>
    </row>
    <row r="10" spans="1:57" x14ac:dyDescent="0.25">
      <c r="A10" s="109" t="s">
        <v>39</v>
      </c>
      <c r="B10" s="93"/>
      <c r="C10" s="300"/>
      <c r="D10" s="300"/>
      <c r="E10" s="300"/>
      <c r="F10" s="116"/>
      <c r="G10" s="117"/>
      <c r="H10" s="118"/>
    </row>
    <row r="11" spans="1:57" ht="13.5" customHeight="1" x14ac:dyDescent="0.25">
      <c r="A11" s="109" t="s">
        <v>40</v>
      </c>
      <c r="B11" s="93"/>
      <c r="C11" s="300"/>
      <c r="D11" s="300"/>
      <c r="E11" s="300"/>
      <c r="F11" s="119" t="s">
        <v>41</v>
      </c>
      <c r="G11" s="120"/>
      <c r="H11" s="115"/>
      <c r="BA11" s="121"/>
      <c r="BB11" s="121"/>
      <c r="BC11" s="121"/>
      <c r="BD11" s="121"/>
      <c r="BE11" s="121"/>
    </row>
    <row r="12" spans="1:57" ht="12.75" customHeight="1" x14ac:dyDescent="0.25">
      <c r="A12" s="122" t="s">
        <v>42</v>
      </c>
      <c r="B12" s="90"/>
      <c r="C12" s="302"/>
      <c r="D12" s="302"/>
      <c r="E12" s="302"/>
      <c r="F12" s="123" t="s">
        <v>43</v>
      </c>
      <c r="G12" s="124"/>
      <c r="H12" s="115"/>
    </row>
    <row r="13" spans="1:57" ht="28.5" customHeight="1" thickBot="1" x14ac:dyDescent="0.3">
      <c r="A13" s="125" t="s">
        <v>44</v>
      </c>
      <c r="B13" s="126"/>
      <c r="C13" s="126"/>
      <c r="D13" s="126"/>
      <c r="E13" s="127"/>
      <c r="F13" s="127"/>
      <c r="G13" s="128"/>
      <c r="H13" s="115"/>
    </row>
    <row r="14" spans="1:57" ht="17.25" customHeight="1" thickBot="1" x14ac:dyDescent="0.3">
      <c r="A14" s="129" t="s">
        <v>45</v>
      </c>
      <c r="B14" s="130"/>
      <c r="C14" s="131"/>
      <c r="D14" s="132" t="s">
        <v>46</v>
      </c>
      <c r="E14" s="133"/>
      <c r="F14" s="133"/>
      <c r="G14" s="131"/>
    </row>
    <row r="15" spans="1:57" ht="15.9" customHeight="1" x14ac:dyDescent="0.25">
      <c r="A15" s="134"/>
      <c r="B15" s="135" t="s">
        <v>47</v>
      </c>
      <c r="C15" s="136">
        <f>'IO 04 IO 04 Rek'!E9</f>
        <v>0</v>
      </c>
      <c r="D15" s="137">
        <f>'IO 04 IO 04 Rek'!A17</f>
        <v>0</v>
      </c>
      <c r="E15" s="138"/>
      <c r="F15" s="139"/>
      <c r="G15" s="136">
        <f>'IO 04 IO 04 Rek'!I17</f>
        <v>0</v>
      </c>
    </row>
    <row r="16" spans="1:57" ht="15.9" customHeight="1" x14ac:dyDescent="0.25">
      <c r="A16" s="134" t="s">
        <v>48</v>
      </c>
      <c r="B16" s="135" t="s">
        <v>49</v>
      </c>
      <c r="C16" s="136">
        <f>'IO 04 IO 04 Rek'!F9</f>
        <v>0</v>
      </c>
      <c r="D16" s="89"/>
      <c r="E16" s="140"/>
      <c r="F16" s="141"/>
      <c r="G16" s="136"/>
    </row>
    <row r="17" spans="1:7" ht="15.9" customHeight="1" x14ac:dyDescent="0.25">
      <c r="A17" s="134" t="s">
        <v>50</v>
      </c>
      <c r="B17" s="135" t="s">
        <v>51</v>
      </c>
      <c r="C17" s="136">
        <f>'IO 04 IO 04 Rek'!H9</f>
        <v>0</v>
      </c>
      <c r="D17" s="89"/>
      <c r="E17" s="140"/>
      <c r="F17" s="141"/>
      <c r="G17" s="136"/>
    </row>
    <row r="18" spans="1:7" ht="15.9" customHeight="1" x14ac:dyDescent="0.25">
      <c r="A18" s="142" t="s">
        <v>52</v>
      </c>
      <c r="B18" s="143" t="s">
        <v>53</v>
      </c>
      <c r="C18" s="136">
        <f>'IO 04 IO 04 Rek'!G9</f>
        <v>0</v>
      </c>
      <c r="D18" s="89"/>
      <c r="E18" s="140"/>
      <c r="F18" s="141"/>
      <c r="G18" s="136"/>
    </row>
    <row r="19" spans="1:7" ht="15.9" customHeight="1" x14ac:dyDescent="0.25">
      <c r="A19" s="144" t="s">
        <v>54</v>
      </c>
      <c r="B19" s="135"/>
      <c r="C19" s="136">
        <f>SUM(C15:C18)</f>
        <v>0</v>
      </c>
      <c r="D19" s="89"/>
      <c r="E19" s="140"/>
      <c r="F19" s="141"/>
      <c r="G19" s="136"/>
    </row>
    <row r="20" spans="1:7" ht="15.9" customHeight="1" x14ac:dyDescent="0.25">
      <c r="A20" s="144"/>
      <c r="B20" s="135"/>
      <c r="C20" s="136"/>
      <c r="D20" s="89"/>
      <c r="E20" s="140"/>
      <c r="F20" s="141"/>
      <c r="G20" s="136"/>
    </row>
    <row r="21" spans="1:7" ht="15.9" customHeight="1" x14ac:dyDescent="0.25">
      <c r="A21" s="144" t="s">
        <v>27</v>
      </c>
      <c r="B21" s="135"/>
      <c r="C21" s="136">
        <f>'IO 04 IO 04 Rek'!I9</f>
        <v>0</v>
      </c>
      <c r="D21" s="89"/>
      <c r="E21" s="140"/>
      <c r="F21" s="141"/>
      <c r="G21" s="136"/>
    </row>
    <row r="22" spans="1:7" ht="15.9" customHeight="1" x14ac:dyDescent="0.25">
      <c r="A22" s="145" t="s">
        <v>55</v>
      </c>
      <c r="B22" s="115"/>
      <c r="C22" s="136">
        <f>C19+C21</f>
        <v>0</v>
      </c>
      <c r="D22" s="89" t="s">
        <v>56</v>
      </c>
      <c r="E22" s="140"/>
      <c r="F22" s="141"/>
      <c r="G22" s="136">
        <f>G23-SUM(G15:G21)</f>
        <v>0</v>
      </c>
    </row>
    <row r="23" spans="1:7" ht="15.9" customHeight="1" thickBot="1" x14ac:dyDescent="0.3">
      <c r="A23" s="303" t="s">
        <v>57</v>
      </c>
      <c r="B23" s="304"/>
      <c r="C23" s="146">
        <f>C22+G23</f>
        <v>0</v>
      </c>
      <c r="D23" s="147" t="s">
        <v>58</v>
      </c>
      <c r="E23" s="148"/>
      <c r="F23" s="149"/>
      <c r="G23" s="136">
        <f>'IO 04 IO 04 Rek'!H15</f>
        <v>0</v>
      </c>
    </row>
    <row r="24" spans="1:7" x14ac:dyDescent="0.25">
      <c r="A24" s="150" t="s">
        <v>59</v>
      </c>
      <c r="B24" s="151"/>
      <c r="C24" s="152"/>
      <c r="D24" s="151" t="s">
        <v>60</v>
      </c>
      <c r="E24" s="151"/>
      <c r="F24" s="153" t="s">
        <v>61</v>
      </c>
      <c r="G24" s="154"/>
    </row>
    <row r="25" spans="1:7" x14ac:dyDescent="0.25">
      <c r="A25" s="145" t="s">
        <v>62</v>
      </c>
      <c r="B25" s="115"/>
      <c r="C25" s="155"/>
      <c r="D25" s="115" t="s">
        <v>62</v>
      </c>
      <c r="F25" s="156" t="s">
        <v>62</v>
      </c>
      <c r="G25" s="157"/>
    </row>
    <row r="26" spans="1:7" ht="37.5" customHeight="1" x14ac:dyDescent="0.25">
      <c r="A26" s="145" t="s">
        <v>63</v>
      </c>
      <c r="B26" s="158"/>
      <c r="C26" s="155"/>
      <c r="D26" s="115" t="s">
        <v>63</v>
      </c>
      <c r="F26" s="156" t="s">
        <v>63</v>
      </c>
      <c r="G26" s="157"/>
    </row>
    <row r="27" spans="1:7" x14ac:dyDescent="0.25">
      <c r="A27" s="145"/>
      <c r="B27" s="159"/>
      <c r="C27" s="155"/>
      <c r="D27" s="115"/>
      <c r="F27" s="156"/>
      <c r="G27" s="157"/>
    </row>
    <row r="28" spans="1:7" x14ac:dyDescent="0.25">
      <c r="A28" s="145" t="s">
        <v>64</v>
      </c>
      <c r="B28" s="115"/>
      <c r="C28" s="155"/>
      <c r="D28" s="156" t="s">
        <v>65</v>
      </c>
      <c r="E28" s="155"/>
      <c r="F28" s="160" t="s">
        <v>65</v>
      </c>
      <c r="G28" s="157"/>
    </row>
    <row r="29" spans="1:7" ht="69" customHeight="1" x14ac:dyDescent="0.25">
      <c r="A29" s="145"/>
      <c r="B29" s="115"/>
      <c r="C29" s="161"/>
      <c r="D29" s="162"/>
      <c r="E29" s="161"/>
      <c r="F29" s="115"/>
      <c r="G29" s="157"/>
    </row>
    <row r="30" spans="1:7" x14ac:dyDescent="0.25">
      <c r="A30" s="163" t="s">
        <v>11</v>
      </c>
      <c r="B30" s="164"/>
      <c r="C30" s="165">
        <v>21</v>
      </c>
      <c r="D30" s="164" t="s">
        <v>66</v>
      </c>
      <c r="E30" s="166"/>
      <c r="F30" s="295">
        <f>C23-F32</f>
        <v>0</v>
      </c>
      <c r="G30" s="296"/>
    </row>
    <row r="31" spans="1:7" x14ac:dyDescent="0.25">
      <c r="A31" s="163" t="s">
        <v>67</v>
      </c>
      <c r="B31" s="164"/>
      <c r="C31" s="165">
        <f>C30</f>
        <v>21</v>
      </c>
      <c r="D31" s="164" t="s">
        <v>68</v>
      </c>
      <c r="E31" s="166"/>
      <c r="F31" s="295">
        <f>ROUND(PRODUCT(F30,C31/100),0)</f>
        <v>0</v>
      </c>
      <c r="G31" s="296"/>
    </row>
    <row r="32" spans="1:7" x14ac:dyDescent="0.25">
      <c r="A32" s="163" t="s">
        <v>11</v>
      </c>
      <c r="B32" s="164"/>
      <c r="C32" s="165">
        <v>0</v>
      </c>
      <c r="D32" s="164" t="s">
        <v>68</v>
      </c>
      <c r="E32" s="166"/>
      <c r="F32" s="295">
        <v>0</v>
      </c>
      <c r="G32" s="296"/>
    </row>
    <row r="33" spans="1:8" x14ac:dyDescent="0.25">
      <c r="A33" s="163" t="s">
        <v>67</v>
      </c>
      <c r="B33" s="167"/>
      <c r="C33" s="168">
        <f>C32</f>
        <v>0</v>
      </c>
      <c r="D33" s="164" t="s">
        <v>68</v>
      </c>
      <c r="E33" s="141"/>
      <c r="F33" s="295">
        <f>ROUND(PRODUCT(F32,C33/100),0)</f>
        <v>0</v>
      </c>
      <c r="G33" s="296"/>
    </row>
    <row r="34" spans="1:8" s="172" customFormat="1" ht="19.5" customHeight="1" thickBot="1" x14ac:dyDescent="0.35">
      <c r="A34" s="169" t="s">
        <v>69</v>
      </c>
      <c r="B34" s="170"/>
      <c r="C34" s="170"/>
      <c r="D34" s="170"/>
      <c r="E34" s="171"/>
      <c r="F34" s="297">
        <f>ROUND(SUM(F30:F33),0)</f>
        <v>0</v>
      </c>
      <c r="G34" s="298"/>
    </row>
    <row r="36" spans="1:8" x14ac:dyDescent="0.25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5">
      <c r="A37" s="2"/>
      <c r="B37" s="299"/>
      <c r="C37" s="299"/>
      <c r="D37" s="299"/>
      <c r="E37" s="299"/>
      <c r="F37" s="299"/>
      <c r="G37" s="299"/>
      <c r="H37" s="1" t="s">
        <v>1</v>
      </c>
    </row>
    <row r="38" spans="1:8" ht="12.75" customHeight="1" x14ac:dyDescent="0.25">
      <c r="A38" s="173"/>
      <c r="B38" s="299"/>
      <c r="C38" s="299"/>
      <c r="D38" s="299"/>
      <c r="E38" s="299"/>
      <c r="F38" s="299"/>
      <c r="G38" s="299"/>
      <c r="H38" s="1" t="s">
        <v>1</v>
      </c>
    </row>
    <row r="39" spans="1:8" x14ac:dyDescent="0.25">
      <c r="A39" s="173"/>
      <c r="B39" s="299"/>
      <c r="C39" s="299"/>
      <c r="D39" s="299"/>
      <c r="E39" s="299"/>
      <c r="F39" s="299"/>
      <c r="G39" s="299"/>
      <c r="H39" s="1" t="s">
        <v>1</v>
      </c>
    </row>
    <row r="40" spans="1:8" x14ac:dyDescent="0.25">
      <c r="A40" s="173"/>
      <c r="B40" s="299"/>
      <c r="C40" s="299"/>
      <c r="D40" s="299"/>
      <c r="E40" s="299"/>
      <c r="F40" s="299"/>
      <c r="G40" s="299"/>
      <c r="H40" s="1" t="s">
        <v>1</v>
      </c>
    </row>
    <row r="41" spans="1:8" x14ac:dyDescent="0.25">
      <c r="A41" s="173"/>
      <c r="B41" s="299"/>
      <c r="C41" s="299"/>
      <c r="D41" s="299"/>
      <c r="E41" s="299"/>
      <c r="F41" s="299"/>
      <c r="G41" s="299"/>
      <c r="H41" s="1" t="s">
        <v>1</v>
      </c>
    </row>
    <row r="42" spans="1:8" x14ac:dyDescent="0.25">
      <c r="A42" s="173"/>
      <c r="B42" s="299"/>
      <c r="C42" s="299"/>
      <c r="D42" s="299"/>
      <c r="E42" s="299"/>
      <c r="F42" s="299"/>
      <c r="G42" s="299"/>
      <c r="H42" s="1" t="s">
        <v>1</v>
      </c>
    </row>
    <row r="43" spans="1:8" x14ac:dyDescent="0.25">
      <c r="A43" s="173"/>
      <c r="B43" s="299"/>
      <c r="C43" s="299"/>
      <c r="D43" s="299"/>
      <c r="E43" s="299"/>
      <c r="F43" s="299"/>
      <c r="G43" s="299"/>
      <c r="H43" s="1" t="s">
        <v>1</v>
      </c>
    </row>
    <row r="44" spans="1:8" ht="12.75" customHeight="1" x14ac:dyDescent="0.25">
      <c r="A44" s="173"/>
      <c r="B44" s="299"/>
      <c r="C44" s="299"/>
      <c r="D44" s="299"/>
      <c r="E44" s="299"/>
      <c r="F44" s="299"/>
      <c r="G44" s="299"/>
      <c r="H44" s="1" t="s">
        <v>1</v>
      </c>
    </row>
    <row r="45" spans="1:8" ht="12.75" customHeight="1" x14ac:dyDescent="0.25">
      <c r="A45" s="173"/>
      <c r="B45" s="299"/>
      <c r="C45" s="299"/>
      <c r="D45" s="299"/>
      <c r="E45" s="299"/>
      <c r="F45" s="299"/>
      <c r="G45" s="299"/>
      <c r="H45" s="1" t="s">
        <v>1</v>
      </c>
    </row>
    <row r="46" spans="1:8" x14ac:dyDescent="0.25">
      <c r="B46" s="294"/>
      <c r="C46" s="294"/>
      <c r="D46" s="294"/>
      <c r="E46" s="294"/>
      <c r="F46" s="294"/>
      <c r="G46" s="294"/>
    </row>
    <row r="47" spans="1:8" x14ac:dyDescent="0.25">
      <c r="B47" s="294"/>
      <c r="C47" s="294"/>
      <c r="D47" s="294"/>
      <c r="E47" s="294"/>
      <c r="F47" s="294"/>
      <c r="G47" s="294"/>
    </row>
    <row r="48" spans="1:8" x14ac:dyDescent="0.25">
      <c r="B48" s="294"/>
      <c r="C48" s="294"/>
      <c r="D48" s="294"/>
      <c r="E48" s="294"/>
      <c r="F48" s="294"/>
      <c r="G48" s="294"/>
    </row>
    <row r="49" spans="2:7" x14ac:dyDescent="0.25">
      <c r="B49" s="294"/>
      <c r="C49" s="294"/>
      <c r="D49" s="294"/>
      <c r="E49" s="294"/>
      <c r="F49" s="294"/>
      <c r="G49" s="294"/>
    </row>
    <row r="50" spans="2:7" x14ac:dyDescent="0.25">
      <c r="B50" s="294"/>
      <c r="C50" s="294"/>
      <c r="D50" s="294"/>
      <c r="E50" s="294"/>
      <c r="F50" s="294"/>
      <c r="G50" s="294"/>
    </row>
    <row r="51" spans="2:7" x14ac:dyDescent="0.25">
      <c r="B51" s="294"/>
      <c r="C51" s="294"/>
      <c r="D51" s="294"/>
      <c r="E51" s="294"/>
      <c r="F51" s="294"/>
      <c r="G51" s="294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/>
  <dimension ref="A1:IV66"/>
  <sheetViews>
    <sheetView workbookViewId="0">
      <selection sqref="A1:B1"/>
    </sheetView>
  </sheetViews>
  <sheetFormatPr defaultColWidth="9.109375" defaultRowHeight="13.2" x14ac:dyDescent="0.25"/>
  <cols>
    <col min="1" max="1" width="5.88671875" style="1" customWidth="1"/>
    <col min="2" max="2" width="6.109375" style="1" customWidth="1"/>
    <col min="3" max="3" width="11.44140625" style="1" customWidth="1"/>
    <col min="4" max="4" width="15.88671875" style="1" customWidth="1"/>
    <col min="5" max="5" width="11.33203125" style="1" customWidth="1"/>
    <col min="6" max="6" width="10.88671875" style="1" customWidth="1"/>
    <col min="7" max="7" width="11" style="1" customWidth="1"/>
    <col min="8" max="8" width="11.109375" style="1" customWidth="1"/>
    <col min="9" max="9" width="10.6640625" style="1" customWidth="1"/>
    <col min="10" max="256" width="9.109375" style="1"/>
    <col min="257" max="257" width="5.88671875" style="1" customWidth="1"/>
    <col min="258" max="258" width="6.109375" style="1" customWidth="1"/>
    <col min="259" max="259" width="11.44140625" style="1" customWidth="1"/>
    <col min="260" max="260" width="15.88671875" style="1" customWidth="1"/>
    <col min="261" max="261" width="11.33203125" style="1" customWidth="1"/>
    <col min="262" max="262" width="10.88671875" style="1" customWidth="1"/>
    <col min="263" max="263" width="11" style="1" customWidth="1"/>
    <col min="264" max="264" width="11.109375" style="1" customWidth="1"/>
    <col min="265" max="265" width="10.6640625" style="1" customWidth="1"/>
    <col min="266" max="512" width="9.109375" style="1"/>
    <col min="513" max="513" width="5.88671875" style="1" customWidth="1"/>
    <col min="514" max="514" width="6.109375" style="1" customWidth="1"/>
    <col min="515" max="515" width="11.44140625" style="1" customWidth="1"/>
    <col min="516" max="516" width="15.88671875" style="1" customWidth="1"/>
    <col min="517" max="517" width="11.33203125" style="1" customWidth="1"/>
    <col min="518" max="518" width="10.88671875" style="1" customWidth="1"/>
    <col min="519" max="519" width="11" style="1" customWidth="1"/>
    <col min="520" max="520" width="11.109375" style="1" customWidth="1"/>
    <col min="521" max="521" width="10.6640625" style="1" customWidth="1"/>
    <col min="522" max="768" width="9.109375" style="1"/>
    <col min="769" max="769" width="5.88671875" style="1" customWidth="1"/>
    <col min="770" max="770" width="6.109375" style="1" customWidth="1"/>
    <col min="771" max="771" width="11.44140625" style="1" customWidth="1"/>
    <col min="772" max="772" width="15.88671875" style="1" customWidth="1"/>
    <col min="773" max="773" width="11.33203125" style="1" customWidth="1"/>
    <col min="774" max="774" width="10.88671875" style="1" customWidth="1"/>
    <col min="775" max="775" width="11" style="1" customWidth="1"/>
    <col min="776" max="776" width="11.109375" style="1" customWidth="1"/>
    <col min="777" max="777" width="10.6640625" style="1" customWidth="1"/>
    <col min="778" max="1024" width="9.109375" style="1"/>
    <col min="1025" max="1025" width="5.88671875" style="1" customWidth="1"/>
    <col min="1026" max="1026" width="6.109375" style="1" customWidth="1"/>
    <col min="1027" max="1027" width="11.44140625" style="1" customWidth="1"/>
    <col min="1028" max="1028" width="15.88671875" style="1" customWidth="1"/>
    <col min="1029" max="1029" width="11.33203125" style="1" customWidth="1"/>
    <col min="1030" max="1030" width="10.88671875" style="1" customWidth="1"/>
    <col min="1031" max="1031" width="11" style="1" customWidth="1"/>
    <col min="1032" max="1032" width="11.109375" style="1" customWidth="1"/>
    <col min="1033" max="1033" width="10.6640625" style="1" customWidth="1"/>
    <col min="1034" max="1280" width="9.109375" style="1"/>
    <col min="1281" max="1281" width="5.88671875" style="1" customWidth="1"/>
    <col min="1282" max="1282" width="6.109375" style="1" customWidth="1"/>
    <col min="1283" max="1283" width="11.44140625" style="1" customWidth="1"/>
    <col min="1284" max="1284" width="15.88671875" style="1" customWidth="1"/>
    <col min="1285" max="1285" width="11.33203125" style="1" customWidth="1"/>
    <col min="1286" max="1286" width="10.88671875" style="1" customWidth="1"/>
    <col min="1287" max="1287" width="11" style="1" customWidth="1"/>
    <col min="1288" max="1288" width="11.109375" style="1" customWidth="1"/>
    <col min="1289" max="1289" width="10.6640625" style="1" customWidth="1"/>
    <col min="1290" max="1536" width="9.109375" style="1"/>
    <col min="1537" max="1537" width="5.88671875" style="1" customWidth="1"/>
    <col min="1538" max="1538" width="6.109375" style="1" customWidth="1"/>
    <col min="1539" max="1539" width="11.44140625" style="1" customWidth="1"/>
    <col min="1540" max="1540" width="15.88671875" style="1" customWidth="1"/>
    <col min="1541" max="1541" width="11.33203125" style="1" customWidth="1"/>
    <col min="1542" max="1542" width="10.88671875" style="1" customWidth="1"/>
    <col min="1543" max="1543" width="11" style="1" customWidth="1"/>
    <col min="1544" max="1544" width="11.109375" style="1" customWidth="1"/>
    <col min="1545" max="1545" width="10.6640625" style="1" customWidth="1"/>
    <col min="1546" max="1792" width="9.109375" style="1"/>
    <col min="1793" max="1793" width="5.88671875" style="1" customWidth="1"/>
    <col min="1794" max="1794" width="6.109375" style="1" customWidth="1"/>
    <col min="1795" max="1795" width="11.44140625" style="1" customWidth="1"/>
    <col min="1796" max="1796" width="15.88671875" style="1" customWidth="1"/>
    <col min="1797" max="1797" width="11.33203125" style="1" customWidth="1"/>
    <col min="1798" max="1798" width="10.88671875" style="1" customWidth="1"/>
    <col min="1799" max="1799" width="11" style="1" customWidth="1"/>
    <col min="1800" max="1800" width="11.109375" style="1" customWidth="1"/>
    <col min="1801" max="1801" width="10.6640625" style="1" customWidth="1"/>
    <col min="1802" max="2048" width="9.109375" style="1"/>
    <col min="2049" max="2049" width="5.88671875" style="1" customWidth="1"/>
    <col min="2050" max="2050" width="6.109375" style="1" customWidth="1"/>
    <col min="2051" max="2051" width="11.44140625" style="1" customWidth="1"/>
    <col min="2052" max="2052" width="15.88671875" style="1" customWidth="1"/>
    <col min="2053" max="2053" width="11.33203125" style="1" customWidth="1"/>
    <col min="2054" max="2054" width="10.88671875" style="1" customWidth="1"/>
    <col min="2055" max="2055" width="11" style="1" customWidth="1"/>
    <col min="2056" max="2056" width="11.109375" style="1" customWidth="1"/>
    <col min="2057" max="2057" width="10.6640625" style="1" customWidth="1"/>
    <col min="2058" max="2304" width="9.109375" style="1"/>
    <col min="2305" max="2305" width="5.88671875" style="1" customWidth="1"/>
    <col min="2306" max="2306" width="6.109375" style="1" customWidth="1"/>
    <col min="2307" max="2307" width="11.44140625" style="1" customWidth="1"/>
    <col min="2308" max="2308" width="15.88671875" style="1" customWidth="1"/>
    <col min="2309" max="2309" width="11.33203125" style="1" customWidth="1"/>
    <col min="2310" max="2310" width="10.88671875" style="1" customWidth="1"/>
    <col min="2311" max="2311" width="11" style="1" customWidth="1"/>
    <col min="2312" max="2312" width="11.109375" style="1" customWidth="1"/>
    <col min="2313" max="2313" width="10.6640625" style="1" customWidth="1"/>
    <col min="2314" max="2560" width="9.109375" style="1"/>
    <col min="2561" max="2561" width="5.88671875" style="1" customWidth="1"/>
    <col min="2562" max="2562" width="6.109375" style="1" customWidth="1"/>
    <col min="2563" max="2563" width="11.44140625" style="1" customWidth="1"/>
    <col min="2564" max="2564" width="15.88671875" style="1" customWidth="1"/>
    <col min="2565" max="2565" width="11.33203125" style="1" customWidth="1"/>
    <col min="2566" max="2566" width="10.88671875" style="1" customWidth="1"/>
    <col min="2567" max="2567" width="11" style="1" customWidth="1"/>
    <col min="2568" max="2568" width="11.109375" style="1" customWidth="1"/>
    <col min="2569" max="2569" width="10.6640625" style="1" customWidth="1"/>
    <col min="2570" max="2816" width="9.109375" style="1"/>
    <col min="2817" max="2817" width="5.88671875" style="1" customWidth="1"/>
    <col min="2818" max="2818" width="6.109375" style="1" customWidth="1"/>
    <col min="2819" max="2819" width="11.44140625" style="1" customWidth="1"/>
    <col min="2820" max="2820" width="15.88671875" style="1" customWidth="1"/>
    <col min="2821" max="2821" width="11.33203125" style="1" customWidth="1"/>
    <col min="2822" max="2822" width="10.88671875" style="1" customWidth="1"/>
    <col min="2823" max="2823" width="11" style="1" customWidth="1"/>
    <col min="2824" max="2824" width="11.109375" style="1" customWidth="1"/>
    <col min="2825" max="2825" width="10.6640625" style="1" customWidth="1"/>
    <col min="2826" max="3072" width="9.109375" style="1"/>
    <col min="3073" max="3073" width="5.88671875" style="1" customWidth="1"/>
    <col min="3074" max="3074" width="6.109375" style="1" customWidth="1"/>
    <col min="3075" max="3075" width="11.44140625" style="1" customWidth="1"/>
    <col min="3076" max="3076" width="15.88671875" style="1" customWidth="1"/>
    <col min="3077" max="3077" width="11.33203125" style="1" customWidth="1"/>
    <col min="3078" max="3078" width="10.88671875" style="1" customWidth="1"/>
    <col min="3079" max="3079" width="11" style="1" customWidth="1"/>
    <col min="3080" max="3080" width="11.109375" style="1" customWidth="1"/>
    <col min="3081" max="3081" width="10.6640625" style="1" customWidth="1"/>
    <col min="3082" max="3328" width="9.109375" style="1"/>
    <col min="3329" max="3329" width="5.88671875" style="1" customWidth="1"/>
    <col min="3330" max="3330" width="6.109375" style="1" customWidth="1"/>
    <col min="3331" max="3331" width="11.44140625" style="1" customWidth="1"/>
    <col min="3332" max="3332" width="15.88671875" style="1" customWidth="1"/>
    <col min="3333" max="3333" width="11.33203125" style="1" customWidth="1"/>
    <col min="3334" max="3334" width="10.88671875" style="1" customWidth="1"/>
    <col min="3335" max="3335" width="11" style="1" customWidth="1"/>
    <col min="3336" max="3336" width="11.109375" style="1" customWidth="1"/>
    <col min="3337" max="3337" width="10.6640625" style="1" customWidth="1"/>
    <col min="3338" max="3584" width="9.109375" style="1"/>
    <col min="3585" max="3585" width="5.88671875" style="1" customWidth="1"/>
    <col min="3586" max="3586" width="6.109375" style="1" customWidth="1"/>
    <col min="3587" max="3587" width="11.44140625" style="1" customWidth="1"/>
    <col min="3588" max="3588" width="15.88671875" style="1" customWidth="1"/>
    <col min="3589" max="3589" width="11.33203125" style="1" customWidth="1"/>
    <col min="3590" max="3590" width="10.88671875" style="1" customWidth="1"/>
    <col min="3591" max="3591" width="11" style="1" customWidth="1"/>
    <col min="3592" max="3592" width="11.109375" style="1" customWidth="1"/>
    <col min="3593" max="3593" width="10.6640625" style="1" customWidth="1"/>
    <col min="3594" max="3840" width="9.109375" style="1"/>
    <col min="3841" max="3841" width="5.88671875" style="1" customWidth="1"/>
    <col min="3842" max="3842" width="6.109375" style="1" customWidth="1"/>
    <col min="3843" max="3843" width="11.44140625" style="1" customWidth="1"/>
    <col min="3844" max="3844" width="15.88671875" style="1" customWidth="1"/>
    <col min="3845" max="3845" width="11.33203125" style="1" customWidth="1"/>
    <col min="3846" max="3846" width="10.88671875" style="1" customWidth="1"/>
    <col min="3847" max="3847" width="11" style="1" customWidth="1"/>
    <col min="3848" max="3848" width="11.109375" style="1" customWidth="1"/>
    <col min="3849" max="3849" width="10.6640625" style="1" customWidth="1"/>
    <col min="3850" max="4096" width="9.109375" style="1"/>
    <col min="4097" max="4097" width="5.88671875" style="1" customWidth="1"/>
    <col min="4098" max="4098" width="6.109375" style="1" customWidth="1"/>
    <col min="4099" max="4099" width="11.44140625" style="1" customWidth="1"/>
    <col min="4100" max="4100" width="15.88671875" style="1" customWidth="1"/>
    <col min="4101" max="4101" width="11.33203125" style="1" customWidth="1"/>
    <col min="4102" max="4102" width="10.88671875" style="1" customWidth="1"/>
    <col min="4103" max="4103" width="11" style="1" customWidth="1"/>
    <col min="4104" max="4104" width="11.109375" style="1" customWidth="1"/>
    <col min="4105" max="4105" width="10.6640625" style="1" customWidth="1"/>
    <col min="4106" max="4352" width="9.109375" style="1"/>
    <col min="4353" max="4353" width="5.88671875" style="1" customWidth="1"/>
    <col min="4354" max="4354" width="6.109375" style="1" customWidth="1"/>
    <col min="4355" max="4355" width="11.44140625" style="1" customWidth="1"/>
    <col min="4356" max="4356" width="15.88671875" style="1" customWidth="1"/>
    <col min="4357" max="4357" width="11.33203125" style="1" customWidth="1"/>
    <col min="4358" max="4358" width="10.88671875" style="1" customWidth="1"/>
    <col min="4359" max="4359" width="11" style="1" customWidth="1"/>
    <col min="4360" max="4360" width="11.109375" style="1" customWidth="1"/>
    <col min="4361" max="4361" width="10.6640625" style="1" customWidth="1"/>
    <col min="4362" max="4608" width="9.109375" style="1"/>
    <col min="4609" max="4609" width="5.88671875" style="1" customWidth="1"/>
    <col min="4610" max="4610" width="6.109375" style="1" customWidth="1"/>
    <col min="4611" max="4611" width="11.44140625" style="1" customWidth="1"/>
    <col min="4612" max="4612" width="15.88671875" style="1" customWidth="1"/>
    <col min="4613" max="4613" width="11.33203125" style="1" customWidth="1"/>
    <col min="4614" max="4614" width="10.88671875" style="1" customWidth="1"/>
    <col min="4615" max="4615" width="11" style="1" customWidth="1"/>
    <col min="4616" max="4616" width="11.109375" style="1" customWidth="1"/>
    <col min="4617" max="4617" width="10.6640625" style="1" customWidth="1"/>
    <col min="4618" max="4864" width="9.109375" style="1"/>
    <col min="4865" max="4865" width="5.88671875" style="1" customWidth="1"/>
    <col min="4866" max="4866" width="6.109375" style="1" customWidth="1"/>
    <col min="4867" max="4867" width="11.44140625" style="1" customWidth="1"/>
    <col min="4868" max="4868" width="15.88671875" style="1" customWidth="1"/>
    <col min="4869" max="4869" width="11.33203125" style="1" customWidth="1"/>
    <col min="4870" max="4870" width="10.88671875" style="1" customWidth="1"/>
    <col min="4871" max="4871" width="11" style="1" customWidth="1"/>
    <col min="4872" max="4872" width="11.109375" style="1" customWidth="1"/>
    <col min="4873" max="4873" width="10.6640625" style="1" customWidth="1"/>
    <col min="4874" max="5120" width="9.109375" style="1"/>
    <col min="5121" max="5121" width="5.88671875" style="1" customWidth="1"/>
    <col min="5122" max="5122" width="6.109375" style="1" customWidth="1"/>
    <col min="5123" max="5123" width="11.44140625" style="1" customWidth="1"/>
    <col min="5124" max="5124" width="15.88671875" style="1" customWidth="1"/>
    <col min="5125" max="5125" width="11.33203125" style="1" customWidth="1"/>
    <col min="5126" max="5126" width="10.88671875" style="1" customWidth="1"/>
    <col min="5127" max="5127" width="11" style="1" customWidth="1"/>
    <col min="5128" max="5128" width="11.109375" style="1" customWidth="1"/>
    <col min="5129" max="5129" width="10.6640625" style="1" customWidth="1"/>
    <col min="5130" max="5376" width="9.109375" style="1"/>
    <col min="5377" max="5377" width="5.88671875" style="1" customWidth="1"/>
    <col min="5378" max="5378" width="6.109375" style="1" customWidth="1"/>
    <col min="5379" max="5379" width="11.44140625" style="1" customWidth="1"/>
    <col min="5380" max="5380" width="15.88671875" style="1" customWidth="1"/>
    <col min="5381" max="5381" width="11.33203125" style="1" customWidth="1"/>
    <col min="5382" max="5382" width="10.88671875" style="1" customWidth="1"/>
    <col min="5383" max="5383" width="11" style="1" customWidth="1"/>
    <col min="5384" max="5384" width="11.109375" style="1" customWidth="1"/>
    <col min="5385" max="5385" width="10.6640625" style="1" customWidth="1"/>
    <col min="5386" max="5632" width="9.109375" style="1"/>
    <col min="5633" max="5633" width="5.88671875" style="1" customWidth="1"/>
    <col min="5634" max="5634" width="6.109375" style="1" customWidth="1"/>
    <col min="5635" max="5635" width="11.44140625" style="1" customWidth="1"/>
    <col min="5636" max="5636" width="15.88671875" style="1" customWidth="1"/>
    <col min="5637" max="5637" width="11.33203125" style="1" customWidth="1"/>
    <col min="5638" max="5638" width="10.88671875" style="1" customWidth="1"/>
    <col min="5639" max="5639" width="11" style="1" customWidth="1"/>
    <col min="5640" max="5640" width="11.109375" style="1" customWidth="1"/>
    <col min="5641" max="5641" width="10.6640625" style="1" customWidth="1"/>
    <col min="5642" max="5888" width="9.109375" style="1"/>
    <col min="5889" max="5889" width="5.88671875" style="1" customWidth="1"/>
    <col min="5890" max="5890" width="6.109375" style="1" customWidth="1"/>
    <col min="5891" max="5891" width="11.44140625" style="1" customWidth="1"/>
    <col min="5892" max="5892" width="15.88671875" style="1" customWidth="1"/>
    <col min="5893" max="5893" width="11.33203125" style="1" customWidth="1"/>
    <col min="5894" max="5894" width="10.88671875" style="1" customWidth="1"/>
    <col min="5895" max="5895" width="11" style="1" customWidth="1"/>
    <col min="5896" max="5896" width="11.109375" style="1" customWidth="1"/>
    <col min="5897" max="5897" width="10.6640625" style="1" customWidth="1"/>
    <col min="5898" max="6144" width="9.109375" style="1"/>
    <col min="6145" max="6145" width="5.88671875" style="1" customWidth="1"/>
    <col min="6146" max="6146" width="6.109375" style="1" customWidth="1"/>
    <col min="6147" max="6147" width="11.44140625" style="1" customWidth="1"/>
    <col min="6148" max="6148" width="15.88671875" style="1" customWidth="1"/>
    <col min="6149" max="6149" width="11.33203125" style="1" customWidth="1"/>
    <col min="6150" max="6150" width="10.88671875" style="1" customWidth="1"/>
    <col min="6151" max="6151" width="11" style="1" customWidth="1"/>
    <col min="6152" max="6152" width="11.109375" style="1" customWidth="1"/>
    <col min="6153" max="6153" width="10.6640625" style="1" customWidth="1"/>
    <col min="6154" max="6400" width="9.109375" style="1"/>
    <col min="6401" max="6401" width="5.88671875" style="1" customWidth="1"/>
    <col min="6402" max="6402" width="6.109375" style="1" customWidth="1"/>
    <col min="6403" max="6403" width="11.44140625" style="1" customWidth="1"/>
    <col min="6404" max="6404" width="15.88671875" style="1" customWidth="1"/>
    <col min="6405" max="6405" width="11.33203125" style="1" customWidth="1"/>
    <col min="6406" max="6406" width="10.88671875" style="1" customWidth="1"/>
    <col min="6407" max="6407" width="11" style="1" customWidth="1"/>
    <col min="6408" max="6408" width="11.109375" style="1" customWidth="1"/>
    <col min="6409" max="6409" width="10.6640625" style="1" customWidth="1"/>
    <col min="6410" max="6656" width="9.109375" style="1"/>
    <col min="6657" max="6657" width="5.88671875" style="1" customWidth="1"/>
    <col min="6658" max="6658" width="6.109375" style="1" customWidth="1"/>
    <col min="6659" max="6659" width="11.44140625" style="1" customWidth="1"/>
    <col min="6660" max="6660" width="15.88671875" style="1" customWidth="1"/>
    <col min="6661" max="6661" width="11.33203125" style="1" customWidth="1"/>
    <col min="6662" max="6662" width="10.88671875" style="1" customWidth="1"/>
    <col min="6663" max="6663" width="11" style="1" customWidth="1"/>
    <col min="6664" max="6664" width="11.109375" style="1" customWidth="1"/>
    <col min="6665" max="6665" width="10.6640625" style="1" customWidth="1"/>
    <col min="6666" max="6912" width="9.109375" style="1"/>
    <col min="6913" max="6913" width="5.88671875" style="1" customWidth="1"/>
    <col min="6914" max="6914" width="6.109375" style="1" customWidth="1"/>
    <col min="6915" max="6915" width="11.44140625" style="1" customWidth="1"/>
    <col min="6916" max="6916" width="15.88671875" style="1" customWidth="1"/>
    <col min="6917" max="6917" width="11.33203125" style="1" customWidth="1"/>
    <col min="6918" max="6918" width="10.88671875" style="1" customWidth="1"/>
    <col min="6919" max="6919" width="11" style="1" customWidth="1"/>
    <col min="6920" max="6920" width="11.109375" style="1" customWidth="1"/>
    <col min="6921" max="6921" width="10.6640625" style="1" customWidth="1"/>
    <col min="6922" max="7168" width="9.109375" style="1"/>
    <col min="7169" max="7169" width="5.88671875" style="1" customWidth="1"/>
    <col min="7170" max="7170" width="6.109375" style="1" customWidth="1"/>
    <col min="7171" max="7171" width="11.44140625" style="1" customWidth="1"/>
    <col min="7172" max="7172" width="15.88671875" style="1" customWidth="1"/>
    <col min="7173" max="7173" width="11.33203125" style="1" customWidth="1"/>
    <col min="7174" max="7174" width="10.88671875" style="1" customWidth="1"/>
    <col min="7175" max="7175" width="11" style="1" customWidth="1"/>
    <col min="7176" max="7176" width="11.109375" style="1" customWidth="1"/>
    <col min="7177" max="7177" width="10.6640625" style="1" customWidth="1"/>
    <col min="7178" max="7424" width="9.109375" style="1"/>
    <col min="7425" max="7425" width="5.88671875" style="1" customWidth="1"/>
    <col min="7426" max="7426" width="6.109375" style="1" customWidth="1"/>
    <col min="7427" max="7427" width="11.44140625" style="1" customWidth="1"/>
    <col min="7428" max="7428" width="15.88671875" style="1" customWidth="1"/>
    <col min="7429" max="7429" width="11.33203125" style="1" customWidth="1"/>
    <col min="7430" max="7430" width="10.88671875" style="1" customWidth="1"/>
    <col min="7431" max="7431" width="11" style="1" customWidth="1"/>
    <col min="7432" max="7432" width="11.109375" style="1" customWidth="1"/>
    <col min="7433" max="7433" width="10.6640625" style="1" customWidth="1"/>
    <col min="7434" max="7680" width="9.109375" style="1"/>
    <col min="7681" max="7681" width="5.88671875" style="1" customWidth="1"/>
    <col min="7682" max="7682" width="6.109375" style="1" customWidth="1"/>
    <col min="7683" max="7683" width="11.44140625" style="1" customWidth="1"/>
    <col min="7684" max="7684" width="15.88671875" style="1" customWidth="1"/>
    <col min="7685" max="7685" width="11.33203125" style="1" customWidth="1"/>
    <col min="7686" max="7686" width="10.88671875" style="1" customWidth="1"/>
    <col min="7687" max="7687" width="11" style="1" customWidth="1"/>
    <col min="7688" max="7688" width="11.109375" style="1" customWidth="1"/>
    <col min="7689" max="7689" width="10.6640625" style="1" customWidth="1"/>
    <col min="7690" max="7936" width="9.109375" style="1"/>
    <col min="7937" max="7937" width="5.88671875" style="1" customWidth="1"/>
    <col min="7938" max="7938" width="6.109375" style="1" customWidth="1"/>
    <col min="7939" max="7939" width="11.44140625" style="1" customWidth="1"/>
    <col min="7940" max="7940" width="15.88671875" style="1" customWidth="1"/>
    <col min="7941" max="7941" width="11.33203125" style="1" customWidth="1"/>
    <col min="7942" max="7942" width="10.88671875" style="1" customWidth="1"/>
    <col min="7943" max="7943" width="11" style="1" customWidth="1"/>
    <col min="7944" max="7944" width="11.109375" style="1" customWidth="1"/>
    <col min="7945" max="7945" width="10.6640625" style="1" customWidth="1"/>
    <col min="7946" max="8192" width="9.109375" style="1"/>
    <col min="8193" max="8193" width="5.88671875" style="1" customWidth="1"/>
    <col min="8194" max="8194" width="6.109375" style="1" customWidth="1"/>
    <col min="8195" max="8195" width="11.44140625" style="1" customWidth="1"/>
    <col min="8196" max="8196" width="15.88671875" style="1" customWidth="1"/>
    <col min="8197" max="8197" width="11.33203125" style="1" customWidth="1"/>
    <col min="8198" max="8198" width="10.88671875" style="1" customWidth="1"/>
    <col min="8199" max="8199" width="11" style="1" customWidth="1"/>
    <col min="8200" max="8200" width="11.109375" style="1" customWidth="1"/>
    <col min="8201" max="8201" width="10.6640625" style="1" customWidth="1"/>
    <col min="8202" max="8448" width="9.109375" style="1"/>
    <col min="8449" max="8449" width="5.88671875" style="1" customWidth="1"/>
    <col min="8450" max="8450" width="6.109375" style="1" customWidth="1"/>
    <col min="8451" max="8451" width="11.44140625" style="1" customWidth="1"/>
    <col min="8452" max="8452" width="15.88671875" style="1" customWidth="1"/>
    <col min="8453" max="8453" width="11.33203125" style="1" customWidth="1"/>
    <col min="8454" max="8454" width="10.88671875" style="1" customWidth="1"/>
    <col min="8455" max="8455" width="11" style="1" customWidth="1"/>
    <col min="8456" max="8456" width="11.109375" style="1" customWidth="1"/>
    <col min="8457" max="8457" width="10.6640625" style="1" customWidth="1"/>
    <col min="8458" max="8704" width="9.109375" style="1"/>
    <col min="8705" max="8705" width="5.88671875" style="1" customWidth="1"/>
    <col min="8706" max="8706" width="6.109375" style="1" customWidth="1"/>
    <col min="8707" max="8707" width="11.44140625" style="1" customWidth="1"/>
    <col min="8708" max="8708" width="15.88671875" style="1" customWidth="1"/>
    <col min="8709" max="8709" width="11.33203125" style="1" customWidth="1"/>
    <col min="8710" max="8710" width="10.88671875" style="1" customWidth="1"/>
    <col min="8711" max="8711" width="11" style="1" customWidth="1"/>
    <col min="8712" max="8712" width="11.109375" style="1" customWidth="1"/>
    <col min="8713" max="8713" width="10.6640625" style="1" customWidth="1"/>
    <col min="8714" max="8960" width="9.109375" style="1"/>
    <col min="8961" max="8961" width="5.88671875" style="1" customWidth="1"/>
    <col min="8962" max="8962" width="6.109375" style="1" customWidth="1"/>
    <col min="8963" max="8963" width="11.44140625" style="1" customWidth="1"/>
    <col min="8964" max="8964" width="15.88671875" style="1" customWidth="1"/>
    <col min="8965" max="8965" width="11.33203125" style="1" customWidth="1"/>
    <col min="8966" max="8966" width="10.88671875" style="1" customWidth="1"/>
    <col min="8967" max="8967" width="11" style="1" customWidth="1"/>
    <col min="8968" max="8968" width="11.109375" style="1" customWidth="1"/>
    <col min="8969" max="8969" width="10.6640625" style="1" customWidth="1"/>
    <col min="8970" max="9216" width="9.109375" style="1"/>
    <col min="9217" max="9217" width="5.88671875" style="1" customWidth="1"/>
    <col min="9218" max="9218" width="6.109375" style="1" customWidth="1"/>
    <col min="9219" max="9219" width="11.44140625" style="1" customWidth="1"/>
    <col min="9220" max="9220" width="15.88671875" style="1" customWidth="1"/>
    <col min="9221" max="9221" width="11.33203125" style="1" customWidth="1"/>
    <col min="9222" max="9222" width="10.88671875" style="1" customWidth="1"/>
    <col min="9223" max="9223" width="11" style="1" customWidth="1"/>
    <col min="9224" max="9224" width="11.109375" style="1" customWidth="1"/>
    <col min="9225" max="9225" width="10.6640625" style="1" customWidth="1"/>
    <col min="9226" max="9472" width="9.109375" style="1"/>
    <col min="9473" max="9473" width="5.88671875" style="1" customWidth="1"/>
    <col min="9474" max="9474" width="6.109375" style="1" customWidth="1"/>
    <col min="9475" max="9475" width="11.44140625" style="1" customWidth="1"/>
    <col min="9476" max="9476" width="15.88671875" style="1" customWidth="1"/>
    <col min="9477" max="9477" width="11.33203125" style="1" customWidth="1"/>
    <col min="9478" max="9478" width="10.88671875" style="1" customWidth="1"/>
    <col min="9479" max="9479" width="11" style="1" customWidth="1"/>
    <col min="9480" max="9480" width="11.109375" style="1" customWidth="1"/>
    <col min="9481" max="9481" width="10.6640625" style="1" customWidth="1"/>
    <col min="9482" max="9728" width="9.109375" style="1"/>
    <col min="9729" max="9729" width="5.88671875" style="1" customWidth="1"/>
    <col min="9730" max="9730" width="6.109375" style="1" customWidth="1"/>
    <col min="9731" max="9731" width="11.44140625" style="1" customWidth="1"/>
    <col min="9732" max="9732" width="15.88671875" style="1" customWidth="1"/>
    <col min="9733" max="9733" width="11.33203125" style="1" customWidth="1"/>
    <col min="9734" max="9734" width="10.88671875" style="1" customWidth="1"/>
    <col min="9735" max="9735" width="11" style="1" customWidth="1"/>
    <col min="9736" max="9736" width="11.109375" style="1" customWidth="1"/>
    <col min="9737" max="9737" width="10.6640625" style="1" customWidth="1"/>
    <col min="9738" max="9984" width="9.109375" style="1"/>
    <col min="9985" max="9985" width="5.88671875" style="1" customWidth="1"/>
    <col min="9986" max="9986" width="6.109375" style="1" customWidth="1"/>
    <col min="9987" max="9987" width="11.44140625" style="1" customWidth="1"/>
    <col min="9988" max="9988" width="15.88671875" style="1" customWidth="1"/>
    <col min="9989" max="9989" width="11.33203125" style="1" customWidth="1"/>
    <col min="9990" max="9990" width="10.88671875" style="1" customWidth="1"/>
    <col min="9991" max="9991" width="11" style="1" customWidth="1"/>
    <col min="9992" max="9992" width="11.109375" style="1" customWidth="1"/>
    <col min="9993" max="9993" width="10.6640625" style="1" customWidth="1"/>
    <col min="9994" max="10240" width="9.109375" style="1"/>
    <col min="10241" max="10241" width="5.88671875" style="1" customWidth="1"/>
    <col min="10242" max="10242" width="6.109375" style="1" customWidth="1"/>
    <col min="10243" max="10243" width="11.44140625" style="1" customWidth="1"/>
    <col min="10244" max="10244" width="15.88671875" style="1" customWidth="1"/>
    <col min="10245" max="10245" width="11.33203125" style="1" customWidth="1"/>
    <col min="10246" max="10246" width="10.88671875" style="1" customWidth="1"/>
    <col min="10247" max="10247" width="11" style="1" customWidth="1"/>
    <col min="10248" max="10248" width="11.109375" style="1" customWidth="1"/>
    <col min="10249" max="10249" width="10.6640625" style="1" customWidth="1"/>
    <col min="10250" max="10496" width="9.109375" style="1"/>
    <col min="10497" max="10497" width="5.88671875" style="1" customWidth="1"/>
    <col min="10498" max="10498" width="6.109375" style="1" customWidth="1"/>
    <col min="10499" max="10499" width="11.44140625" style="1" customWidth="1"/>
    <col min="10500" max="10500" width="15.88671875" style="1" customWidth="1"/>
    <col min="10501" max="10501" width="11.33203125" style="1" customWidth="1"/>
    <col min="10502" max="10502" width="10.88671875" style="1" customWidth="1"/>
    <col min="10503" max="10503" width="11" style="1" customWidth="1"/>
    <col min="10504" max="10504" width="11.109375" style="1" customWidth="1"/>
    <col min="10505" max="10505" width="10.6640625" style="1" customWidth="1"/>
    <col min="10506" max="10752" width="9.109375" style="1"/>
    <col min="10753" max="10753" width="5.88671875" style="1" customWidth="1"/>
    <col min="10754" max="10754" width="6.109375" style="1" customWidth="1"/>
    <col min="10755" max="10755" width="11.44140625" style="1" customWidth="1"/>
    <col min="10756" max="10756" width="15.88671875" style="1" customWidth="1"/>
    <col min="10757" max="10757" width="11.33203125" style="1" customWidth="1"/>
    <col min="10758" max="10758" width="10.88671875" style="1" customWidth="1"/>
    <col min="10759" max="10759" width="11" style="1" customWidth="1"/>
    <col min="10760" max="10760" width="11.109375" style="1" customWidth="1"/>
    <col min="10761" max="10761" width="10.6640625" style="1" customWidth="1"/>
    <col min="10762" max="11008" width="9.109375" style="1"/>
    <col min="11009" max="11009" width="5.88671875" style="1" customWidth="1"/>
    <col min="11010" max="11010" width="6.109375" style="1" customWidth="1"/>
    <col min="11011" max="11011" width="11.44140625" style="1" customWidth="1"/>
    <col min="11012" max="11012" width="15.88671875" style="1" customWidth="1"/>
    <col min="11013" max="11013" width="11.33203125" style="1" customWidth="1"/>
    <col min="11014" max="11014" width="10.88671875" style="1" customWidth="1"/>
    <col min="11015" max="11015" width="11" style="1" customWidth="1"/>
    <col min="11016" max="11016" width="11.109375" style="1" customWidth="1"/>
    <col min="11017" max="11017" width="10.6640625" style="1" customWidth="1"/>
    <col min="11018" max="11264" width="9.109375" style="1"/>
    <col min="11265" max="11265" width="5.88671875" style="1" customWidth="1"/>
    <col min="11266" max="11266" width="6.109375" style="1" customWidth="1"/>
    <col min="11267" max="11267" width="11.44140625" style="1" customWidth="1"/>
    <col min="11268" max="11268" width="15.88671875" style="1" customWidth="1"/>
    <col min="11269" max="11269" width="11.33203125" style="1" customWidth="1"/>
    <col min="11270" max="11270" width="10.88671875" style="1" customWidth="1"/>
    <col min="11271" max="11271" width="11" style="1" customWidth="1"/>
    <col min="11272" max="11272" width="11.109375" style="1" customWidth="1"/>
    <col min="11273" max="11273" width="10.6640625" style="1" customWidth="1"/>
    <col min="11274" max="11520" width="9.109375" style="1"/>
    <col min="11521" max="11521" width="5.88671875" style="1" customWidth="1"/>
    <col min="11522" max="11522" width="6.109375" style="1" customWidth="1"/>
    <col min="11523" max="11523" width="11.44140625" style="1" customWidth="1"/>
    <col min="11524" max="11524" width="15.88671875" style="1" customWidth="1"/>
    <col min="11525" max="11525" width="11.33203125" style="1" customWidth="1"/>
    <col min="11526" max="11526" width="10.88671875" style="1" customWidth="1"/>
    <col min="11527" max="11527" width="11" style="1" customWidth="1"/>
    <col min="11528" max="11528" width="11.109375" style="1" customWidth="1"/>
    <col min="11529" max="11529" width="10.6640625" style="1" customWidth="1"/>
    <col min="11530" max="11776" width="9.109375" style="1"/>
    <col min="11777" max="11777" width="5.88671875" style="1" customWidth="1"/>
    <col min="11778" max="11778" width="6.109375" style="1" customWidth="1"/>
    <col min="11779" max="11779" width="11.44140625" style="1" customWidth="1"/>
    <col min="11780" max="11780" width="15.88671875" style="1" customWidth="1"/>
    <col min="11781" max="11781" width="11.33203125" style="1" customWidth="1"/>
    <col min="11782" max="11782" width="10.88671875" style="1" customWidth="1"/>
    <col min="11783" max="11783" width="11" style="1" customWidth="1"/>
    <col min="11784" max="11784" width="11.109375" style="1" customWidth="1"/>
    <col min="11785" max="11785" width="10.6640625" style="1" customWidth="1"/>
    <col min="11786" max="12032" width="9.109375" style="1"/>
    <col min="12033" max="12033" width="5.88671875" style="1" customWidth="1"/>
    <col min="12034" max="12034" width="6.109375" style="1" customWidth="1"/>
    <col min="12035" max="12035" width="11.44140625" style="1" customWidth="1"/>
    <col min="12036" max="12036" width="15.88671875" style="1" customWidth="1"/>
    <col min="12037" max="12037" width="11.33203125" style="1" customWidth="1"/>
    <col min="12038" max="12038" width="10.88671875" style="1" customWidth="1"/>
    <col min="12039" max="12039" width="11" style="1" customWidth="1"/>
    <col min="12040" max="12040" width="11.109375" style="1" customWidth="1"/>
    <col min="12041" max="12041" width="10.6640625" style="1" customWidth="1"/>
    <col min="12042" max="12288" width="9.109375" style="1"/>
    <col min="12289" max="12289" width="5.88671875" style="1" customWidth="1"/>
    <col min="12290" max="12290" width="6.109375" style="1" customWidth="1"/>
    <col min="12291" max="12291" width="11.44140625" style="1" customWidth="1"/>
    <col min="12292" max="12292" width="15.88671875" style="1" customWidth="1"/>
    <col min="12293" max="12293" width="11.33203125" style="1" customWidth="1"/>
    <col min="12294" max="12294" width="10.88671875" style="1" customWidth="1"/>
    <col min="12295" max="12295" width="11" style="1" customWidth="1"/>
    <col min="12296" max="12296" width="11.109375" style="1" customWidth="1"/>
    <col min="12297" max="12297" width="10.6640625" style="1" customWidth="1"/>
    <col min="12298" max="12544" width="9.109375" style="1"/>
    <col min="12545" max="12545" width="5.88671875" style="1" customWidth="1"/>
    <col min="12546" max="12546" width="6.109375" style="1" customWidth="1"/>
    <col min="12547" max="12547" width="11.44140625" style="1" customWidth="1"/>
    <col min="12548" max="12548" width="15.88671875" style="1" customWidth="1"/>
    <col min="12549" max="12549" width="11.33203125" style="1" customWidth="1"/>
    <col min="12550" max="12550" width="10.88671875" style="1" customWidth="1"/>
    <col min="12551" max="12551" width="11" style="1" customWidth="1"/>
    <col min="12552" max="12552" width="11.109375" style="1" customWidth="1"/>
    <col min="12553" max="12553" width="10.6640625" style="1" customWidth="1"/>
    <col min="12554" max="12800" width="9.109375" style="1"/>
    <col min="12801" max="12801" width="5.88671875" style="1" customWidth="1"/>
    <col min="12802" max="12802" width="6.109375" style="1" customWidth="1"/>
    <col min="12803" max="12803" width="11.44140625" style="1" customWidth="1"/>
    <col min="12804" max="12804" width="15.88671875" style="1" customWidth="1"/>
    <col min="12805" max="12805" width="11.33203125" style="1" customWidth="1"/>
    <col min="12806" max="12806" width="10.88671875" style="1" customWidth="1"/>
    <col min="12807" max="12807" width="11" style="1" customWidth="1"/>
    <col min="12808" max="12808" width="11.109375" style="1" customWidth="1"/>
    <col min="12809" max="12809" width="10.6640625" style="1" customWidth="1"/>
    <col min="12810" max="13056" width="9.109375" style="1"/>
    <col min="13057" max="13057" width="5.88671875" style="1" customWidth="1"/>
    <col min="13058" max="13058" width="6.109375" style="1" customWidth="1"/>
    <col min="13059" max="13059" width="11.44140625" style="1" customWidth="1"/>
    <col min="13060" max="13060" width="15.88671875" style="1" customWidth="1"/>
    <col min="13061" max="13061" width="11.33203125" style="1" customWidth="1"/>
    <col min="13062" max="13062" width="10.88671875" style="1" customWidth="1"/>
    <col min="13063" max="13063" width="11" style="1" customWidth="1"/>
    <col min="13064" max="13064" width="11.109375" style="1" customWidth="1"/>
    <col min="13065" max="13065" width="10.6640625" style="1" customWidth="1"/>
    <col min="13066" max="13312" width="9.109375" style="1"/>
    <col min="13313" max="13313" width="5.88671875" style="1" customWidth="1"/>
    <col min="13314" max="13314" width="6.109375" style="1" customWidth="1"/>
    <col min="13315" max="13315" width="11.44140625" style="1" customWidth="1"/>
    <col min="13316" max="13316" width="15.88671875" style="1" customWidth="1"/>
    <col min="13317" max="13317" width="11.33203125" style="1" customWidth="1"/>
    <col min="13318" max="13318" width="10.88671875" style="1" customWidth="1"/>
    <col min="13319" max="13319" width="11" style="1" customWidth="1"/>
    <col min="13320" max="13320" width="11.109375" style="1" customWidth="1"/>
    <col min="13321" max="13321" width="10.6640625" style="1" customWidth="1"/>
    <col min="13322" max="13568" width="9.109375" style="1"/>
    <col min="13569" max="13569" width="5.88671875" style="1" customWidth="1"/>
    <col min="13570" max="13570" width="6.109375" style="1" customWidth="1"/>
    <col min="13571" max="13571" width="11.44140625" style="1" customWidth="1"/>
    <col min="13572" max="13572" width="15.88671875" style="1" customWidth="1"/>
    <col min="13573" max="13573" width="11.33203125" style="1" customWidth="1"/>
    <col min="13574" max="13574" width="10.88671875" style="1" customWidth="1"/>
    <col min="13575" max="13575" width="11" style="1" customWidth="1"/>
    <col min="13576" max="13576" width="11.109375" style="1" customWidth="1"/>
    <col min="13577" max="13577" width="10.6640625" style="1" customWidth="1"/>
    <col min="13578" max="13824" width="9.109375" style="1"/>
    <col min="13825" max="13825" width="5.88671875" style="1" customWidth="1"/>
    <col min="13826" max="13826" width="6.109375" style="1" customWidth="1"/>
    <col min="13827" max="13827" width="11.44140625" style="1" customWidth="1"/>
    <col min="13828" max="13828" width="15.88671875" style="1" customWidth="1"/>
    <col min="13829" max="13829" width="11.33203125" style="1" customWidth="1"/>
    <col min="13830" max="13830" width="10.88671875" style="1" customWidth="1"/>
    <col min="13831" max="13831" width="11" style="1" customWidth="1"/>
    <col min="13832" max="13832" width="11.109375" style="1" customWidth="1"/>
    <col min="13833" max="13833" width="10.6640625" style="1" customWidth="1"/>
    <col min="13834" max="14080" width="9.109375" style="1"/>
    <col min="14081" max="14081" width="5.88671875" style="1" customWidth="1"/>
    <col min="14082" max="14082" width="6.109375" style="1" customWidth="1"/>
    <col min="14083" max="14083" width="11.44140625" style="1" customWidth="1"/>
    <col min="14084" max="14084" width="15.88671875" style="1" customWidth="1"/>
    <col min="14085" max="14085" width="11.33203125" style="1" customWidth="1"/>
    <col min="14086" max="14086" width="10.88671875" style="1" customWidth="1"/>
    <col min="14087" max="14087" width="11" style="1" customWidth="1"/>
    <col min="14088" max="14088" width="11.109375" style="1" customWidth="1"/>
    <col min="14089" max="14089" width="10.6640625" style="1" customWidth="1"/>
    <col min="14090" max="14336" width="9.109375" style="1"/>
    <col min="14337" max="14337" width="5.88671875" style="1" customWidth="1"/>
    <col min="14338" max="14338" width="6.109375" style="1" customWidth="1"/>
    <col min="14339" max="14339" width="11.44140625" style="1" customWidth="1"/>
    <col min="14340" max="14340" width="15.88671875" style="1" customWidth="1"/>
    <col min="14341" max="14341" width="11.33203125" style="1" customWidth="1"/>
    <col min="14342" max="14342" width="10.88671875" style="1" customWidth="1"/>
    <col min="14343" max="14343" width="11" style="1" customWidth="1"/>
    <col min="14344" max="14344" width="11.109375" style="1" customWidth="1"/>
    <col min="14345" max="14345" width="10.6640625" style="1" customWidth="1"/>
    <col min="14346" max="14592" width="9.109375" style="1"/>
    <col min="14593" max="14593" width="5.88671875" style="1" customWidth="1"/>
    <col min="14594" max="14594" width="6.109375" style="1" customWidth="1"/>
    <col min="14595" max="14595" width="11.44140625" style="1" customWidth="1"/>
    <col min="14596" max="14596" width="15.88671875" style="1" customWidth="1"/>
    <col min="14597" max="14597" width="11.33203125" style="1" customWidth="1"/>
    <col min="14598" max="14598" width="10.88671875" style="1" customWidth="1"/>
    <col min="14599" max="14599" width="11" style="1" customWidth="1"/>
    <col min="14600" max="14600" width="11.109375" style="1" customWidth="1"/>
    <col min="14601" max="14601" width="10.6640625" style="1" customWidth="1"/>
    <col min="14602" max="14848" width="9.109375" style="1"/>
    <col min="14849" max="14849" width="5.88671875" style="1" customWidth="1"/>
    <col min="14850" max="14850" width="6.109375" style="1" customWidth="1"/>
    <col min="14851" max="14851" width="11.44140625" style="1" customWidth="1"/>
    <col min="14852" max="14852" width="15.88671875" style="1" customWidth="1"/>
    <col min="14853" max="14853" width="11.33203125" style="1" customWidth="1"/>
    <col min="14854" max="14854" width="10.88671875" style="1" customWidth="1"/>
    <col min="14855" max="14855" width="11" style="1" customWidth="1"/>
    <col min="14856" max="14856" width="11.109375" style="1" customWidth="1"/>
    <col min="14857" max="14857" width="10.6640625" style="1" customWidth="1"/>
    <col min="14858" max="15104" width="9.109375" style="1"/>
    <col min="15105" max="15105" width="5.88671875" style="1" customWidth="1"/>
    <col min="15106" max="15106" width="6.109375" style="1" customWidth="1"/>
    <col min="15107" max="15107" width="11.44140625" style="1" customWidth="1"/>
    <col min="15108" max="15108" width="15.88671875" style="1" customWidth="1"/>
    <col min="15109" max="15109" width="11.33203125" style="1" customWidth="1"/>
    <col min="15110" max="15110" width="10.88671875" style="1" customWidth="1"/>
    <col min="15111" max="15111" width="11" style="1" customWidth="1"/>
    <col min="15112" max="15112" width="11.109375" style="1" customWidth="1"/>
    <col min="15113" max="15113" width="10.6640625" style="1" customWidth="1"/>
    <col min="15114" max="15360" width="9.109375" style="1"/>
    <col min="15361" max="15361" width="5.88671875" style="1" customWidth="1"/>
    <col min="15362" max="15362" width="6.109375" style="1" customWidth="1"/>
    <col min="15363" max="15363" width="11.44140625" style="1" customWidth="1"/>
    <col min="15364" max="15364" width="15.88671875" style="1" customWidth="1"/>
    <col min="15365" max="15365" width="11.33203125" style="1" customWidth="1"/>
    <col min="15366" max="15366" width="10.88671875" style="1" customWidth="1"/>
    <col min="15367" max="15367" width="11" style="1" customWidth="1"/>
    <col min="15368" max="15368" width="11.109375" style="1" customWidth="1"/>
    <col min="15369" max="15369" width="10.6640625" style="1" customWidth="1"/>
    <col min="15370" max="15616" width="9.109375" style="1"/>
    <col min="15617" max="15617" width="5.88671875" style="1" customWidth="1"/>
    <col min="15618" max="15618" width="6.109375" style="1" customWidth="1"/>
    <col min="15619" max="15619" width="11.44140625" style="1" customWidth="1"/>
    <col min="15620" max="15620" width="15.88671875" style="1" customWidth="1"/>
    <col min="15621" max="15621" width="11.33203125" style="1" customWidth="1"/>
    <col min="15622" max="15622" width="10.88671875" style="1" customWidth="1"/>
    <col min="15623" max="15623" width="11" style="1" customWidth="1"/>
    <col min="15624" max="15624" width="11.109375" style="1" customWidth="1"/>
    <col min="15625" max="15625" width="10.6640625" style="1" customWidth="1"/>
    <col min="15626" max="15872" width="9.109375" style="1"/>
    <col min="15873" max="15873" width="5.88671875" style="1" customWidth="1"/>
    <col min="15874" max="15874" width="6.109375" style="1" customWidth="1"/>
    <col min="15875" max="15875" width="11.44140625" style="1" customWidth="1"/>
    <col min="15876" max="15876" width="15.88671875" style="1" customWidth="1"/>
    <col min="15877" max="15877" width="11.33203125" style="1" customWidth="1"/>
    <col min="15878" max="15878" width="10.88671875" style="1" customWidth="1"/>
    <col min="15879" max="15879" width="11" style="1" customWidth="1"/>
    <col min="15880" max="15880" width="11.109375" style="1" customWidth="1"/>
    <col min="15881" max="15881" width="10.6640625" style="1" customWidth="1"/>
    <col min="15882" max="16128" width="9.109375" style="1"/>
    <col min="16129" max="16129" width="5.88671875" style="1" customWidth="1"/>
    <col min="16130" max="16130" width="6.109375" style="1" customWidth="1"/>
    <col min="16131" max="16131" width="11.44140625" style="1" customWidth="1"/>
    <col min="16132" max="16132" width="15.88671875" style="1" customWidth="1"/>
    <col min="16133" max="16133" width="11.33203125" style="1" customWidth="1"/>
    <col min="16134" max="16134" width="10.88671875" style="1" customWidth="1"/>
    <col min="16135" max="16135" width="11" style="1" customWidth="1"/>
    <col min="16136" max="16136" width="11.109375" style="1" customWidth="1"/>
    <col min="16137" max="16137" width="10.6640625" style="1" customWidth="1"/>
    <col min="16138" max="16384" width="9.109375" style="1"/>
  </cols>
  <sheetData>
    <row r="1" spans="1:256" ht="13.8" thickTop="1" x14ac:dyDescent="0.25">
      <c r="A1" s="305" t="s">
        <v>2</v>
      </c>
      <c r="B1" s="306"/>
      <c r="C1" s="174" t="s">
        <v>102</v>
      </c>
      <c r="D1" s="175"/>
      <c r="E1" s="176"/>
      <c r="F1" s="175"/>
      <c r="G1" s="177" t="s">
        <v>71</v>
      </c>
      <c r="H1" s="178" t="s">
        <v>482</v>
      </c>
      <c r="I1" s="179"/>
    </row>
    <row r="2" spans="1:256" ht="13.8" thickBot="1" x14ac:dyDescent="0.3">
      <c r="A2" s="307" t="s">
        <v>72</v>
      </c>
      <c r="B2" s="308"/>
      <c r="C2" s="180" t="s">
        <v>484</v>
      </c>
      <c r="D2" s="181"/>
      <c r="E2" s="182"/>
      <c r="F2" s="181"/>
      <c r="G2" s="309" t="s">
        <v>483</v>
      </c>
      <c r="H2" s="310"/>
      <c r="I2" s="311"/>
    </row>
    <row r="3" spans="1:256" ht="13.8" thickTop="1" x14ac:dyDescent="0.25">
      <c r="F3" s="115"/>
    </row>
    <row r="4" spans="1:256" ht="19.5" customHeight="1" x14ac:dyDescent="0.3">
      <c r="A4" s="183" t="s">
        <v>73</v>
      </c>
      <c r="B4" s="184"/>
      <c r="C4" s="184"/>
      <c r="D4" s="184"/>
      <c r="E4" s="185"/>
      <c r="F4" s="184"/>
      <c r="G4" s="184"/>
      <c r="H4" s="184"/>
      <c r="I4" s="184"/>
    </row>
    <row r="5" spans="1:256" ht="13.8" thickBot="1" x14ac:dyDescent="0.3"/>
    <row r="6" spans="1:256" s="115" customFormat="1" ht="13.8" thickBot="1" x14ac:dyDescent="0.3">
      <c r="A6" s="186"/>
      <c r="B6" s="187" t="s">
        <v>74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256" s="115" customFormat="1" x14ac:dyDescent="0.25">
      <c r="A7" s="282" t="str">
        <f>'IO 04 IO 04 Pol'!B7</f>
        <v>M21-0</v>
      </c>
      <c r="B7" s="62" t="str">
        <f>'IO 04 IO 04 Pol'!C7</f>
        <v>Veřejné osvětlení - montáž</v>
      </c>
      <c r="D7" s="192"/>
      <c r="E7" s="283">
        <f>'IO 04 IO 04 Pol'!BA24</f>
        <v>0</v>
      </c>
      <c r="F7" s="284">
        <f>'IO 04 IO 04 Pol'!BB24</f>
        <v>0</v>
      </c>
      <c r="G7" s="284">
        <f>'IO 04 IO 04 Pol'!BC24</f>
        <v>0</v>
      </c>
      <c r="H7" s="284">
        <f>'IO 04 IO 04 Pol'!BD24</f>
        <v>0</v>
      </c>
      <c r="I7" s="285">
        <f>'IO 04 IO 04 Pol'!BE24</f>
        <v>0</v>
      </c>
    </row>
    <row r="8" spans="1:256" s="115" customFormat="1" ht="13.8" thickBot="1" x14ac:dyDescent="0.3">
      <c r="A8" s="282" t="str">
        <f>'IO 04 IO 04 Pol'!B25</f>
        <v>M21-5</v>
      </c>
      <c r="B8" s="62" t="str">
        <f>'IO 04 IO 04 Pol'!C25</f>
        <v>Veřejné osvětlení - materiál</v>
      </c>
      <c r="D8" s="192"/>
      <c r="E8" s="283">
        <f>'IO 04 IO 04 Pol'!BA39</f>
        <v>0</v>
      </c>
      <c r="F8" s="284">
        <f>'IO 04 IO 04 Pol'!BB39</f>
        <v>0</v>
      </c>
      <c r="G8" s="284">
        <f>'IO 04 IO 04 Pol'!BC39</f>
        <v>0</v>
      </c>
      <c r="H8" s="284">
        <f>'IO 04 IO 04 Pol'!BD39</f>
        <v>0</v>
      </c>
      <c r="I8" s="285">
        <f>'IO 04 IO 04 Pol'!BE39</f>
        <v>0</v>
      </c>
    </row>
    <row r="9" spans="1:256" ht="13.8" thickBot="1" x14ac:dyDescent="0.3">
      <c r="A9" s="193"/>
      <c r="B9" s="194" t="s">
        <v>75</v>
      </c>
      <c r="C9" s="194"/>
      <c r="D9" s="195"/>
      <c r="E9" s="196">
        <f>SUM(E7:E8)</f>
        <v>0</v>
      </c>
      <c r="F9" s="197">
        <f>SUM(F7:F8)</f>
        <v>0</v>
      </c>
      <c r="G9" s="197">
        <f>SUM(G7:G8)</f>
        <v>0</v>
      </c>
      <c r="H9" s="197">
        <f>SUM(H7:H8)</f>
        <v>0</v>
      </c>
      <c r="I9" s="198">
        <f>SUM(I7:I8)</f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19.5" customHeight="1" x14ac:dyDescent="0.25">
      <c r="A10" s="115"/>
      <c r="B10" s="115"/>
      <c r="C10" s="115"/>
      <c r="D10" s="115"/>
      <c r="E10" s="115"/>
      <c r="F10" s="115"/>
      <c r="G10" s="115"/>
      <c r="H10" s="115"/>
      <c r="I10" s="115"/>
    </row>
    <row r="11" spans="1:256" ht="17.399999999999999" x14ac:dyDescent="0.3">
      <c r="A11" s="184" t="s">
        <v>76</v>
      </c>
      <c r="B11" s="184"/>
      <c r="C11" s="184"/>
      <c r="D11" s="184"/>
      <c r="E11" s="184"/>
      <c r="F11" s="184"/>
      <c r="G11" s="199"/>
      <c r="H11" s="184"/>
      <c r="I11" s="184"/>
      <c r="BA11" s="121"/>
      <c r="BB11" s="121"/>
      <c r="BC11" s="121"/>
      <c r="BD11" s="121"/>
      <c r="BE11" s="121"/>
    </row>
    <row r="12" spans="1:256" ht="13.8" thickBot="1" x14ac:dyDescent="0.3"/>
    <row r="13" spans="1:256" x14ac:dyDescent="0.25">
      <c r="A13" s="150" t="s">
        <v>77</v>
      </c>
      <c r="B13" s="151"/>
      <c r="C13" s="151"/>
      <c r="D13" s="200"/>
      <c r="E13" s="201" t="s">
        <v>78</v>
      </c>
      <c r="F13" s="202" t="s">
        <v>12</v>
      </c>
      <c r="G13" s="203" t="s">
        <v>79</v>
      </c>
      <c r="H13" s="204"/>
      <c r="I13" s="205" t="s">
        <v>78</v>
      </c>
    </row>
    <row r="14" spans="1:256" x14ac:dyDescent="0.25">
      <c r="A14" s="144"/>
      <c r="B14" s="135"/>
      <c r="C14" s="135"/>
      <c r="D14" s="206"/>
      <c r="E14" s="207"/>
      <c r="F14" s="208"/>
      <c r="G14" s="209">
        <f>CHOOSE(BA14+1,E9+F9,E9+F9+H9,E9+F9+G9+H9,E9,F9,H9,G9,H9+G9,0)</f>
        <v>0</v>
      </c>
      <c r="H14" s="210"/>
      <c r="I14" s="211">
        <f>E14+F14*G14/100</f>
        <v>0</v>
      </c>
      <c r="BA14" s="1">
        <v>8</v>
      </c>
    </row>
    <row r="15" spans="1:256" ht="13.8" thickBot="1" x14ac:dyDescent="0.3">
      <c r="A15" s="212"/>
      <c r="B15" s="213" t="s">
        <v>80</v>
      </c>
      <c r="C15" s="214"/>
      <c r="D15" s="215"/>
      <c r="E15" s="216"/>
      <c r="F15" s="217"/>
      <c r="G15" s="217"/>
      <c r="H15" s="312">
        <f>SUM(I14:I14)</f>
        <v>0</v>
      </c>
      <c r="I15" s="313"/>
    </row>
    <row r="17" spans="2:9" x14ac:dyDescent="0.25">
      <c r="B17" s="14"/>
      <c r="F17" s="218"/>
      <c r="G17" s="219"/>
      <c r="H17" s="219"/>
      <c r="I17" s="46"/>
    </row>
    <row r="18" spans="2:9" x14ac:dyDescent="0.25">
      <c r="F18" s="218"/>
      <c r="G18" s="219"/>
      <c r="H18" s="219"/>
      <c r="I18" s="46"/>
    </row>
    <row r="19" spans="2:9" x14ac:dyDescent="0.25">
      <c r="F19" s="218"/>
      <c r="G19" s="219"/>
      <c r="H19" s="219"/>
      <c r="I19" s="46"/>
    </row>
    <row r="20" spans="2:9" x14ac:dyDescent="0.25">
      <c r="F20" s="218"/>
      <c r="G20" s="219"/>
      <c r="H20" s="219"/>
      <c r="I20" s="46"/>
    </row>
    <row r="21" spans="2:9" x14ac:dyDescent="0.25">
      <c r="F21" s="218"/>
      <c r="G21" s="219"/>
      <c r="H21" s="219"/>
      <c r="I21" s="46"/>
    </row>
    <row r="22" spans="2:9" x14ac:dyDescent="0.25">
      <c r="F22" s="218"/>
      <c r="G22" s="219"/>
      <c r="H22" s="219"/>
      <c r="I22" s="46"/>
    </row>
    <row r="23" spans="2:9" x14ac:dyDescent="0.25">
      <c r="F23" s="218"/>
      <c r="G23" s="219"/>
      <c r="H23" s="219"/>
      <c r="I23" s="46"/>
    </row>
    <row r="24" spans="2:9" x14ac:dyDescent="0.25">
      <c r="F24" s="218"/>
      <c r="G24" s="219"/>
      <c r="H24" s="219"/>
      <c r="I24" s="46"/>
    </row>
    <row r="25" spans="2:9" x14ac:dyDescent="0.25">
      <c r="F25" s="218"/>
      <c r="G25" s="219"/>
      <c r="H25" s="219"/>
      <c r="I25" s="46"/>
    </row>
    <row r="26" spans="2:9" x14ac:dyDescent="0.25">
      <c r="F26" s="218"/>
      <c r="G26" s="219"/>
      <c r="H26" s="219"/>
      <c r="I26" s="46"/>
    </row>
    <row r="27" spans="2:9" x14ac:dyDescent="0.25">
      <c r="F27" s="218"/>
      <c r="G27" s="219"/>
      <c r="H27" s="219"/>
      <c r="I27" s="46"/>
    </row>
    <row r="28" spans="2:9" x14ac:dyDescent="0.25">
      <c r="F28" s="218"/>
      <c r="G28" s="219"/>
      <c r="H28" s="219"/>
      <c r="I28" s="46"/>
    </row>
    <row r="29" spans="2:9" x14ac:dyDescent="0.25">
      <c r="F29" s="218"/>
      <c r="G29" s="219"/>
      <c r="H29" s="219"/>
      <c r="I29" s="46"/>
    </row>
    <row r="30" spans="2:9" x14ac:dyDescent="0.25">
      <c r="F30" s="218"/>
      <c r="G30" s="219"/>
      <c r="H30" s="219"/>
      <c r="I30" s="46"/>
    </row>
    <row r="31" spans="2:9" x14ac:dyDescent="0.25">
      <c r="F31" s="218"/>
      <c r="G31" s="219"/>
      <c r="H31" s="219"/>
      <c r="I31" s="46"/>
    </row>
    <row r="32" spans="2:9" x14ac:dyDescent="0.25">
      <c r="F32" s="218"/>
      <c r="G32" s="219"/>
      <c r="H32" s="219"/>
      <c r="I32" s="46"/>
    </row>
    <row r="33" spans="6:9" x14ac:dyDescent="0.25">
      <c r="F33" s="218"/>
      <c r="G33" s="219"/>
      <c r="H33" s="219"/>
      <c r="I33" s="46"/>
    </row>
    <row r="34" spans="6:9" x14ac:dyDescent="0.25">
      <c r="F34" s="218"/>
      <c r="G34" s="219"/>
      <c r="H34" s="219"/>
      <c r="I34" s="46"/>
    </row>
    <row r="35" spans="6:9" x14ac:dyDescent="0.25">
      <c r="F35" s="218"/>
      <c r="G35" s="219"/>
      <c r="H35" s="219"/>
      <c r="I35" s="46"/>
    </row>
    <row r="36" spans="6:9" x14ac:dyDescent="0.25">
      <c r="F36" s="218"/>
      <c r="G36" s="219"/>
      <c r="H36" s="219"/>
      <c r="I36" s="46"/>
    </row>
    <row r="37" spans="6:9" x14ac:dyDescent="0.25">
      <c r="F37" s="218"/>
      <c r="G37" s="219"/>
      <c r="H37" s="219"/>
      <c r="I37" s="46"/>
    </row>
    <row r="38" spans="6:9" x14ac:dyDescent="0.25">
      <c r="F38" s="218"/>
      <c r="G38" s="219"/>
      <c r="H38" s="219"/>
      <c r="I38" s="46"/>
    </row>
    <row r="39" spans="6:9" x14ac:dyDescent="0.25">
      <c r="F39" s="218"/>
      <c r="G39" s="219"/>
      <c r="H39" s="219"/>
      <c r="I39" s="46"/>
    </row>
    <row r="40" spans="6:9" x14ac:dyDescent="0.25">
      <c r="F40" s="218"/>
      <c r="G40" s="219"/>
      <c r="H40" s="219"/>
      <c r="I40" s="46"/>
    </row>
    <row r="41" spans="6:9" x14ac:dyDescent="0.25">
      <c r="F41" s="218"/>
      <c r="G41" s="219"/>
      <c r="H41" s="219"/>
      <c r="I41" s="46"/>
    </row>
    <row r="42" spans="6:9" x14ac:dyDescent="0.25">
      <c r="F42" s="218"/>
      <c r="G42" s="219"/>
      <c r="H42" s="219"/>
      <c r="I42" s="46"/>
    </row>
    <row r="43" spans="6:9" x14ac:dyDescent="0.25">
      <c r="F43" s="218"/>
      <c r="G43" s="219"/>
      <c r="H43" s="219"/>
      <c r="I43" s="46"/>
    </row>
    <row r="44" spans="6:9" x14ac:dyDescent="0.25">
      <c r="F44" s="218"/>
      <c r="G44" s="219"/>
      <c r="H44" s="219"/>
      <c r="I44" s="46"/>
    </row>
    <row r="45" spans="6:9" x14ac:dyDescent="0.25">
      <c r="F45" s="218"/>
      <c r="G45" s="219"/>
      <c r="H45" s="219"/>
      <c r="I45" s="46"/>
    </row>
    <row r="46" spans="6:9" x14ac:dyDescent="0.25">
      <c r="F46" s="218"/>
      <c r="G46" s="219"/>
      <c r="H46" s="219"/>
      <c r="I46" s="46"/>
    </row>
    <row r="47" spans="6:9" x14ac:dyDescent="0.25">
      <c r="F47" s="218"/>
      <c r="G47" s="219"/>
      <c r="H47" s="219"/>
      <c r="I47" s="46"/>
    </row>
    <row r="48" spans="6:9" x14ac:dyDescent="0.25">
      <c r="F48" s="218"/>
      <c r="G48" s="219"/>
      <c r="H48" s="219"/>
      <c r="I48" s="46"/>
    </row>
    <row r="49" spans="6:9" x14ac:dyDescent="0.25">
      <c r="F49" s="218"/>
      <c r="G49" s="219"/>
      <c r="H49" s="219"/>
      <c r="I49" s="46"/>
    </row>
    <row r="50" spans="6:9" x14ac:dyDescent="0.25">
      <c r="F50" s="218"/>
      <c r="G50" s="219"/>
      <c r="H50" s="219"/>
      <c r="I50" s="46"/>
    </row>
    <row r="51" spans="6:9" x14ac:dyDescent="0.25">
      <c r="F51" s="218"/>
      <c r="G51" s="219"/>
      <c r="H51" s="219"/>
      <c r="I51" s="46"/>
    </row>
    <row r="52" spans="6:9" x14ac:dyDescent="0.25">
      <c r="F52" s="218"/>
      <c r="G52" s="219"/>
      <c r="H52" s="219"/>
      <c r="I52" s="46"/>
    </row>
    <row r="53" spans="6:9" x14ac:dyDescent="0.25">
      <c r="F53" s="218"/>
      <c r="G53" s="219"/>
      <c r="H53" s="219"/>
      <c r="I53" s="46"/>
    </row>
    <row r="54" spans="6:9" x14ac:dyDescent="0.25">
      <c r="F54" s="218"/>
      <c r="G54" s="219"/>
      <c r="H54" s="219"/>
      <c r="I54" s="46"/>
    </row>
    <row r="55" spans="6:9" x14ac:dyDescent="0.25">
      <c r="F55" s="218"/>
      <c r="G55" s="219"/>
      <c r="H55" s="219"/>
      <c r="I55" s="46"/>
    </row>
    <row r="56" spans="6:9" x14ac:dyDescent="0.25">
      <c r="F56" s="218"/>
      <c r="G56" s="219"/>
      <c r="H56" s="219"/>
      <c r="I56" s="46"/>
    </row>
    <row r="57" spans="6:9" x14ac:dyDescent="0.25">
      <c r="F57" s="218"/>
      <c r="G57" s="219"/>
      <c r="H57" s="219"/>
      <c r="I57" s="46"/>
    </row>
    <row r="58" spans="6:9" x14ac:dyDescent="0.25">
      <c r="F58" s="218"/>
      <c r="G58" s="219"/>
      <c r="H58" s="219"/>
      <c r="I58" s="46"/>
    </row>
    <row r="59" spans="6:9" x14ac:dyDescent="0.25">
      <c r="F59" s="218"/>
      <c r="G59" s="219"/>
      <c r="H59" s="219"/>
      <c r="I59" s="46"/>
    </row>
    <row r="60" spans="6:9" x14ac:dyDescent="0.25">
      <c r="F60" s="218"/>
      <c r="G60" s="219"/>
      <c r="H60" s="219"/>
      <c r="I60" s="46"/>
    </row>
    <row r="61" spans="6:9" x14ac:dyDescent="0.25">
      <c r="F61" s="218"/>
      <c r="G61" s="219"/>
      <c r="H61" s="219"/>
      <c r="I61" s="46"/>
    </row>
    <row r="62" spans="6:9" x14ac:dyDescent="0.25">
      <c r="F62" s="218"/>
      <c r="G62" s="219"/>
      <c r="H62" s="219"/>
      <c r="I62" s="46"/>
    </row>
    <row r="63" spans="6:9" x14ac:dyDescent="0.25">
      <c r="F63" s="218"/>
      <c r="G63" s="219"/>
      <c r="H63" s="219"/>
      <c r="I63" s="46"/>
    </row>
    <row r="64" spans="6:9" x14ac:dyDescent="0.25">
      <c r="F64" s="218"/>
      <c r="G64" s="219"/>
      <c r="H64" s="219"/>
      <c r="I64" s="46"/>
    </row>
    <row r="65" spans="6:9" x14ac:dyDescent="0.25">
      <c r="F65" s="218"/>
      <c r="G65" s="219"/>
      <c r="H65" s="219"/>
      <c r="I65" s="46"/>
    </row>
    <row r="66" spans="6:9" x14ac:dyDescent="0.25">
      <c r="F66" s="218"/>
      <c r="G66" s="219"/>
      <c r="H66" s="219"/>
      <c r="I66" s="46"/>
    </row>
  </sheetData>
  <mergeCells count="4">
    <mergeCell ref="A1:B1"/>
    <mergeCell ref="A2:B2"/>
    <mergeCell ref="G2:I2"/>
    <mergeCell ref="H15:I15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CB112"/>
  <sheetViews>
    <sheetView showGridLines="0" showZeros="0" topLeftCell="A16" zoomScaleNormal="100" zoomScaleSheetLayoutView="100" workbookViewId="0">
      <selection activeCell="J1" sqref="J1:J1048576 K1:K1048576"/>
    </sheetView>
  </sheetViews>
  <sheetFormatPr defaultColWidth="9.109375" defaultRowHeight="13.2" x14ac:dyDescent="0.25"/>
  <cols>
    <col min="1" max="1" width="4.44140625" style="220" customWidth="1"/>
    <col min="2" max="2" width="11.5546875" style="220" customWidth="1"/>
    <col min="3" max="3" width="40.44140625" style="220" customWidth="1"/>
    <col min="4" max="4" width="5.5546875" style="220" customWidth="1"/>
    <col min="5" max="5" width="8.5546875" style="230" customWidth="1"/>
    <col min="6" max="6" width="9.88671875" style="220" customWidth="1"/>
    <col min="7" max="7" width="13.88671875" style="220" customWidth="1"/>
    <col min="8" max="8" width="11.6640625" style="220" hidden="1" customWidth="1"/>
    <col min="9" max="9" width="11.5546875" style="220" hidden="1" customWidth="1"/>
    <col min="10" max="10" width="11" style="220" hidden="1" customWidth="1"/>
    <col min="11" max="11" width="10.44140625" style="220" hidden="1" customWidth="1"/>
    <col min="12" max="12" width="75.21875" style="220" customWidth="1"/>
    <col min="13" max="13" width="45.21875" style="220" customWidth="1"/>
    <col min="14" max="256" width="9.109375" style="220"/>
    <col min="257" max="257" width="4.44140625" style="220" customWidth="1"/>
    <col min="258" max="258" width="11.5546875" style="220" customWidth="1"/>
    <col min="259" max="259" width="40.44140625" style="220" customWidth="1"/>
    <col min="260" max="260" width="5.5546875" style="220" customWidth="1"/>
    <col min="261" max="261" width="8.5546875" style="220" customWidth="1"/>
    <col min="262" max="262" width="9.88671875" style="220" customWidth="1"/>
    <col min="263" max="263" width="13.88671875" style="220" customWidth="1"/>
    <col min="264" max="264" width="11.6640625" style="220" customWidth="1"/>
    <col min="265" max="265" width="11.5546875" style="220" customWidth="1"/>
    <col min="266" max="266" width="11" style="220" customWidth="1"/>
    <col min="267" max="267" width="10.44140625" style="220" customWidth="1"/>
    <col min="268" max="268" width="75.21875" style="220" customWidth="1"/>
    <col min="269" max="269" width="45.21875" style="220" customWidth="1"/>
    <col min="270" max="512" width="9.109375" style="220"/>
    <col min="513" max="513" width="4.44140625" style="220" customWidth="1"/>
    <col min="514" max="514" width="11.5546875" style="220" customWidth="1"/>
    <col min="515" max="515" width="40.44140625" style="220" customWidth="1"/>
    <col min="516" max="516" width="5.5546875" style="220" customWidth="1"/>
    <col min="517" max="517" width="8.5546875" style="220" customWidth="1"/>
    <col min="518" max="518" width="9.88671875" style="220" customWidth="1"/>
    <col min="519" max="519" width="13.88671875" style="220" customWidth="1"/>
    <col min="520" max="520" width="11.6640625" style="220" customWidth="1"/>
    <col min="521" max="521" width="11.5546875" style="220" customWidth="1"/>
    <col min="522" max="522" width="11" style="220" customWidth="1"/>
    <col min="523" max="523" width="10.44140625" style="220" customWidth="1"/>
    <col min="524" max="524" width="75.21875" style="220" customWidth="1"/>
    <col min="525" max="525" width="45.21875" style="220" customWidth="1"/>
    <col min="526" max="768" width="9.109375" style="220"/>
    <col min="769" max="769" width="4.44140625" style="220" customWidth="1"/>
    <col min="770" max="770" width="11.5546875" style="220" customWidth="1"/>
    <col min="771" max="771" width="40.44140625" style="220" customWidth="1"/>
    <col min="772" max="772" width="5.5546875" style="220" customWidth="1"/>
    <col min="773" max="773" width="8.5546875" style="220" customWidth="1"/>
    <col min="774" max="774" width="9.88671875" style="220" customWidth="1"/>
    <col min="775" max="775" width="13.88671875" style="220" customWidth="1"/>
    <col min="776" max="776" width="11.6640625" style="220" customWidth="1"/>
    <col min="777" max="777" width="11.5546875" style="220" customWidth="1"/>
    <col min="778" max="778" width="11" style="220" customWidth="1"/>
    <col min="779" max="779" width="10.44140625" style="220" customWidth="1"/>
    <col min="780" max="780" width="75.21875" style="220" customWidth="1"/>
    <col min="781" max="781" width="45.21875" style="220" customWidth="1"/>
    <col min="782" max="1024" width="9.109375" style="220"/>
    <col min="1025" max="1025" width="4.44140625" style="220" customWidth="1"/>
    <col min="1026" max="1026" width="11.5546875" style="220" customWidth="1"/>
    <col min="1027" max="1027" width="40.44140625" style="220" customWidth="1"/>
    <col min="1028" max="1028" width="5.5546875" style="220" customWidth="1"/>
    <col min="1029" max="1029" width="8.5546875" style="220" customWidth="1"/>
    <col min="1030" max="1030" width="9.88671875" style="220" customWidth="1"/>
    <col min="1031" max="1031" width="13.88671875" style="220" customWidth="1"/>
    <col min="1032" max="1032" width="11.6640625" style="220" customWidth="1"/>
    <col min="1033" max="1033" width="11.5546875" style="220" customWidth="1"/>
    <col min="1034" max="1034" width="11" style="220" customWidth="1"/>
    <col min="1035" max="1035" width="10.44140625" style="220" customWidth="1"/>
    <col min="1036" max="1036" width="75.21875" style="220" customWidth="1"/>
    <col min="1037" max="1037" width="45.21875" style="220" customWidth="1"/>
    <col min="1038" max="1280" width="9.109375" style="220"/>
    <col min="1281" max="1281" width="4.44140625" style="220" customWidth="1"/>
    <col min="1282" max="1282" width="11.5546875" style="220" customWidth="1"/>
    <col min="1283" max="1283" width="40.44140625" style="220" customWidth="1"/>
    <col min="1284" max="1284" width="5.5546875" style="220" customWidth="1"/>
    <col min="1285" max="1285" width="8.5546875" style="220" customWidth="1"/>
    <col min="1286" max="1286" width="9.88671875" style="220" customWidth="1"/>
    <col min="1287" max="1287" width="13.88671875" style="220" customWidth="1"/>
    <col min="1288" max="1288" width="11.6640625" style="220" customWidth="1"/>
    <col min="1289" max="1289" width="11.5546875" style="220" customWidth="1"/>
    <col min="1290" max="1290" width="11" style="220" customWidth="1"/>
    <col min="1291" max="1291" width="10.44140625" style="220" customWidth="1"/>
    <col min="1292" max="1292" width="75.21875" style="220" customWidth="1"/>
    <col min="1293" max="1293" width="45.21875" style="220" customWidth="1"/>
    <col min="1294" max="1536" width="9.109375" style="220"/>
    <col min="1537" max="1537" width="4.44140625" style="220" customWidth="1"/>
    <col min="1538" max="1538" width="11.5546875" style="220" customWidth="1"/>
    <col min="1539" max="1539" width="40.44140625" style="220" customWidth="1"/>
    <col min="1540" max="1540" width="5.5546875" style="220" customWidth="1"/>
    <col min="1541" max="1541" width="8.5546875" style="220" customWidth="1"/>
    <col min="1542" max="1542" width="9.88671875" style="220" customWidth="1"/>
    <col min="1543" max="1543" width="13.88671875" style="220" customWidth="1"/>
    <col min="1544" max="1544" width="11.6640625" style="220" customWidth="1"/>
    <col min="1545" max="1545" width="11.5546875" style="220" customWidth="1"/>
    <col min="1546" max="1546" width="11" style="220" customWidth="1"/>
    <col min="1547" max="1547" width="10.44140625" style="220" customWidth="1"/>
    <col min="1548" max="1548" width="75.21875" style="220" customWidth="1"/>
    <col min="1549" max="1549" width="45.21875" style="220" customWidth="1"/>
    <col min="1550" max="1792" width="9.109375" style="220"/>
    <col min="1793" max="1793" width="4.44140625" style="220" customWidth="1"/>
    <col min="1794" max="1794" width="11.5546875" style="220" customWidth="1"/>
    <col min="1795" max="1795" width="40.44140625" style="220" customWidth="1"/>
    <col min="1796" max="1796" width="5.5546875" style="220" customWidth="1"/>
    <col min="1797" max="1797" width="8.5546875" style="220" customWidth="1"/>
    <col min="1798" max="1798" width="9.88671875" style="220" customWidth="1"/>
    <col min="1799" max="1799" width="13.88671875" style="220" customWidth="1"/>
    <col min="1800" max="1800" width="11.6640625" style="220" customWidth="1"/>
    <col min="1801" max="1801" width="11.5546875" style="220" customWidth="1"/>
    <col min="1802" max="1802" width="11" style="220" customWidth="1"/>
    <col min="1803" max="1803" width="10.44140625" style="220" customWidth="1"/>
    <col min="1804" max="1804" width="75.21875" style="220" customWidth="1"/>
    <col min="1805" max="1805" width="45.21875" style="220" customWidth="1"/>
    <col min="1806" max="2048" width="9.109375" style="220"/>
    <col min="2049" max="2049" width="4.44140625" style="220" customWidth="1"/>
    <col min="2050" max="2050" width="11.5546875" style="220" customWidth="1"/>
    <col min="2051" max="2051" width="40.44140625" style="220" customWidth="1"/>
    <col min="2052" max="2052" width="5.5546875" style="220" customWidth="1"/>
    <col min="2053" max="2053" width="8.5546875" style="220" customWidth="1"/>
    <col min="2054" max="2054" width="9.88671875" style="220" customWidth="1"/>
    <col min="2055" max="2055" width="13.88671875" style="220" customWidth="1"/>
    <col min="2056" max="2056" width="11.6640625" style="220" customWidth="1"/>
    <col min="2057" max="2057" width="11.5546875" style="220" customWidth="1"/>
    <col min="2058" max="2058" width="11" style="220" customWidth="1"/>
    <col min="2059" max="2059" width="10.44140625" style="220" customWidth="1"/>
    <col min="2060" max="2060" width="75.21875" style="220" customWidth="1"/>
    <col min="2061" max="2061" width="45.21875" style="220" customWidth="1"/>
    <col min="2062" max="2304" width="9.109375" style="220"/>
    <col min="2305" max="2305" width="4.44140625" style="220" customWidth="1"/>
    <col min="2306" max="2306" width="11.5546875" style="220" customWidth="1"/>
    <col min="2307" max="2307" width="40.44140625" style="220" customWidth="1"/>
    <col min="2308" max="2308" width="5.5546875" style="220" customWidth="1"/>
    <col min="2309" max="2309" width="8.5546875" style="220" customWidth="1"/>
    <col min="2310" max="2310" width="9.88671875" style="220" customWidth="1"/>
    <col min="2311" max="2311" width="13.88671875" style="220" customWidth="1"/>
    <col min="2312" max="2312" width="11.6640625" style="220" customWidth="1"/>
    <col min="2313" max="2313" width="11.5546875" style="220" customWidth="1"/>
    <col min="2314" max="2314" width="11" style="220" customWidth="1"/>
    <col min="2315" max="2315" width="10.44140625" style="220" customWidth="1"/>
    <col min="2316" max="2316" width="75.21875" style="220" customWidth="1"/>
    <col min="2317" max="2317" width="45.21875" style="220" customWidth="1"/>
    <col min="2318" max="2560" width="9.109375" style="220"/>
    <col min="2561" max="2561" width="4.44140625" style="220" customWidth="1"/>
    <col min="2562" max="2562" width="11.5546875" style="220" customWidth="1"/>
    <col min="2563" max="2563" width="40.44140625" style="220" customWidth="1"/>
    <col min="2564" max="2564" width="5.5546875" style="220" customWidth="1"/>
    <col min="2565" max="2565" width="8.5546875" style="220" customWidth="1"/>
    <col min="2566" max="2566" width="9.88671875" style="220" customWidth="1"/>
    <col min="2567" max="2567" width="13.88671875" style="220" customWidth="1"/>
    <col min="2568" max="2568" width="11.6640625" style="220" customWidth="1"/>
    <col min="2569" max="2569" width="11.5546875" style="220" customWidth="1"/>
    <col min="2570" max="2570" width="11" style="220" customWidth="1"/>
    <col min="2571" max="2571" width="10.44140625" style="220" customWidth="1"/>
    <col min="2572" max="2572" width="75.21875" style="220" customWidth="1"/>
    <col min="2573" max="2573" width="45.21875" style="220" customWidth="1"/>
    <col min="2574" max="2816" width="9.109375" style="220"/>
    <col min="2817" max="2817" width="4.44140625" style="220" customWidth="1"/>
    <col min="2818" max="2818" width="11.5546875" style="220" customWidth="1"/>
    <col min="2819" max="2819" width="40.44140625" style="220" customWidth="1"/>
    <col min="2820" max="2820" width="5.5546875" style="220" customWidth="1"/>
    <col min="2821" max="2821" width="8.5546875" style="220" customWidth="1"/>
    <col min="2822" max="2822" width="9.88671875" style="220" customWidth="1"/>
    <col min="2823" max="2823" width="13.88671875" style="220" customWidth="1"/>
    <col min="2824" max="2824" width="11.6640625" style="220" customWidth="1"/>
    <col min="2825" max="2825" width="11.5546875" style="220" customWidth="1"/>
    <col min="2826" max="2826" width="11" style="220" customWidth="1"/>
    <col min="2827" max="2827" width="10.44140625" style="220" customWidth="1"/>
    <col min="2828" max="2828" width="75.21875" style="220" customWidth="1"/>
    <col min="2829" max="2829" width="45.21875" style="220" customWidth="1"/>
    <col min="2830" max="3072" width="9.109375" style="220"/>
    <col min="3073" max="3073" width="4.44140625" style="220" customWidth="1"/>
    <col min="3074" max="3074" width="11.5546875" style="220" customWidth="1"/>
    <col min="3075" max="3075" width="40.44140625" style="220" customWidth="1"/>
    <col min="3076" max="3076" width="5.5546875" style="220" customWidth="1"/>
    <col min="3077" max="3077" width="8.5546875" style="220" customWidth="1"/>
    <col min="3078" max="3078" width="9.88671875" style="220" customWidth="1"/>
    <col min="3079" max="3079" width="13.88671875" style="220" customWidth="1"/>
    <col min="3080" max="3080" width="11.6640625" style="220" customWidth="1"/>
    <col min="3081" max="3081" width="11.5546875" style="220" customWidth="1"/>
    <col min="3082" max="3082" width="11" style="220" customWidth="1"/>
    <col min="3083" max="3083" width="10.44140625" style="220" customWidth="1"/>
    <col min="3084" max="3084" width="75.21875" style="220" customWidth="1"/>
    <col min="3085" max="3085" width="45.21875" style="220" customWidth="1"/>
    <col min="3086" max="3328" width="9.109375" style="220"/>
    <col min="3329" max="3329" width="4.44140625" style="220" customWidth="1"/>
    <col min="3330" max="3330" width="11.5546875" style="220" customWidth="1"/>
    <col min="3331" max="3331" width="40.44140625" style="220" customWidth="1"/>
    <col min="3332" max="3332" width="5.5546875" style="220" customWidth="1"/>
    <col min="3333" max="3333" width="8.5546875" style="220" customWidth="1"/>
    <col min="3334" max="3334" width="9.88671875" style="220" customWidth="1"/>
    <col min="3335" max="3335" width="13.88671875" style="220" customWidth="1"/>
    <col min="3336" max="3336" width="11.6640625" style="220" customWidth="1"/>
    <col min="3337" max="3337" width="11.5546875" style="220" customWidth="1"/>
    <col min="3338" max="3338" width="11" style="220" customWidth="1"/>
    <col min="3339" max="3339" width="10.44140625" style="220" customWidth="1"/>
    <col min="3340" max="3340" width="75.21875" style="220" customWidth="1"/>
    <col min="3341" max="3341" width="45.21875" style="220" customWidth="1"/>
    <col min="3342" max="3584" width="9.109375" style="220"/>
    <col min="3585" max="3585" width="4.44140625" style="220" customWidth="1"/>
    <col min="3586" max="3586" width="11.5546875" style="220" customWidth="1"/>
    <col min="3587" max="3587" width="40.44140625" style="220" customWidth="1"/>
    <col min="3588" max="3588" width="5.5546875" style="220" customWidth="1"/>
    <col min="3589" max="3589" width="8.5546875" style="220" customWidth="1"/>
    <col min="3590" max="3590" width="9.88671875" style="220" customWidth="1"/>
    <col min="3591" max="3591" width="13.88671875" style="220" customWidth="1"/>
    <col min="3592" max="3592" width="11.6640625" style="220" customWidth="1"/>
    <col min="3593" max="3593" width="11.5546875" style="220" customWidth="1"/>
    <col min="3594" max="3594" width="11" style="220" customWidth="1"/>
    <col min="3595" max="3595" width="10.44140625" style="220" customWidth="1"/>
    <col min="3596" max="3596" width="75.21875" style="220" customWidth="1"/>
    <col min="3597" max="3597" width="45.21875" style="220" customWidth="1"/>
    <col min="3598" max="3840" width="9.109375" style="220"/>
    <col min="3841" max="3841" width="4.44140625" style="220" customWidth="1"/>
    <col min="3842" max="3842" width="11.5546875" style="220" customWidth="1"/>
    <col min="3843" max="3843" width="40.44140625" style="220" customWidth="1"/>
    <col min="3844" max="3844" width="5.5546875" style="220" customWidth="1"/>
    <col min="3845" max="3845" width="8.5546875" style="220" customWidth="1"/>
    <col min="3846" max="3846" width="9.88671875" style="220" customWidth="1"/>
    <col min="3847" max="3847" width="13.88671875" style="220" customWidth="1"/>
    <col min="3848" max="3848" width="11.6640625" style="220" customWidth="1"/>
    <col min="3849" max="3849" width="11.5546875" style="220" customWidth="1"/>
    <col min="3850" max="3850" width="11" style="220" customWidth="1"/>
    <col min="3851" max="3851" width="10.44140625" style="220" customWidth="1"/>
    <col min="3852" max="3852" width="75.21875" style="220" customWidth="1"/>
    <col min="3853" max="3853" width="45.21875" style="220" customWidth="1"/>
    <col min="3854" max="4096" width="9.109375" style="220"/>
    <col min="4097" max="4097" width="4.44140625" style="220" customWidth="1"/>
    <col min="4098" max="4098" width="11.5546875" style="220" customWidth="1"/>
    <col min="4099" max="4099" width="40.44140625" style="220" customWidth="1"/>
    <col min="4100" max="4100" width="5.5546875" style="220" customWidth="1"/>
    <col min="4101" max="4101" width="8.5546875" style="220" customWidth="1"/>
    <col min="4102" max="4102" width="9.88671875" style="220" customWidth="1"/>
    <col min="4103" max="4103" width="13.88671875" style="220" customWidth="1"/>
    <col min="4104" max="4104" width="11.6640625" style="220" customWidth="1"/>
    <col min="4105" max="4105" width="11.5546875" style="220" customWidth="1"/>
    <col min="4106" max="4106" width="11" style="220" customWidth="1"/>
    <col min="4107" max="4107" width="10.44140625" style="220" customWidth="1"/>
    <col min="4108" max="4108" width="75.21875" style="220" customWidth="1"/>
    <col min="4109" max="4109" width="45.21875" style="220" customWidth="1"/>
    <col min="4110" max="4352" width="9.109375" style="220"/>
    <col min="4353" max="4353" width="4.44140625" style="220" customWidth="1"/>
    <col min="4354" max="4354" width="11.5546875" style="220" customWidth="1"/>
    <col min="4355" max="4355" width="40.44140625" style="220" customWidth="1"/>
    <col min="4356" max="4356" width="5.5546875" style="220" customWidth="1"/>
    <col min="4357" max="4357" width="8.5546875" style="220" customWidth="1"/>
    <col min="4358" max="4358" width="9.88671875" style="220" customWidth="1"/>
    <col min="4359" max="4359" width="13.88671875" style="220" customWidth="1"/>
    <col min="4360" max="4360" width="11.6640625" style="220" customWidth="1"/>
    <col min="4361" max="4361" width="11.5546875" style="220" customWidth="1"/>
    <col min="4362" max="4362" width="11" style="220" customWidth="1"/>
    <col min="4363" max="4363" width="10.44140625" style="220" customWidth="1"/>
    <col min="4364" max="4364" width="75.21875" style="220" customWidth="1"/>
    <col min="4365" max="4365" width="45.21875" style="220" customWidth="1"/>
    <col min="4366" max="4608" width="9.109375" style="220"/>
    <col min="4609" max="4609" width="4.44140625" style="220" customWidth="1"/>
    <col min="4610" max="4610" width="11.5546875" style="220" customWidth="1"/>
    <col min="4611" max="4611" width="40.44140625" style="220" customWidth="1"/>
    <col min="4612" max="4612" width="5.5546875" style="220" customWidth="1"/>
    <col min="4613" max="4613" width="8.5546875" style="220" customWidth="1"/>
    <col min="4614" max="4614" width="9.88671875" style="220" customWidth="1"/>
    <col min="4615" max="4615" width="13.88671875" style="220" customWidth="1"/>
    <col min="4616" max="4616" width="11.6640625" style="220" customWidth="1"/>
    <col min="4617" max="4617" width="11.5546875" style="220" customWidth="1"/>
    <col min="4618" max="4618" width="11" style="220" customWidth="1"/>
    <col min="4619" max="4619" width="10.44140625" style="220" customWidth="1"/>
    <col min="4620" max="4620" width="75.21875" style="220" customWidth="1"/>
    <col min="4621" max="4621" width="45.21875" style="220" customWidth="1"/>
    <col min="4622" max="4864" width="9.109375" style="220"/>
    <col min="4865" max="4865" width="4.44140625" style="220" customWidth="1"/>
    <col min="4866" max="4866" width="11.5546875" style="220" customWidth="1"/>
    <col min="4867" max="4867" width="40.44140625" style="220" customWidth="1"/>
    <col min="4868" max="4868" width="5.5546875" style="220" customWidth="1"/>
    <col min="4869" max="4869" width="8.5546875" style="220" customWidth="1"/>
    <col min="4870" max="4870" width="9.88671875" style="220" customWidth="1"/>
    <col min="4871" max="4871" width="13.88671875" style="220" customWidth="1"/>
    <col min="4872" max="4872" width="11.6640625" style="220" customWidth="1"/>
    <col min="4873" max="4873" width="11.5546875" style="220" customWidth="1"/>
    <col min="4874" max="4874" width="11" style="220" customWidth="1"/>
    <col min="4875" max="4875" width="10.44140625" style="220" customWidth="1"/>
    <col min="4876" max="4876" width="75.21875" style="220" customWidth="1"/>
    <col min="4877" max="4877" width="45.21875" style="220" customWidth="1"/>
    <col min="4878" max="5120" width="9.109375" style="220"/>
    <col min="5121" max="5121" width="4.44140625" style="220" customWidth="1"/>
    <col min="5122" max="5122" width="11.5546875" style="220" customWidth="1"/>
    <col min="5123" max="5123" width="40.44140625" style="220" customWidth="1"/>
    <col min="5124" max="5124" width="5.5546875" style="220" customWidth="1"/>
    <col min="5125" max="5125" width="8.5546875" style="220" customWidth="1"/>
    <col min="5126" max="5126" width="9.88671875" style="220" customWidth="1"/>
    <col min="5127" max="5127" width="13.88671875" style="220" customWidth="1"/>
    <col min="5128" max="5128" width="11.6640625" style="220" customWidth="1"/>
    <col min="5129" max="5129" width="11.5546875" style="220" customWidth="1"/>
    <col min="5130" max="5130" width="11" style="220" customWidth="1"/>
    <col min="5131" max="5131" width="10.44140625" style="220" customWidth="1"/>
    <col min="5132" max="5132" width="75.21875" style="220" customWidth="1"/>
    <col min="5133" max="5133" width="45.21875" style="220" customWidth="1"/>
    <col min="5134" max="5376" width="9.109375" style="220"/>
    <col min="5377" max="5377" width="4.44140625" style="220" customWidth="1"/>
    <col min="5378" max="5378" width="11.5546875" style="220" customWidth="1"/>
    <col min="5379" max="5379" width="40.44140625" style="220" customWidth="1"/>
    <col min="5380" max="5380" width="5.5546875" style="220" customWidth="1"/>
    <col min="5381" max="5381" width="8.5546875" style="220" customWidth="1"/>
    <col min="5382" max="5382" width="9.88671875" style="220" customWidth="1"/>
    <col min="5383" max="5383" width="13.88671875" style="220" customWidth="1"/>
    <col min="5384" max="5384" width="11.6640625" style="220" customWidth="1"/>
    <col min="5385" max="5385" width="11.5546875" style="220" customWidth="1"/>
    <col min="5386" max="5386" width="11" style="220" customWidth="1"/>
    <col min="5387" max="5387" width="10.44140625" style="220" customWidth="1"/>
    <col min="5388" max="5388" width="75.21875" style="220" customWidth="1"/>
    <col min="5389" max="5389" width="45.21875" style="220" customWidth="1"/>
    <col min="5390" max="5632" width="9.109375" style="220"/>
    <col min="5633" max="5633" width="4.44140625" style="220" customWidth="1"/>
    <col min="5634" max="5634" width="11.5546875" style="220" customWidth="1"/>
    <col min="5635" max="5635" width="40.44140625" style="220" customWidth="1"/>
    <col min="5636" max="5636" width="5.5546875" style="220" customWidth="1"/>
    <col min="5637" max="5637" width="8.5546875" style="220" customWidth="1"/>
    <col min="5638" max="5638" width="9.88671875" style="220" customWidth="1"/>
    <col min="5639" max="5639" width="13.88671875" style="220" customWidth="1"/>
    <col min="5640" max="5640" width="11.6640625" style="220" customWidth="1"/>
    <col min="5641" max="5641" width="11.5546875" style="220" customWidth="1"/>
    <col min="5642" max="5642" width="11" style="220" customWidth="1"/>
    <col min="5643" max="5643" width="10.44140625" style="220" customWidth="1"/>
    <col min="5644" max="5644" width="75.21875" style="220" customWidth="1"/>
    <col min="5645" max="5645" width="45.21875" style="220" customWidth="1"/>
    <col min="5646" max="5888" width="9.109375" style="220"/>
    <col min="5889" max="5889" width="4.44140625" style="220" customWidth="1"/>
    <col min="5890" max="5890" width="11.5546875" style="220" customWidth="1"/>
    <col min="5891" max="5891" width="40.44140625" style="220" customWidth="1"/>
    <col min="5892" max="5892" width="5.5546875" style="220" customWidth="1"/>
    <col min="5893" max="5893" width="8.5546875" style="220" customWidth="1"/>
    <col min="5894" max="5894" width="9.88671875" style="220" customWidth="1"/>
    <col min="5895" max="5895" width="13.88671875" style="220" customWidth="1"/>
    <col min="5896" max="5896" width="11.6640625" style="220" customWidth="1"/>
    <col min="5897" max="5897" width="11.5546875" style="220" customWidth="1"/>
    <col min="5898" max="5898" width="11" style="220" customWidth="1"/>
    <col min="5899" max="5899" width="10.44140625" style="220" customWidth="1"/>
    <col min="5900" max="5900" width="75.21875" style="220" customWidth="1"/>
    <col min="5901" max="5901" width="45.21875" style="220" customWidth="1"/>
    <col min="5902" max="6144" width="9.109375" style="220"/>
    <col min="6145" max="6145" width="4.44140625" style="220" customWidth="1"/>
    <col min="6146" max="6146" width="11.5546875" style="220" customWidth="1"/>
    <col min="6147" max="6147" width="40.44140625" style="220" customWidth="1"/>
    <col min="6148" max="6148" width="5.5546875" style="220" customWidth="1"/>
    <col min="6149" max="6149" width="8.5546875" style="220" customWidth="1"/>
    <col min="6150" max="6150" width="9.88671875" style="220" customWidth="1"/>
    <col min="6151" max="6151" width="13.88671875" style="220" customWidth="1"/>
    <col min="6152" max="6152" width="11.6640625" style="220" customWidth="1"/>
    <col min="6153" max="6153" width="11.5546875" style="220" customWidth="1"/>
    <col min="6154" max="6154" width="11" style="220" customWidth="1"/>
    <col min="6155" max="6155" width="10.44140625" style="220" customWidth="1"/>
    <col min="6156" max="6156" width="75.21875" style="220" customWidth="1"/>
    <col min="6157" max="6157" width="45.21875" style="220" customWidth="1"/>
    <col min="6158" max="6400" width="9.109375" style="220"/>
    <col min="6401" max="6401" width="4.44140625" style="220" customWidth="1"/>
    <col min="6402" max="6402" width="11.5546875" style="220" customWidth="1"/>
    <col min="6403" max="6403" width="40.44140625" style="220" customWidth="1"/>
    <col min="6404" max="6404" width="5.5546875" style="220" customWidth="1"/>
    <col min="6405" max="6405" width="8.5546875" style="220" customWidth="1"/>
    <col min="6406" max="6406" width="9.88671875" style="220" customWidth="1"/>
    <col min="6407" max="6407" width="13.88671875" style="220" customWidth="1"/>
    <col min="6408" max="6408" width="11.6640625" style="220" customWidth="1"/>
    <col min="6409" max="6409" width="11.5546875" style="220" customWidth="1"/>
    <col min="6410" max="6410" width="11" style="220" customWidth="1"/>
    <col min="6411" max="6411" width="10.44140625" style="220" customWidth="1"/>
    <col min="6412" max="6412" width="75.21875" style="220" customWidth="1"/>
    <col min="6413" max="6413" width="45.21875" style="220" customWidth="1"/>
    <col min="6414" max="6656" width="9.109375" style="220"/>
    <col min="6657" max="6657" width="4.44140625" style="220" customWidth="1"/>
    <col min="6658" max="6658" width="11.5546875" style="220" customWidth="1"/>
    <col min="6659" max="6659" width="40.44140625" style="220" customWidth="1"/>
    <col min="6660" max="6660" width="5.5546875" style="220" customWidth="1"/>
    <col min="6661" max="6661" width="8.5546875" style="220" customWidth="1"/>
    <col min="6662" max="6662" width="9.88671875" style="220" customWidth="1"/>
    <col min="6663" max="6663" width="13.88671875" style="220" customWidth="1"/>
    <col min="6664" max="6664" width="11.6640625" style="220" customWidth="1"/>
    <col min="6665" max="6665" width="11.5546875" style="220" customWidth="1"/>
    <col min="6666" max="6666" width="11" style="220" customWidth="1"/>
    <col min="6667" max="6667" width="10.44140625" style="220" customWidth="1"/>
    <col min="6668" max="6668" width="75.21875" style="220" customWidth="1"/>
    <col min="6669" max="6669" width="45.21875" style="220" customWidth="1"/>
    <col min="6670" max="6912" width="9.109375" style="220"/>
    <col min="6913" max="6913" width="4.44140625" style="220" customWidth="1"/>
    <col min="6914" max="6914" width="11.5546875" style="220" customWidth="1"/>
    <col min="6915" max="6915" width="40.44140625" style="220" customWidth="1"/>
    <col min="6916" max="6916" width="5.5546875" style="220" customWidth="1"/>
    <col min="6917" max="6917" width="8.5546875" style="220" customWidth="1"/>
    <col min="6918" max="6918" width="9.88671875" style="220" customWidth="1"/>
    <col min="6919" max="6919" width="13.88671875" style="220" customWidth="1"/>
    <col min="6920" max="6920" width="11.6640625" style="220" customWidth="1"/>
    <col min="6921" max="6921" width="11.5546875" style="220" customWidth="1"/>
    <col min="6922" max="6922" width="11" style="220" customWidth="1"/>
    <col min="6923" max="6923" width="10.44140625" style="220" customWidth="1"/>
    <col min="6924" max="6924" width="75.21875" style="220" customWidth="1"/>
    <col min="6925" max="6925" width="45.21875" style="220" customWidth="1"/>
    <col min="6926" max="7168" width="9.109375" style="220"/>
    <col min="7169" max="7169" width="4.44140625" style="220" customWidth="1"/>
    <col min="7170" max="7170" width="11.5546875" style="220" customWidth="1"/>
    <col min="7171" max="7171" width="40.44140625" style="220" customWidth="1"/>
    <col min="7172" max="7172" width="5.5546875" style="220" customWidth="1"/>
    <col min="7173" max="7173" width="8.5546875" style="220" customWidth="1"/>
    <col min="7174" max="7174" width="9.88671875" style="220" customWidth="1"/>
    <col min="7175" max="7175" width="13.88671875" style="220" customWidth="1"/>
    <col min="7176" max="7176" width="11.6640625" style="220" customWidth="1"/>
    <col min="7177" max="7177" width="11.5546875" style="220" customWidth="1"/>
    <col min="7178" max="7178" width="11" style="220" customWidth="1"/>
    <col min="7179" max="7179" width="10.44140625" style="220" customWidth="1"/>
    <col min="7180" max="7180" width="75.21875" style="220" customWidth="1"/>
    <col min="7181" max="7181" width="45.21875" style="220" customWidth="1"/>
    <col min="7182" max="7424" width="9.109375" style="220"/>
    <col min="7425" max="7425" width="4.44140625" style="220" customWidth="1"/>
    <col min="7426" max="7426" width="11.5546875" style="220" customWidth="1"/>
    <col min="7427" max="7427" width="40.44140625" style="220" customWidth="1"/>
    <col min="7428" max="7428" width="5.5546875" style="220" customWidth="1"/>
    <col min="7429" max="7429" width="8.5546875" style="220" customWidth="1"/>
    <col min="7430" max="7430" width="9.88671875" style="220" customWidth="1"/>
    <col min="7431" max="7431" width="13.88671875" style="220" customWidth="1"/>
    <col min="7432" max="7432" width="11.6640625" style="220" customWidth="1"/>
    <col min="7433" max="7433" width="11.5546875" style="220" customWidth="1"/>
    <col min="7434" max="7434" width="11" style="220" customWidth="1"/>
    <col min="7435" max="7435" width="10.44140625" style="220" customWidth="1"/>
    <col min="7436" max="7436" width="75.21875" style="220" customWidth="1"/>
    <col min="7437" max="7437" width="45.21875" style="220" customWidth="1"/>
    <col min="7438" max="7680" width="9.109375" style="220"/>
    <col min="7681" max="7681" width="4.44140625" style="220" customWidth="1"/>
    <col min="7682" max="7682" width="11.5546875" style="220" customWidth="1"/>
    <col min="7683" max="7683" width="40.44140625" style="220" customWidth="1"/>
    <col min="7684" max="7684" width="5.5546875" style="220" customWidth="1"/>
    <col min="7685" max="7685" width="8.5546875" style="220" customWidth="1"/>
    <col min="7686" max="7686" width="9.88671875" style="220" customWidth="1"/>
    <col min="7687" max="7687" width="13.88671875" style="220" customWidth="1"/>
    <col min="7688" max="7688" width="11.6640625" style="220" customWidth="1"/>
    <col min="7689" max="7689" width="11.5546875" style="220" customWidth="1"/>
    <col min="7690" max="7690" width="11" style="220" customWidth="1"/>
    <col min="7691" max="7691" width="10.44140625" style="220" customWidth="1"/>
    <col min="7692" max="7692" width="75.21875" style="220" customWidth="1"/>
    <col min="7693" max="7693" width="45.21875" style="220" customWidth="1"/>
    <col min="7694" max="7936" width="9.109375" style="220"/>
    <col min="7937" max="7937" width="4.44140625" style="220" customWidth="1"/>
    <col min="7938" max="7938" width="11.5546875" style="220" customWidth="1"/>
    <col min="7939" max="7939" width="40.44140625" style="220" customWidth="1"/>
    <col min="7940" max="7940" width="5.5546875" style="220" customWidth="1"/>
    <col min="7941" max="7941" width="8.5546875" style="220" customWidth="1"/>
    <col min="7942" max="7942" width="9.88671875" style="220" customWidth="1"/>
    <col min="7943" max="7943" width="13.88671875" style="220" customWidth="1"/>
    <col min="7944" max="7944" width="11.6640625" style="220" customWidth="1"/>
    <col min="7945" max="7945" width="11.5546875" style="220" customWidth="1"/>
    <col min="7946" max="7946" width="11" style="220" customWidth="1"/>
    <col min="7947" max="7947" width="10.44140625" style="220" customWidth="1"/>
    <col min="7948" max="7948" width="75.21875" style="220" customWidth="1"/>
    <col min="7949" max="7949" width="45.21875" style="220" customWidth="1"/>
    <col min="7950" max="8192" width="9.109375" style="220"/>
    <col min="8193" max="8193" width="4.44140625" style="220" customWidth="1"/>
    <col min="8194" max="8194" width="11.5546875" style="220" customWidth="1"/>
    <col min="8195" max="8195" width="40.44140625" style="220" customWidth="1"/>
    <col min="8196" max="8196" width="5.5546875" style="220" customWidth="1"/>
    <col min="8197" max="8197" width="8.5546875" style="220" customWidth="1"/>
    <col min="8198" max="8198" width="9.88671875" style="220" customWidth="1"/>
    <col min="8199" max="8199" width="13.88671875" style="220" customWidth="1"/>
    <col min="8200" max="8200" width="11.6640625" style="220" customWidth="1"/>
    <col min="8201" max="8201" width="11.5546875" style="220" customWidth="1"/>
    <col min="8202" max="8202" width="11" style="220" customWidth="1"/>
    <col min="8203" max="8203" width="10.44140625" style="220" customWidth="1"/>
    <col min="8204" max="8204" width="75.21875" style="220" customWidth="1"/>
    <col min="8205" max="8205" width="45.21875" style="220" customWidth="1"/>
    <col min="8206" max="8448" width="9.109375" style="220"/>
    <col min="8449" max="8449" width="4.44140625" style="220" customWidth="1"/>
    <col min="8450" max="8450" width="11.5546875" style="220" customWidth="1"/>
    <col min="8451" max="8451" width="40.44140625" style="220" customWidth="1"/>
    <col min="8452" max="8452" width="5.5546875" style="220" customWidth="1"/>
    <col min="8453" max="8453" width="8.5546875" style="220" customWidth="1"/>
    <col min="8454" max="8454" width="9.88671875" style="220" customWidth="1"/>
    <col min="8455" max="8455" width="13.88671875" style="220" customWidth="1"/>
    <col min="8456" max="8456" width="11.6640625" style="220" customWidth="1"/>
    <col min="8457" max="8457" width="11.5546875" style="220" customWidth="1"/>
    <col min="8458" max="8458" width="11" style="220" customWidth="1"/>
    <col min="8459" max="8459" width="10.44140625" style="220" customWidth="1"/>
    <col min="8460" max="8460" width="75.21875" style="220" customWidth="1"/>
    <col min="8461" max="8461" width="45.21875" style="220" customWidth="1"/>
    <col min="8462" max="8704" width="9.109375" style="220"/>
    <col min="8705" max="8705" width="4.44140625" style="220" customWidth="1"/>
    <col min="8706" max="8706" width="11.5546875" style="220" customWidth="1"/>
    <col min="8707" max="8707" width="40.44140625" style="220" customWidth="1"/>
    <col min="8708" max="8708" width="5.5546875" style="220" customWidth="1"/>
    <col min="8709" max="8709" width="8.5546875" style="220" customWidth="1"/>
    <col min="8710" max="8710" width="9.88671875" style="220" customWidth="1"/>
    <col min="8711" max="8711" width="13.88671875" style="220" customWidth="1"/>
    <col min="8712" max="8712" width="11.6640625" style="220" customWidth="1"/>
    <col min="8713" max="8713" width="11.5546875" style="220" customWidth="1"/>
    <col min="8714" max="8714" width="11" style="220" customWidth="1"/>
    <col min="8715" max="8715" width="10.44140625" style="220" customWidth="1"/>
    <col min="8716" max="8716" width="75.21875" style="220" customWidth="1"/>
    <col min="8717" max="8717" width="45.21875" style="220" customWidth="1"/>
    <col min="8718" max="8960" width="9.109375" style="220"/>
    <col min="8961" max="8961" width="4.44140625" style="220" customWidth="1"/>
    <col min="8962" max="8962" width="11.5546875" style="220" customWidth="1"/>
    <col min="8963" max="8963" width="40.44140625" style="220" customWidth="1"/>
    <col min="8964" max="8964" width="5.5546875" style="220" customWidth="1"/>
    <col min="8965" max="8965" width="8.5546875" style="220" customWidth="1"/>
    <col min="8966" max="8966" width="9.88671875" style="220" customWidth="1"/>
    <col min="8967" max="8967" width="13.88671875" style="220" customWidth="1"/>
    <col min="8968" max="8968" width="11.6640625" style="220" customWidth="1"/>
    <col min="8969" max="8969" width="11.5546875" style="220" customWidth="1"/>
    <col min="8970" max="8970" width="11" style="220" customWidth="1"/>
    <col min="8971" max="8971" width="10.44140625" style="220" customWidth="1"/>
    <col min="8972" max="8972" width="75.21875" style="220" customWidth="1"/>
    <col min="8973" max="8973" width="45.21875" style="220" customWidth="1"/>
    <col min="8974" max="9216" width="9.109375" style="220"/>
    <col min="9217" max="9217" width="4.44140625" style="220" customWidth="1"/>
    <col min="9218" max="9218" width="11.5546875" style="220" customWidth="1"/>
    <col min="9219" max="9219" width="40.44140625" style="220" customWidth="1"/>
    <col min="9220" max="9220" width="5.5546875" style="220" customWidth="1"/>
    <col min="9221" max="9221" width="8.5546875" style="220" customWidth="1"/>
    <col min="9222" max="9222" width="9.88671875" style="220" customWidth="1"/>
    <col min="9223" max="9223" width="13.88671875" style="220" customWidth="1"/>
    <col min="9224" max="9224" width="11.6640625" style="220" customWidth="1"/>
    <col min="9225" max="9225" width="11.5546875" style="220" customWidth="1"/>
    <col min="9226" max="9226" width="11" style="220" customWidth="1"/>
    <col min="9227" max="9227" width="10.44140625" style="220" customWidth="1"/>
    <col min="9228" max="9228" width="75.21875" style="220" customWidth="1"/>
    <col min="9229" max="9229" width="45.21875" style="220" customWidth="1"/>
    <col min="9230" max="9472" width="9.109375" style="220"/>
    <col min="9473" max="9473" width="4.44140625" style="220" customWidth="1"/>
    <col min="9474" max="9474" width="11.5546875" style="220" customWidth="1"/>
    <col min="9475" max="9475" width="40.44140625" style="220" customWidth="1"/>
    <col min="9476" max="9476" width="5.5546875" style="220" customWidth="1"/>
    <col min="9477" max="9477" width="8.5546875" style="220" customWidth="1"/>
    <col min="9478" max="9478" width="9.88671875" style="220" customWidth="1"/>
    <col min="9479" max="9479" width="13.88671875" style="220" customWidth="1"/>
    <col min="9480" max="9480" width="11.6640625" style="220" customWidth="1"/>
    <col min="9481" max="9481" width="11.5546875" style="220" customWidth="1"/>
    <col min="9482" max="9482" width="11" style="220" customWidth="1"/>
    <col min="9483" max="9483" width="10.44140625" style="220" customWidth="1"/>
    <col min="9484" max="9484" width="75.21875" style="220" customWidth="1"/>
    <col min="9485" max="9485" width="45.21875" style="220" customWidth="1"/>
    <col min="9486" max="9728" width="9.109375" style="220"/>
    <col min="9729" max="9729" width="4.44140625" style="220" customWidth="1"/>
    <col min="9730" max="9730" width="11.5546875" style="220" customWidth="1"/>
    <col min="9731" max="9731" width="40.44140625" style="220" customWidth="1"/>
    <col min="9732" max="9732" width="5.5546875" style="220" customWidth="1"/>
    <col min="9733" max="9733" width="8.5546875" style="220" customWidth="1"/>
    <col min="9734" max="9734" width="9.88671875" style="220" customWidth="1"/>
    <col min="9735" max="9735" width="13.88671875" style="220" customWidth="1"/>
    <col min="9736" max="9736" width="11.6640625" style="220" customWidth="1"/>
    <col min="9737" max="9737" width="11.5546875" style="220" customWidth="1"/>
    <col min="9738" max="9738" width="11" style="220" customWidth="1"/>
    <col min="9739" max="9739" width="10.44140625" style="220" customWidth="1"/>
    <col min="9740" max="9740" width="75.21875" style="220" customWidth="1"/>
    <col min="9741" max="9741" width="45.21875" style="220" customWidth="1"/>
    <col min="9742" max="9984" width="9.109375" style="220"/>
    <col min="9985" max="9985" width="4.44140625" style="220" customWidth="1"/>
    <col min="9986" max="9986" width="11.5546875" style="220" customWidth="1"/>
    <col min="9987" max="9987" width="40.44140625" style="220" customWidth="1"/>
    <col min="9988" max="9988" width="5.5546875" style="220" customWidth="1"/>
    <col min="9989" max="9989" width="8.5546875" style="220" customWidth="1"/>
    <col min="9990" max="9990" width="9.88671875" style="220" customWidth="1"/>
    <col min="9991" max="9991" width="13.88671875" style="220" customWidth="1"/>
    <col min="9992" max="9992" width="11.6640625" style="220" customWidth="1"/>
    <col min="9993" max="9993" width="11.5546875" style="220" customWidth="1"/>
    <col min="9994" max="9994" width="11" style="220" customWidth="1"/>
    <col min="9995" max="9995" width="10.44140625" style="220" customWidth="1"/>
    <col min="9996" max="9996" width="75.21875" style="220" customWidth="1"/>
    <col min="9997" max="9997" width="45.21875" style="220" customWidth="1"/>
    <col min="9998" max="10240" width="9.109375" style="220"/>
    <col min="10241" max="10241" width="4.44140625" style="220" customWidth="1"/>
    <col min="10242" max="10242" width="11.5546875" style="220" customWidth="1"/>
    <col min="10243" max="10243" width="40.44140625" style="220" customWidth="1"/>
    <col min="10244" max="10244" width="5.5546875" style="220" customWidth="1"/>
    <col min="10245" max="10245" width="8.5546875" style="220" customWidth="1"/>
    <col min="10246" max="10246" width="9.88671875" style="220" customWidth="1"/>
    <col min="10247" max="10247" width="13.88671875" style="220" customWidth="1"/>
    <col min="10248" max="10248" width="11.6640625" style="220" customWidth="1"/>
    <col min="10249" max="10249" width="11.5546875" style="220" customWidth="1"/>
    <col min="10250" max="10250" width="11" style="220" customWidth="1"/>
    <col min="10251" max="10251" width="10.44140625" style="220" customWidth="1"/>
    <col min="10252" max="10252" width="75.21875" style="220" customWidth="1"/>
    <col min="10253" max="10253" width="45.21875" style="220" customWidth="1"/>
    <col min="10254" max="10496" width="9.109375" style="220"/>
    <col min="10497" max="10497" width="4.44140625" style="220" customWidth="1"/>
    <col min="10498" max="10498" width="11.5546875" style="220" customWidth="1"/>
    <col min="10499" max="10499" width="40.44140625" style="220" customWidth="1"/>
    <col min="10500" max="10500" width="5.5546875" style="220" customWidth="1"/>
    <col min="10501" max="10501" width="8.5546875" style="220" customWidth="1"/>
    <col min="10502" max="10502" width="9.88671875" style="220" customWidth="1"/>
    <col min="10503" max="10503" width="13.88671875" style="220" customWidth="1"/>
    <col min="10504" max="10504" width="11.6640625" style="220" customWidth="1"/>
    <col min="10505" max="10505" width="11.5546875" style="220" customWidth="1"/>
    <col min="10506" max="10506" width="11" style="220" customWidth="1"/>
    <col min="10507" max="10507" width="10.44140625" style="220" customWidth="1"/>
    <col min="10508" max="10508" width="75.21875" style="220" customWidth="1"/>
    <col min="10509" max="10509" width="45.21875" style="220" customWidth="1"/>
    <col min="10510" max="10752" width="9.109375" style="220"/>
    <col min="10753" max="10753" width="4.44140625" style="220" customWidth="1"/>
    <col min="10754" max="10754" width="11.5546875" style="220" customWidth="1"/>
    <col min="10755" max="10755" width="40.44140625" style="220" customWidth="1"/>
    <col min="10756" max="10756" width="5.5546875" style="220" customWidth="1"/>
    <col min="10757" max="10757" width="8.5546875" style="220" customWidth="1"/>
    <col min="10758" max="10758" width="9.88671875" style="220" customWidth="1"/>
    <col min="10759" max="10759" width="13.88671875" style="220" customWidth="1"/>
    <col min="10760" max="10760" width="11.6640625" style="220" customWidth="1"/>
    <col min="10761" max="10761" width="11.5546875" style="220" customWidth="1"/>
    <col min="10762" max="10762" width="11" style="220" customWidth="1"/>
    <col min="10763" max="10763" width="10.44140625" style="220" customWidth="1"/>
    <col min="10764" max="10764" width="75.21875" style="220" customWidth="1"/>
    <col min="10765" max="10765" width="45.21875" style="220" customWidth="1"/>
    <col min="10766" max="11008" width="9.109375" style="220"/>
    <col min="11009" max="11009" width="4.44140625" style="220" customWidth="1"/>
    <col min="11010" max="11010" width="11.5546875" style="220" customWidth="1"/>
    <col min="11011" max="11011" width="40.44140625" style="220" customWidth="1"/>
    <col min="11012" max="11012" width="5.5546875" style="220" customWidth="1"/>
    <col min="11013" max="11013" width="8.5546875" style="220" customWidth="1"/>
    <col min="11014" max="11014" width="9.88671875" style="220" customWidth="1"/>
    <col min="11015" max="11015" width="13.88671875" style="220" customWidth="1"/>
    <col min="11016" max="11016" width="11.6640625" style="220" customWidth="1"/>
    <col min="11017" max="11017" width="11.5546875" style="220" customWidth="1"/>
    <col min="11018" max="11018" width="11" style="220" customWidth="1"/>
    <col min="11019" max="11019" width="10.44140625" style="220" customWidth="1"/>
    <col min="11020" max="11020" width="75.21875" style="220" customWidth="1"/>
    <col min="11021" max="11021" width="45.21875" style="220" customWidth="1"/>
    <col min="11022" max="11264" width="9.109375" style="220"/>
    <col min="11265" max="11265" width="4.44140625" style="220" customWidth="1"/>
    <col min="11266" max="11266" width="11.5546875" style="220" customWidth="1"/>
    <col min="11267" max="11267" width="40.44140625" style="220" customWidth="1"/>
    <col min="11268" max="11268" width="5.5546875" style="220" customWidth="1"/>
    <col min="11269" max="11269" width="8.5546875" style="220" customWidth="1"/>
    <col min="11270" max="11270" width="9.88671875" style="220" customWidth="1"/>
    <col min="11271" max="11271" width="13.88671875" style="220" customWidth="1"/>
    <col min="11272" max="11272" width="11.6640625" style="220" customWidth="1"/>
    <col min="11273" max="11273" width="11.5546875" style="220" customWidth="1"/>
    <col min="11274" max="11274" width="11" style="220" customWidth="1"/>
    <col min="11275" max="11275" width="10.44140625" style="220" customWidth="1"/>
    <col min="11276" max="11276" width="75.21875" style="220" customWidth="1"/>
    <col min="11277" max="11277" width="45.21875" style="220" customWidth="1"/>
    <col min="11278" max="11520" width="9.109375" style="220"/>
    <col min="11521" max="11521" width="4.44140625" style="220" customWidth="1"/>
    <col min="11522" max="11522" width="11.5546875" style="220" customWidth="1"/>
    <col min="11523" max="11523" width="40.44140625" style="220" customWidth="1"/>
    <col min="11524" max="11524" width="5.5546875" style="220" customWidth="1"/>
    <col min="11525" max="11525" width="8.5546875" style="220" customWidth="1"/>
    <col min="11526" max="11526" width="9.88671875" style="220" customWidth="1"/>
    <col min="11527" max="11527" width="13.88671875" style="220" customWidth="1"/>
    <col min="11528" max="11528" width="11.6640625" style="220" customWidth="1"/>
    <col min="11529" max="11529" width="11.5546875" style="220" customWidth="1"/>
    <col min="11530" max="11530" width="11" style="220" customWidth="1"/>
    <col min="11531" max="11531" width="10.44140625" style="220" customWidth="1"/>
    <col min="11532" max="11532" width="75.21875" style="220" customWidth="1"/>
    <col min="11533" max="11533" width="45.21875" style="220" customWidth="1"/>
    <col min="11534" max="11776" width="9.109375" style="220"/>
    <col min="11777" max="11777" width="4.44140625" style="220" customWidth="1"/>
    <col min="11778" max="11778" width="11.5546875" style="220" customWidth="1"/>
    <col min="11779" max="11779" width="40.44140625" style="220" customWidth="1"/>
    <col min="11780" max="11780" width="5.5546875" style="220" customWidth="1"/>
    <col min="11781" max="11781" width="8.5546875" style="220" customWidth="1"/>
    <col min="11782" max="11782" width="9.88671875" style="220" customWidth="1"/>
    <col min="11783" max="11783" width="13.88671875" style="220" customWidth="1"/>
    <col min="11784" max="11784" width="11.6640625" style="220" customWidth="1"/>
    <col min="11785" max="11785" width="11.5546875" style="220" customWidth="1"/>
    <col min="11786" max="11786" width="11" style="220" customWidth="1"/>
    <col min="11787" max="11787" width="10.44140625" style="220" customWidth="1"/>
    <col min="11788" max="11788" width="75.21875" style="220" customWidth="1"/>
    <col min="11789" max="11789" width="45.21875" style="220" customWidth="1"/>
    <col min="11790" max="12032" width="9.109375" style="220"/>
    <col min="12033" max="12033" width="4.44140625" style="220" customWidth="1"/>
    <col min="12034" max="12034" width="11.5546875" style="220" customWidth="1"/>
    <col min="12035" max="12035" width="40.44140625" style="220" customWidth="1"/>
    <col min="12036" max="12036" width="5.5546875" style="220" customWidth="1"/>
    <col min="12037" max="12037" width="8.5546875" style="220" customWidth="1"/>
    <col min="12038" max="12038" width="9.88671875" style="220" customWidth="1"/>
    <col min="12039" max="12039" width="13.88671875" style="220" customWidth="1"/>
    <col min="12040" max="12040" width="11.6640625" style="220" customWidth="1"/>
    <col min="12041" max="12041" width="11.5546875" style="220" customWidth="1"/>
    <col min="12042" max="12042" width="11" style="220" customWidth="1"/>
    <col min="12043" max="12043" width="10.44140625" style="220" customWidth="1"/>
    <col min="12044" max="12044" width="75.21875" style="220" customWidth="1"/>
    <col min="12045" max="12045" width="45.21875" style="220" customWidth="1"/>
    <col min="12046" max="12288" width="9.109375" style="220"/>
    <col min="12289" max="12289" width="4.44140625" style="220" customWidth="1"/>
    <col min="12290" max="12290" width="11.5546875" style="220" customWidth="1"/>
    <col min="12291" max="12291" width="40.44140625" style="220" customWidth="1"/>
    <col min="12292" max="12292" width="5.5546875" style="220" customWidth="1"/>
    <col min="12293" max="12293" width="8.5546875" style="220" customWidth="1"/>
    <col min="12294" max="12294" width="9.88671875" style="220" customWidth="1"/>
    <col min="12295" max="12295" width="13.88671875" style="220" customWidth="1"/>
    <col min="12296" max="12296" width="11.6640625" style="220" customWidth="1"/>
    <col min="12297" max="12297" width="11.5546875" style="220" customWidth="1"/>
    <col min="12298" max="12298" width="11" style="220" customWidth="1"/>
    <col min="12299" max="12299" width="10.44140625" style="220" customWidth="1"/>
    <col min="12300" max="12300" width="75.21875" style="220" customWidth="1"/>
    <col min="12301" max="12301" width="45.21875" style="220" customWidth="1"/>
    <col min="12302" max="12544" width="9.109375" style="220"/>
    <col min="12545" max="12545" width="4.44140625" style="220" customWidth="1"/>
    <col min="12546" max="12546" width="11.5546875" style="220" customWidth="1"/>
    <col min="12547" max="12547" width="40.44140625" style="220" customWidth="1"/>
    <col min="12548" max="12548" width="5.5546875" style="220" customWidth="1"/>
    <col min="12549" max="12549" width="8.5546875" style="220" customWidth="1"/>
    <col min="12550" max="12550" width="9.88671875" style="220" customWidth="1"/>
    <col min="12551" max="12551" width="13.88671875" style="220" customWidth="1"/>
    <col min="12552" max="12552" width="11.6640625" style="220" customWidth="1"/>
    <col min="12553" max="12553" width="11.5546875" style="220" customWidth="1"/>
    <col min="12554" max="12554" width="11" style="220" customWidth="1"/>
    <col min="12555" max="12555" width="10.44140625" style="220" customWidth="1"/>
    <col min="12556" max="12556" width="75.21875" style="220" customWidth="1"/>
    <col min="12557" max="12557" width="45.21875" style="220" customWidth="1"/>
    <col min="12558" max="12800" width="9.109375" style="220"/>
    <col min="12801" max="12801" width="4.44140625" style="220" customWidth="1"/>
    <col min="12802" max="12802" width="11.5546875" style="220" customWidth="1"/>
    <col min="12803" max="12803" width="40.44140625" style="220" customWidth="1"/>
    <col min="12804" max="12804" width="5.5546875" style="220" customWidth="1"/>
    <col min="12805" max="12805" width="8.5546875" style="220" customWidth="1"/>
    <col min="12806" max="12806" width="9.88671875" style="220" customWidth="1"/>
    <col min="12807" max="12807" width="13.88671875" style="220" customWidth="1"/>
    <col min="12808" max="12808" width="11.6640625" style="220" customWidth="1"/>
    <col min="12809" max="12809" width="11.5546875" style="220" customWidth="1"/>
    <col min="12810" max="12810" width="11" style="220" customWidth="1"/>
    <col min="12811" max="12811" width="10.44140625" style="220" customWidth="1"/>
    <col min="12812" max="12812" width="75.21875" style="220" customWidth="1"/>
    <col min="12813" max="12813" width="45.21875" style="220" customWidth="1"/>
    <col min="12814" max="13056" width="9.109375" style="220"/>
    <col min="13057" max="13057" width="4.44140625" style="220" customWidth="1"/>
    <col min="13058" max="13058" width="11.5546875" style="220" customWidth="1"/>
    <col min="13059" max="13059" width="40.44140625" style="220" customWidth="1"/>
    <col min="13060" max="13060" width="5.5546875" style="220" customWidth="1"/>
    <col min="13061" max="13061" width="8.5546875" style="220" customWidth="1"/>
    <col min="13062" max="13062" width="9.88671875" style="220" customWidth="1"/>
    <col min="13063" max="13063" width="13.88671875" style="220" customWidth="1"/>
    <col min="13064" max="13064" width="11.6640625" style="220" customWidth="1"/>
    <col min="13065" max="13065" width="11.5546875" style="220" customWidth="1"/>
    <col min="13066" max="13066" width="11" style="220" customWidth="1"/>
    <col min="13067" max="13067" width="10.44140625" style="220" customWidth="1"/>
    <col min="13068" max="13068" width="75.21875" style="220" customWidth="1"/>
    <col min="13069" max="13069" width="45.21875" style="220" customWidth="1"/>
    <col min="13070" max="13312" width="9.109375" style="220"/>
    <col min="13313" max="13313" width="4.44140625" style="220" customWidth="1"/>
    <col min="13314" max="13314" width="11.5546875" style="220" customWidth="1"/>
    <col min="13315" max="13315" width="40.44140625" style="220" customWidth="1"/>
    <col min="13316" max="13316" width="5.5546875" style="220" customWidth="1"/>
    <col min="13317" max="13317" width="8.5546875" style="220" customWidth="1"/>
    <col min="13318" max="13318" width="9.88671875" style="220" customWidth="1"/>
    <col min="13319" max="13319" width="13.88671875" style="220" customWidth="1"/>
    <col min="13320" max="13320" width="11.6640625" style="220" customWidth="1"/>
    <col min="13321" max="13321" width="11.5546875" style="220" customWidth="1"/>
    <col min="13322" max="13322" width="11" style="220" customWidth="1"/>
    <col min="13323" max="13323" width="10.44140625" style="220" customWidth="1"/>
    <col min="13324" max="13324" width="75.21875" style="220" customWidth="1"/>
    <col min="13325" max="13325" width="45.21875" style="220" customWidth="1"/>
    <col min="13326" max="13568" width="9.109375" style="220"/>
    <col min="13569" max="13569" width="4.44140625" style="220" customWidth="1"/>
    <col min="13570" max="13570" width="11.5546875" style="220" customWidth="1"/>
    <col min="13571" max="13571" width="40.44140625" style="220" customWidth="1"/>
    <col min="13572" max="13572" width="5.5546875" style="220" customWidth="1"/>
    <col min="13573" max="13573" width="8.5546875" style="220" customWidth="1"/>
    <col min="13574" max="13574" width="9.88671875" style="220" customWidth="1"/>
    <col min="13575" max="13575" width="13.88671875" style="220" customWidth="1"/>
    <col min="13576" max="13576" width="11.6640625" style="220" customWidth="1"/>
    <col min="13577" max="13577" width="11.5546875" style="220" customWidth="1"/>
    <col min="13578" max="13578" width="11" style="220" customWidth="1"/>
    <col min="13579" max="13579" width="10.44140625" style="220" customWidth="1"/>
    <col min="13580" max="13580" width="75.21875" style="220" customWidth="1"/>
    <col min="13581" max="13581" width="45.21875" style="220" customWidth="1"/>
    <col min="13582" max="13824" width="9.109375" style="220"/>
    <col min="13825" max="13825" width="4.44140625" style="220" customWidth="1"/>
    <col min="13826" max="13826" width="11.5546875" style="220" customWidth="1"/>
    <col min="13827" max="13827" width="40.44140625" style="220" customWidth="1"/>
    <col min="13828" max="13828" width="5.5546875" style="220" customWidth="1"/>
    <col min="13829" max="13829" width="8.5546875" style="220" customWidth="1"/>
    <col min="13830" max="13830" width="9.88671875" style="220" customWidth="1"/>
    <col min="13831" max="13831" width="13.88671875" style="220" customWidth="1"/>
    <col min="13832" max="13832" width="11.6640625" style="220" customWidth="1"/>
    <col min="13833" max="13833" width="11.5546875" style="220" customWidth="1"/>
    <col min="13834" max="13834" width="11" style="220" customWidth="1"/>
    <col min="13835" max="13835" width="10.44140625" style="220" customWidth="1"/>
    <col min="13836" max="13836" width="75.21875" style="220" customWidth="1"/>
    <col min="13837" max="13837" width="45.21875" style="220" customWidth="1"/>
    <col min="13838" max="14080" width="9.109375" style="220"/>
    <col min="14081" max="14081" width="4.44140625" style="220" customWidth="1"/>
    <col min="14082" max="14082" width="11.5546875" style="220" customWidth="1"/>
    <col min="14083" max="14083" width="40.44140625" style="220" customWidth="1"/>
    <col min="14084" max="14084" width="5.5546875" style="220" customWidth="1"/>
    <col min="14085" max="14085" width="8.5546875" style="220" customWidth="1"/>
    <col min="14086" max="14086" width="9.88671875" style="220" customWidth="1"/>
    <col min="14087" max="14087" width="13.88671875" style="220" customWidth="1"/>
    <col min="14088" max="14088" width="11.6640625" style="220" customWidth="1"/>
    <col min="14089" max="14089" width="11.5546875" style="220" customWidth="1"/>
    <col min="14090" max="14090" width="11" style="220" customWidth="1"/>
    <col min="14091" max="14091" width="10.44140625" style="220" customWidth="1"/>
    <col min="14092" max="14092" width="75.21875" style="220" customWidth="1"/>
    <col min="14093" max="14093" width="45.21875" style="220" customWidth="1"/>
    <col min="14094" max="14336" width="9.109375" style="220"/>
    <col min="14337" max="14337" width="4.44140625" style="220" customWidth="1"/>
    <col min="14338" max="14338" width="11.5546875" style="220" customWidth="1"/>
    <col min="14339" max="14339" width="40.44140625" style="220" customWidth="1"/>
    <col min="14340" max="14340" width="5.5546875" style="220" customWidth="1"/>
    <col min="14341" max="14341" width="8.5546875" style="220" customWidth="1"/>
    <col min="14342" max="14342" width="9.88671875" style="220" customWidth="1"/>
    <col min="14343" max="14343" width="13.88671875" style="220" customWidth="1"/>
    <col min="14344" max="14344" width="11.6640625" style="220" customWidth="1"/>
    <col min="14345" max="14345" width="11.5546875" style="220" customWidth="1"/>
    <col min="14346" max="14346" width="11" style="220" customWidth="1"/>
    <col min="14347" max="14347" width="10.44140625" style="220" customWidth="1"/>
    <col min="14348" max="14348" width="75.21875" style="220" customWidth="1"/>
    <col min="14349" max="14349" width="45.21875" style="220" customWidth="1"/>
    <col min="14350" max="14592" width="9.109375" style="220"/>
    <col min="14593" max="14593" width="4.44140625" style="220" customWidth="1"/>
    <col min="14594" max="14594" width="11.5546875" style="220" customWidth="1"/>
    <col min="14595" max="14595" width="40.44140625" style="220" customWidth="1"/>
    <col min="14596" max="14596" width="5.5546875" style="220" customWidth="1"/>
    <col min="14597" max="14597" width="8.5546875" style="220" customWidth="1"/>
    <col min="14598" max="14598" width="9.88671875" style="220" customWidth="1"/>
    <col min="14599" max="14599" width="13.88671875" style="220" customWidth="1"/>
    <col min="14600" max="14600" width="11.6640625" style="220" customWidth="1"/>
    <col min="14601" max="14601" width="11.5546875" style="220" customWidth="1"/>
    <col min="14602" max="14602" width="11" style="220" customWidth="1"/>
    <col min="14603" max="14603" width="10.44140625" style="220" customWidth="1"/>
    <col min="14604" max="14604" width="75.21875" style="220" customWidth="1"/>
    <col min="14605" max="14605" width="45.21875" style="220" customWidth="1"/>
    <col min="14606" max="14848" width="9.109375" style="220"/>
    <col min="14849" max="14849" width="4.44140625" style="220" customWidth="1"/>
    <col min="14850" max="14850" width="11.5546875" style="220" customWidth="1"/>
    <col min="14851" max="14851" width="40.44140625" style="220" customWidth="1"/>
    <col min="14852" max="14852" width="5.5546875" style="220" customWidth="1"/>
    <col min="14853" max="14853" width="8.5546875" style="220" customWidth="1"/>
    <col min="14854" max="14854" width="9.88671875" style="220" customWidth="1"/>
    <col min="14855" max="14855" width="13.88671875" style="220" customWidth="1"/>
    <col min="14856" max="14856" width="11.6640625" style="220" customWidth="1"/>
    <col min="14857" max="14857" width="11.5546875" style="220" customWidth="1"/>
    <col min="14858" max="14858" width="11" style="220" customWidth="1"/>
    <col min="14859" max="14859" width="10.44140625" style="220" customWidth="1"/>
    <col min="14860" max="14860" width="75.21875" style="220" customWidth="1"/>
    <col min="14861" max="14861" width="45.21875" style="220" customWidth="1"/>
    <col min="14862" max="15104" width="9.109375" style="220"/>
    <col min="15105" max="15105" width="4.44140625" style="220" customWidth="1"/>
    <col min="15106" max="15106" width="11.5546875" style="220" customWidth="1"/>
    <col min="15107" max="15107" width="40.44140625" style="220" customWidth="1"/>
    <col min="15108" max="15108" width="5.5546875" style="220" customWidth="1"/>
    <col min="15109" max="15109" width="8.5546875" style="220" customWidth="1"/>
    <col min="15110" max="15110" width="9.88671875" style="220" customWidth="1"/>
    <col min="15111" max="15111" width="13.88671875" style="220" customWidth="1"/>
    <col min="15112" max="15112" width="11.6640625" style="220" customWidth="1"/>
    <col min="15113" max="15113" width="11.5546875" style="220" customWidth="1"/>
    <col min="15114" max="15114" width="11" style="220" customWidth="1"/>
    <col min="15115" max="15115" width="10.44140625" style="220" customWidth="1"/>
    <col min="15116" max="15116" width="75.21875" style="220" customWidth="1"/>
    <col min="15117" max="15117" width="45.21875" style="220" customWidth="1"/>
    <col min="15118" max="15360" width="9.109375" style="220"/>
    <col min="15361" max="15361" width="4.44140625" style="220" customWidth="1"/>
    <col min="15362" max="15362" width="11.5546875" style="220" customWidth="1"/>
    <col min="15363" max="15363" width="40.44140625" style="220" customWidth="1"/>
    <col min="15364" max="15364" width="5.5546875" style="220" customWidth="1"/>
    <col min="15365" max="15365" width="8.5546875" style="220" customWidth="1"/>
    <col min="15366" max="15366" width="9.88671875" style="220" customWidth="1"/>
    <col min="15367" max="15367" width="13.88671875" style="220" customWidth="1"/>
    <col min="15368" max="15368" width="11.6640625" style="220" customWidth="1"/>
    <col min="15369" max="15369" width="11.5546875" style="220" customWidth="1"/>
    <col min="15370" max="15370" width="11" style="220" customWidth="1"/>
    <col min="15371" max="15371" width="10.44140625" style="220" customWidth="1"/>
    <col min="15372" max="15372" width="75.21875" style="220" customWidth="1"/>
    <col min="15373" max="15373" width="45.21875" style="220" customWidth="1"/>
    <col min="15374" max="15616" width="9.109375" style="220"/>
    <col min="15617" max="15617" width="4.44140625" style="220" customWidth="1"/>
    <col min="15618" max="15618" width="11.5546875" style="220" customWidth="1"/>
    <col min="15619" max="15619" width="40.44140625" style="220" customWidth="1"/>
    <col min="15620" max="15620" width="5.5546875" style="220" customWidth="1"/>
    <col min="15621" max="15621" width="8.5546875" style="220" customWidth="1"/>
    <col min="15622" max="15622" width="9.88671875" style="220" customWidth="1"/>
    <col min="15623" max="15623" width="13.88671875" style="220" customWidth="1"/>
    <col min="15624" max="15624" width="11.6640625" style="220" customWidth="1"/>
    <col min="15625" max="15625" width="11.5546875" style="220" customWidth="1"/>
    <col min="15626" max="15626" width="11" style="220" customWidth="1"/>
    <col min="15627" max="15627" width="10.44140625" style="220" customWidth="1"/>
    <col min="15628" max="15628" width="75.21875" style="220" customWidth="1"/>
    <col min="15629" max="15629" width="45.21875" style="220" customWidth="1"/>
    <col min="15630" max="15872" width="9.109375" style="220"/>
    <col min="15873" max="15873" width="4.44140625" style="220" customWidth="1"/>
    <col min="15874" max="15874" width="11.5546875" style="220" customWidth="1"/>
    <col min="15875" max="15875" width="40.44140625" style="220" customWidth="1"/>
    <col min="15876" max="15876" width="5.5546875" style="220" customWidth="1"/>
    <col min="15877" max="15877" width="8.5546875" style="220" customWidth="1"/>
    <col min="15878" max="15878" width="9.88671875" style="220" customWidth="1"/>
    <col min="15879" max="15879" width="13.88671875" style="220" customWidth="1"/>
    <col min="15880" max="15880" width="11.6640625" style="220" customWidth="1"/>
    <col min="15881" max="15881" width="11.5546875" style="220" customWidth="1"/>
    <col min="15882" max="15882" width="11" style="220" customWidth="1"/>
    <col min="15883" max="15883" width="10.44140625" style="220" customWidth="1"/>
    <col min="15884" max="15884" width="75.21875" style="220" customWidth="1"/>
    <col min="15885" max="15885" width="45.21875" style="220" customWidth="1"/>
    <col min="15886" max="16128" width="9.109375" style="220"/>
    <col min="16129" max="16129" width="4.44140625" style="220" customWidth="1"/>
    <col min="16130" max="16130" width="11.5546875" style="220" customWidth="1"/>
    <col min="16131" max="16131" width="40.44140625" style="220" customWidth="1"/>
    <col min="16132" max="16132" width="5.5546875" style="220" customWidth="1"/>
    <col min="16133" max="16133" width="8.5546875" style="220" customWidth="1"/>
    <col min="16134" max="16134" width="9.88671875" style="220" customWidth="1"/>
    <col min="16135" max="16135" width="13.88671875" style="220" customWidth="1"/>
    <col min="16136" max="16136" width="11.6640625" style="220" customWidth="1"/>
    <col min="16137" max="16137" width="11.5546875" style="220" customWidth="1"/>
    <col min="16138" max="16138" width="11" style="220" customWidth="1"/>
    <col min="16139" max="16139" width="10.44140625" style="220" customWidth="1"/>
    <col min="16140" max="16140" width="75.21875" style="220" customWidth="1"/>
    <col min="16141" max="16141" width="45.21875" style="220" customWidth="1"/>
    <col min="16142" max="16384" width="9.109375" style="220"/>
  </cols>
  <sheetData>
    <row r="1" spans="1:80" ht="15.6" x14ac:dyDescent="0.3">
      <c r="A1" s="317" t="s">
        <v>99</v>
      </c>
      <c r="B1" s="317"/>
      <c r="C1" s="317"/>
      <c r="D1" s="317"/>
      <c r="E1" s="317"/>
      <c r="F1" s="317"/>
      <c r="G1" s="317"/>
    </row>
    <row r="2" spans="1:80" ht="14.25" customHeight="1" thickBot="1" x14ac:dyDescent="0.3">
      <c r="B2" s="221"/>
      <c r="C2" s="222"/>
      <c r="D2" s="222"/>
      <c r="E2" s="223"/>
      <c r="F2" s="222"/>
      <c r="G2" s="222"/>
    </row>
    <row r="3" spans="1:80" ht="13.8" thickTop="1" x14ac:dyDescent="0.25">
      <c r="A3" s="305" t="s">
        <v>2</v>
      </c>
      <c r="B3" s="306"/>
      <c r="C3" s="174" t="s">
        <v>102</v>
      </c>
      <c r="D3" s="224"/>
      <c r="E3" s="225" t="s">
        <v>81</v>
      </c>
      <c r="F3" s="226" t="str">
        <f>'IO 04 IO 04 Rek'!H1</f>
        <v>IO 04</v>
      </c>
      <c r="G3" s="227"/>
    </row>
    <row r="4" spans="1:80" ht="13.8" thickBot="1" x14ac:dyDescent="0.3">
      <c r="A4" s="318" t="s">
        <v>72</v>
      </c>
      <c r="B4" s="308"/>
      <c r="C4" s="180" t="s">
        <v>484</v>
      </c>
      <c r="D4" s="228"/>
      <c r="E4" s="319" t="str">
        <f>'IO 04 IO 04 Rek'!G2</f>
        <v>Veřejné osvětlení</v>
      </c>
      <c r="F4" s="320"/>
      <c r="G4" s="321"/>
    </row>
    <row r="5" spans="1:80" ht="13.8" thickTop="1" x14ac:dyDescent="0.25">
      <c r="A5" s="229"/>
      <c r="G5" s="231"/>
    </row>
    <row r="6" spans="1:80" ht="27" customHeight="1" x14ac:dyDescent="0.25">
      <c r="A6" s="232" t="s">
        <v>82</v>
      </c>
      <c r="B6" s="233" t="s">
        <v>83</v>
      </c>
      <c r="C6" s="233" t="s">
        <v>84</v>
      </c>
      <c r="D6" s="233" t="s">
        <v>85</v>
      </c>
      <c r="E6" s="234" t="s">
        <v>86</v>
      </c>
      <c r="F6" s="233" t="s">
        <v>87</v>
      </c>
      <c r="G6" s="235" t="s">
        <v>88</v>
      </c>
      <c r="H6" s="236" t="s">
        <v>89</v>
      </c>
      <c r="I6" s="236" t="s">
        <v>90</v>
      </c>
      <c r="J6" s="236" t="s">
        <v>91</v>
      </c>
      <c r="K6" s="236" t="s">
        <v>92</v>
      </c>
    </row>
    <row r="7" spans="1:80" x14ac:dyDescent="0.25">
      <c r="A7" s="237" t="s">
        <v>93</v>
      </c>
      <c r="B7" s="238" t="s">
        <v>485</v>
      </c>
      <c r="C7" s="239" t="s">
        <v>486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x14ac:dyDescent="0.25">
      <c r="A8" s="248">
        <v>1</v>
      </c>
      <c r="B8" s="249" t="s">
        <v>94</v>
      </c>
      <c r="C8" s="250" t="s">
        <v>488</v>
      </c>
      <c r="D8" s="251" t="s">
        <v>225</v>
      </c>
      <c r="E8" s="252">
        <v>230</v>
      </c>
      <c r="F8" s="252">
        <v>0</v>
      </c>
      <c r="G8" s="253">
        <f t="shared" ref="G8:G23" si="0">E8*F8</f>
        <v>0</v>
      </c>
      <c r="H8" s="254">
        <v>0</v>
      </c>
      <c r="I8" s="255">
        <f t="shared" ref="I8:I23" si="1">E8*H8</f>
        <v>0</v>
      </c>
      <c r="J8" s="254"/>
      <c r="K8" s="255">
        <f t="shared" ref="K8:K23" si="2">E8*J8</f>
        <v>0</v>
      </c>
      <c r="O8" s="247">
        <v>2</v>
      </c>
      <c r="AA8" s="220">
        <v>12</v>
      </c>
      <c r="AB8" s="220">
        <v>0</v>
      </c>
      <c r="AC8" s="220">
        <v>1</v>
      </c>
      <c r="AZ8" s="220">
        <v>4</v>
      </c>
      <c r="BA8" s="220">
        <f t="shared" ref="BA8:BA23" si="3">IF(AZ8=1,G8,0)</f>
        <v>0</v>
      </c>
      <c r="BB8" s="220">
        <f t="shared" ref="BB8:BB23" si="4">IF(AZ8=2,G8,0)</f>
        <v>0</v>
      </c>
      <c r="BC8" s="220">
        <f t="shared" ref="BC8:BC23" si="5">IF(AZ8=3,G8,0)</f>
        <v>0</v>
      </c>
      <c r="BD8" s="220">
        <f t="shared" ref="BD8:BD23" si="6">IF(AZ8=4,G8,0)</f>
        <v>0</v>
      </c>
      <c r="BE8" s="220">
        <f t="shared" ref="BE8:BE23" si="7">IF(AZ8=5,G8,0)</f>
        <v>0</v>
      </c>
      <c r="CA8" s="247">
        <v>12</v>
      </c>
      <c r="CB8" s="247">
        <v>0</v>
      </c>
    </row>
    <row r="9" spans="1:80" x14ac:dyDescent="0.25">
      <c r="A9" s="248">
        <v>2</v>
      </c>
      <c r="B9" s="249" t="s">
        <v>115</v>
      </c>
      <c r="C9" s="250" t="s">
        <v>489</v>
      </c>
      <c r="D9" s="251" t="s">
        <v>490</v>
      </c>
      <c r="E9" s="252">
        <v>210</v>
      </c>
      <c r="F9" s="252">
        <v>0</v>
      </c>
      <c r="G9" s="253">
        <f t="shared" si="0"/>
        <v>0</v>
      </c>
      <c r="H9" s="254">
        <v>0</v>
      </c>
      <c r="I9" s="255">
        <f t="shared" si="1"/>
        <v>0</v>
      </c>
      <c r="J9" s="254"/>
      <c r="K9" s="255">
        <f t="shared" si="2"/>
        <v>0</v>
      </c>
      <c r="O9" s="247">
        <v>2</v>
      </c>
      <c r="AA9" s="220">
        <v>12</v>
      </c>
      <c r="AB9" s="220">
        <v>0</v>
      </c>
      <c r="AC9" s="220">
        <v>2</v>
      </c>
      <c r="AZ9" s="220">
        <v>4</v>
      </c>
      <c r="BA9" s="220">
        <f t="shared" si="3"/>
        <v>0</v>
      </c>
      <c r="BB9" s="220">
        <f t="shared" si="4"/>
        <v>0</v>
      </c>
      <c r="BC9" s="220">
        <f t="shared" si="5"/>
        <v>0</v>
      </c>
      <c r="BD9" s="220">
        <f t="shared" si="6"/>
        <v>0</v>
      </c>
      <c r="BE9" s="220">
        <f t="shared" si="7"/>
        <v>0</v>
      </c>
      <c r="CA9" s="247">
        <v>12</v>
      </c>
      <c r="CB9" s="247">
        <v>0</v>
      </c>
    </row>
    <row r="10" spans="1:80" x14ac:dyDescent="0.25">
      <c r="A10" s="248">
        <v>3</v>
      </c>
      <c r="B10" s="249" t="s">
        <v>232</v>
      </c>
      <c r="C10" s="250" t="s">
        <v>491</v>
      </c>
      <c r="D10" s="251" t="s">
        <v>225</v>
      </c>
      <c r="E10" s="252">
        <v>210</v>
      </c>
      <c r="F10" s="252">
        <v>0</v>
      </c>
      <c r="G10" s="253">
        <f t="shared" si="0"/>
        <v>0</v>
      </c>
      <c r="H10" s="254">
        <v>0</v>
      </c>
      <c r="I10" s="255">
        <f t="shared" si="1"/>
        <v>0</v>
      </c>
      <c r="J10" s="254"/>
      <c r="K10" s="255">
        <f t="shared" si="2"/>
        <v>0</v>
      </c>
      <c r="O10" s="247">
        <v>2</v>
      </c>
      <c r="AA10" s="220">
        <v>12</v>
      </c>
      <c r="AB10" s="220">
        <v>0</v>
      </c>
      <c r="AC10" s="220">
        <v>3</v>
      </c>
      <c r="AZ10" s="220">
        <v>4</v>
      </c>
      <c r="BA10" s="220">
        <f t="shared" si="3"/>
        <v>0</v>
      </c>
      <c r="BB10" s="220">
        <f t="shared" si="4"/>
        <v>0</v>
      </c>
      <c r="BC10" s="220">
        <f t="shared" si="5"/>
        <v>0</v>
      </c>
      <c r="BD10" s="220">
        <f t="shared" si="6"/>
        <v>0</v>
      </c>
      <c r="BE10" s="220">
        <f t="shared" si="7"/>
        <v>0</v>
      </c>
      <c r="CA10" s="247">
        <v>12</v>
      </c>
      <c r="CB10" s="247">
        <v>0</v>
      </c>
    </row>
    <row r="11" spans="1:80" x14ac:dyDescent="0.25">
      <c r="A11" s="248">
        <v>4</v>
      </c>
      <c r="B11" s="249" t="s">
        <v>238</v>
      </c>
      <c r="C11" s="250" t="s">
        <v>492</v>
      </c>
      <c r="D11" s="251" t="s">
        <v>225</v>
      </c>
      <c r="E11" s="252">
        <v>65</v>
      </c>
      <c r="F11" s="252">
        <v>0</v>
      </c>
      <c r="G11" s="253">
        <f t="shared" si="0"/>
        <v>0</v>
      </c>
      <c r="H11" s="254">
        <v>0</v>
      </c>
      <c r="I11" s="255">
        <f t="shared" si="1"/>
        <v>0</v>
      </c>
      <c r="J11" s="254"/>
      <c r="K11" s="255">
        <f t="shared" si="2"/>
        <v>0</v>
      </c>
      <c r="O11" s="247">
        <v>2</v>
      </c>
      <c r="AA11" s="220">
        <v>12</v>
      </c>
      <c r="AB11" s="220">
        <v>0</v>
      </c>
      <c r="AC11" s="220">
        <v>4</v>
      </c>
      <c r="AZ11" s="220">
        <v>4</v>
      </c>
      <c r="BA11" s="220">
        <f t="shared" si="3"/>
        <v>0</v>
      </c>
      <c r="BB11" s="220">
        <f t="shared" si="4"/>
        <v>0</v>
      </c>
      <c r="BC11" s="220">
        <f t="shared" si="5"/>
        <v>0</v>
      </c>
      <c r="BD11" s="220">
        <f t="shared" si="6"/>
        <v>0</v>
      </c>
      <c r="BE11" s="220">
        <f t="shared" si="7"/>
        <v>0</v>
      </c>
      <c r="CA11" s="247">
        <v>12</v>
      </c>
      <c r="CB11" s="247">
        <v>0</v>
      </c>
    </row>
    <row r="12" spans="1:80" x14ac:dyDescent="0.25">
      <c r="A12" s="248">
        <v>5</v>
      </c>
      <c r="B12" s="249" t="s">
        <v>247</v>
      </c>
      <c r="C12" s="250" t="s">
        <v>493</v>
      </c>
      <c r="D12" s="251" t="s">
        <v>490</v>
      </c>
      <c r="E12" s="252">
        <v>14</v>
      </c>
      <c r="F12" s="252">
        <v>0</v>
      </c>
      <c r="G12" s="253">
        <f t="shared" si="0"/>
        <v>0</v>
      </c>
      <c r="H12" s="254">
        <v>0</v>
      </c>
      <c r="I12" s="255">
        <f t="shared" si="1"/>
        <v>0</v>
      </c>
      <c r="J12" s="254"/>
      <c r="K12" s="255">
        <f t="shared" si="2"/>
        <v>0</v>
      </c>
      <c r="O12" s="247">
        <v>2</v>
      </c>
      <c r="AA12" s="220">
        <v>12</v>
      </c>
      <c r="AB12" s="220">
        <v>0</v>
      </c>
      <c r="AC12" s="220">
        <v>5</v>
      </c>
      <c r="AZ12" s="220">
        <v>4</v>
      </c>
      <c r="BA12" s="220">
        <f t="shared" si="3"/>
        <v>0</v>
      </c>
      <c r="BB12" s="220">
        <f t="shared" si="4"/>
        <v>0</v>
      </c>
      <c r="BC12" s="220">
        <f t="shared" si="5"/>
        <v>0</v>
      </c>
      <c r="BD12" s="220">
        <f t="shared" si="6"/>
        <v>0</v>
      </c>
      <c r="BE12" s="220">
        <f t="shared" si="7"/>
        <v>0</v>
      </c>
      <c r="CA12" s="247">
        <v>12</v>
      </c>
      <c r="CB12" s="247">
        <v>0</v>
      </c>
    </row>
    <row r="13" spans="1:80" x14ac:dyDescent="0.25">
      <c r="A13" s="248">
        <v>6</v>
      </c>
      <c r="B13" s="249" t="s">
        <v>494</v>
      </c>
      <c r="C13" s="250" t="s">
        <v>495</v>
      </c>
      <c r="D13" s="251" t="s">
        <v>225</v>
      </c>
      <c r="E13" s="252">
        <v>14</v>
      </c>
      <c r="F13" s="252">
        <v>0</v>
      </c>
      <c r="G13" s="253">
        <f t="shared" si="0"/>
        <v>0</v>
      </c>
      <c r="H13" s="254">
        <v>0</v>
      </c>
      <c r="I13" s="255">
        <f t="shared" si="1"/>
        <v>0</v>
      </c>
      <c r="J13" s="254"/>
      <c r="K13" s="255">
        <f t="shared" si="2"/>
        <v>0</v>
      </c>
      <c r="O13" s="247">
        <v>2</v>
      </c>
      <c r="AA13" s="220">
        <v>12</v>
      </c>
      <c r="AB13" s="220">
        <v>0</v>
      </c>
      <c r="AC13" s="220">
        <v>6</v>
      </c>
      <c r="AZ13" s="220">
        <v>4</v>
      </c>
      <c r="BA13" s="220">
        <f t="shared" si="3"/>
        <v>0</v>
      </c>
      <c r="BB13" s="220">
        <f t="shared" si="4"/>
        <v>0</v>
      </c>
      <c r="BC13" s="220">
        <f t="shared" si="5"/>
        <v>0</v>
      </c>
      <c r="BD13" s="220">
        <f t="shared" si="6"/>
        <v>0</v>
      </c>
      <c r="BE13" s="220">
        <f t="shared" si="7"/>
        <v>0</v>
      </c>
      <c r="CA13" s="247">
        <v>12</v>
      </c>
      <c r="CB13" s="247">
        <v>0</v>
      </c>
    </row>
    <row r="14" spans="1:80" x14ac:dyDescent="0.25">
      <c r="A14" s="248">
        <v>7</v>
      </c>
      <c r="B14" s="249" t="s">
        <v>496</v>
      </c>
      <c r="C14" s="250" t="s">
        <v>497</v>
      </c>
      <c r="D14" s="251" t="s">
        <v>225</v>
      </c>
      <c r="E14" s="252">
        <v>210</v>
      </c>
      <c r="F14" s="252">
        <v>0</v>
      </c>
      <c r="G14" s="253">
        <f t="shared" si="0"/>
        <v>0</v>
      </c>
      <c r="H14" s="254">
        <v>0</v>
      </c>
      <c r="I14" s="255">
        <f t="shared" si="1"/>
        <v>0</v>
      </c>
      <c r="J14" s="254"/>
      <c r="K14" s="255">
        <f t="shared" si="2"/>
        <v>0</v>
      </c>
      <c r="O14" s="247">
        <v>2</v>
      </c>
      <c r="AA14" s="220">
        <v>12</v>
      </c>
      <c r="AB14" s="220">
        <v>0</v>
      </c>
      <c r="AC14" s="220">
        <v>7</v>
      </c>
      <c r="AZ14" s="220">
        <v>4</v>
      </c>
      <c r="BA14" s="220">
        <f t="shared" si="3"/>
        <v>0</v>
      </c>
      <c r="BB14" s="220">
        <f t="shared" si="4"/>
        <v>0</v>
      </c>
      <c r="BC14" s="220">
        <f t="shared" si="5"/>
        <v>0</v>
      </c>
      <c r="BD14" s="220">
        <f t="shared" si="6"/>
        <v>0</v>
      </c>
      <c r="BE14" s="220">
        <f t="shared" si="7"/>
        <v>0</v>
      </c>
      <c r="CA14" s="247">
        <v>12</v>
      </c>
      <c r="CB14" s="247">
        <v>0</v>
      </c>
    </row>
    <row r="15" spans="1:80" ht="20.399999999999999" x14ac:dyDescent="0.25">
      <c r="A15" s="248">
        <v>8</v>
      </c>
      <c r="B15" s="249" t="s">
        <v>284</v>
      </c>
      <c r="C15" s="250" t="s">
        <v>498</v>
      </c>
      <c r="D15" s="251" t="s">
        <v>490</v>
      </c>
      <c r="E15" s="252">
        <v>7</v>
      </c>
      <c r="F15" s="252">
        <v>0</v>
      </c>
      <c r="G15" s="253">
        <f t="shared" si="0"/>
        <v>0</v>
      </c>
      <c r="H15" s="254">
        <v>0</v>
      </c>
      <c r="I15" s="255">
        <f t="shared" si="1"/>
        <v>0</v>
      </c>
      <c r="J15" s="254"/>
      <c r="K15" s="255">
        <f t="shared" si="2"/>
        <v>0</v>
      </c>
      <c r="O15" s="247">
        <v>2</v>
      </c>
      <c r="AA15" s="220">
        <v>12</v>
      </c>
      <c r="AB15" s="220">
        <v>0</v>
      </c>
      <c r="AC15" s="220">
        <v>8</v>
      </c>
      <c r="AZ15" s="220">
        <v>4</v>
      </c>
      <c r="BA15" s="220">
        <f t="shared" si="3"/>
        <v>0</v>
      </c>
      <c r="BB15" s="220">
        <f t="shared" si="4"/>
        <v>0</v>
      </c>
      <c r="BC15" s="220">
        <f t="shared" si="5"/>
        <v>0</v>
      </c>
      <c r="BD15" s="220">
        <f t="shared" si="6"/>
        <v>0</v>
      </c>
      <c r="BE15" s="220">
        <f t="shared" si="7"/>
        <v>0</v>
      </c>
      <c r="CA15" s="247">
        <v>12</v>
      </c>
      <c r="CB15" s="247">
        <v>0</v>
      </c>
    </row>
    <row r="16" spans="1:80" x14ac:dyDescent="0.25">
      <c r="A16" s="248">
        <v>9</v>
      </c>
      <c r="B16" s="249" t="s">
        <v>499</v>
      </c>
      <c r="C16" s="250" t="s">
        <v>500</v>
      </c>
      <c r="D16" s="251" t="s">
        <v>225</v>
      </c>
      <c r="E16" s="252">
        <v>254</v>
      </c>
      <c r="F16" s="252">
        <v>0</v>
      </c>
      <c r="G16" s="253">
        <f t="shared" si="0"/>
        <v>0</v>
      </c>
      <c r="H16" s="254">
        <v>0</v>
      </c>
      <c r="I16" s="255">
        <f t="shared" si="1"/>
        <v>0</v>
      </c>
      <c r="J16" s="254"/>
      <c r="K16" s="255">
        <f t="shared" si="2"/>
        <v>0</v>
      </c>
      <c r="O16" s="247">
        <v>2</v>
      </c>
      <c r="AA16" s="220">
        <v>12</v>
      </c>
      <c r="AB16" s="220">
        <v>0</v>
      </c>
      <c r="AC16" s="220">
        <v>9</v>
      </c>
      <c r="AZ16" s="220">
        <v>4</v>
      </c>
      <c r="BA16" s="220">
        <f t="shared" si="3"/>
        <v>0</v>
      </c>
      <c r="BB16" s="220">
        <f t="shared" si="4"/>
        <v>0</v>
      </c>
      <c r="BC16" s="220">
        <f t="shared" si="5"/>
        <v>0</v>
      </c>
      <c r="BD16" s="220">
        <f t="shared" si="6"/>
        <v>0</v>
      </c>
      <c r="BE16" s="220">
        <f t="shared" si="7"/>
        <v>0</v>
      </c>
      <c r="CA16" s="247">
        <v>12</v>
      </c>
      <c r="CB16" s="247">
        <v>0</v>
      </c>
    </row>
    <row r="17" spans="1:80" x14ac:dyDescent="0.25">
      <c r="A17" s="248">
        <v>10</v>
      </c>
      <c r="B17" s="249" t="s">
        <v>501</v>
      </c>
      <c r="C17" s="250" t="s">
        <v>502</v>
      </c>
      <c r="D17" s="251" t="s">
        <v>96</v>
      </c>
      <c r="E17" s="252">
        <v>7</v>
      </c>
      <c r="F17" s="252">
        <v>0</v>
      </c>
      <c r="G17" s="253">
        <f t="shared" si="0"/>
        <v>0</v>
      </c>
      <c r="H17" s="254">
        <v>0</v>
      </c>
      <c r="I17" s="255">
        <f t="shared" si="1"/>
        <v>0</v>
      </c>
      <c r="J17" s="254"/>
      <c r="K17" s="255">
        <f t="shared" si="2"/>
        <v>0</v>
      </c>
      <c r="O17" s="247">
        <v>2</v>
      </c>
      <c r="AA17" s="220">
        <v>12</v>
      </c>
      <c r="AB17" s="220">
        <v>0</v>
      </c>
      <c r="AC17" s="220">
        <v>10</v>
      </c>
      <c r="AZ17" s="220">
        <v>4</v>
      </c>
      <c r="BA17" s="220">
        <f t="shared" si="3"/>
        <v>0</v>
      </c>
      <c r="BB17" s="220">
        <f t="shared" si="4"/>
        <v>0</v>
      </c>
      <c r="BC17" s="220">
        <f t="shared" si="5"/>
        <v>0</v>
      </c>
      <c r="BD17" s="220">
        <f t="shared" si="6"/>
        <v>0</v>
      </c>
      <c r="BE17" s="220">
        <f t="shared" si="7"/>
        <v>0</v>
      </c>
      <c r="CA17" s="247">
        <v>12</v>
      </c>
      <c r="CB17" s="247">
        <v>0</v>
      </c>
    </row>
    <row r="18" spans="1:80" x14ac:dyDescent="0.25">
      <c r="A18" s="248">
        <v>11</v>
      </c>
      <c r="B18" s="249" t="s">
        <v>215</v>
      </c>
      <c r="C18" s="250" t="s">
        <v>503</v>
      </c>
      <c r="D18" s="251" t="s">
        <v>490</v>
      </c>
      <c r="E18" s="252">
        <v>7</v>
      </c>
      <c r="F18" s="252">
        <v>0</v>
      </c>
      <c r="G18" s="253">
        <f t="shared" si="0"/>
        <v>0</v>
      </c>
      <c r="H18" s="254">
        <v>0</v>
      </c>
      <c r="I18" s="255">
        <f t="shared" si="1"/>
        <v>0</v>
      </c>
      <c r="J18" s="254"/>
      <c r="K18" s="255">
        <f t="shared" si="2"/>
        <v>0</v>
      </c>
      <c r="O18" s="247">
        <v>2</v>
      </c>
      <c r="AA18" s="220">
        <v>12</v>
      </c>
      <c r="AB18" s="220">
        <v>0</v>
      </c>
      <c r="AC18" s="220">
        <v>11</v>
      </c>
      <c r="AZ18" s="220">
        <v>4</v>
      </c>
      <c r="BA18" s="220">
        <f t="shared" si="3"/>
        <v>0</v>
      </c>
      <c r="BB18" s="220">
        <f t="shared" si="4"/>
        <v>0</v>
      </c>
      <c r="BC18" s="220">
        <f t="shared" si="5"/>
        <v>0</v>
      </c>
      <c r="BD18" s="220">
        <f t="shared" si="6"/>
        <v>0</v>
      </c>
      <c r="BE18" s="220">
        <f t="shared" si="7"/>
        <v>0</v>
      </c>
      <c r="CA18" s="247">
        <v>12</v>
      </c>
      <c r="CB18" s="247">
        <v>0</v>
      </c>
    </row>
    <row r="19" spans="1:80" x14ac:dyDescent="0.25">
      <c r="A19" s="248">
        <v>12</v>
      </c>
      <c r="B19" s="249" t="s">
        <v>504</v>
      </c>
      <c r="C19" s="250" t="s">
        <v>505</v>
      </c>
      <c r="D19" s="251" t="s">
        <v>96</v>
      </c>
      <c r="E19" s="252">
        <v>1</v>
      </c>
      <c r="F19" s="252">
        <v>0</v>
      </c>
      <c r="G19" s="253">
        <f t="shared" si="0"/>
        <v>0</v>
      </c>
      <c r="H19" s="254">
        <v>0</v>
      </c>
      <c r="I19" s="255">
        <f t="shared" si="1"/>
        <v>0</v>
      </c>
      <c r="J19" s="254"/>
      <c r="K19" s="255">
        <f t="shared" si="2"/>
        <v>0</v>
      </c>
      <c r="O19" s="247">
        <v>2</v>
      </c>
      <c r="AA19" s="220">
        <v>12</v>
      </c>
      <c r="AB19" s="220">
        <v>0</v>
      </c>
      <c r="AC19" s="220">
        <v>12</v>
      </c>
      <c r="AZ19" s="220">
        <v>4</v>
      </c>
      <c r="BA19" s="220">
        <f t="shared" si="3"/>
        <v>0</v>
      </c>
      <c r="BB19" s="220">
        <f t="shared" si="4"/>
        <v>0</v>
      </c>
      <c r="BC19" s="220">
        <f t="shared" si="5"/>
        <v>0</v>
      </c>
      <c r="BD19" s="220">
        <f t="shared" si="6"/>
        <v>0</v>
      </c>
      <c r="BE19" s="220">
        <f t="shared" si="7"/>
        <v>0</v>
      </c>
      <c r="CA19" s="247">
        <v>12</v>
      </c>
      <c r="CB19" s="247">
        <v>0</v>
      </c>
    </row>
    <row r="20" spans="1:80" x14ac:dyDescent="0.25">
      <c r="A20" s="248">
        <v>13</v>
      </c>
      <c r="B20" s="249" t="s">
        <v>506</v>
      </c>
      <c r="C20" s="250" t="s">
        <v>507</v>
      </c>
      <c r="D20" s="251" t="s">
        <v>96</v>
      </c>
      <c r="E20" s="252">
        <v>7</v>
      </c>
      <c r="F20" s="252">
        <v>0</v>
      </c>
      <c r="G20" s="253">
        <f t="shared" si="0"/>
        <v>0</v>
      </c>
      <c r="H20" s="254">
        <v>0</v>
      </c>
      <c r="I20" s="255">
        <f t="shared" si="1"/>
        <v>0</v>
      </c>
      <c r="J20" s="254"/>
      <c r="K20" s="255">
        <f t="shared" si="2"/>
        <v>0</v>
      </c>
      <c r="O20" s="247">
        <v>2</v>
      </c>
      <c r="AA20" s="220">
        <v>12</v>
      </c>
      <c r="AB20" s="220">
        <v>0</v>
      </c>
      <c r="AC20" s="220">
        <v>13</v>
      </c>
      <c r="AZ20" s="220">
        <v>4</v>
      </c>
      <c r="BA20" s="220">
        <f t="shared" si="3"/>
        <v>0</v>
      </c>
      <c r="BB20" s="220">
        <f t="shared" si="4"/>
        <v>0</v>
      </c>
      <c r="BC20" s="220">
        <f t="shared" si="5"/>
        <v>0</v>
      </c>
      <c r="BD20" s="220">
        <f t="shared" si="6"/>
        <v>0</v>
      </c>
      <c r="BE20" s="220">
        <f t="shared" si="7"/>
        <v>0</v>
      </c>
      <c r="CA20" s="247">
        <v>12</v>
      </c>
      <c r="CB20" s="247">
        <v>0</v>
      </c>
    </row>
    <row r="21" spans="1:80" x14ac:dyDescent="0.25">
      <c r="A21" s="248">
        <v>14</v>
      </c>
      <c r="B21" s="249" t="s">
        <v>508</v>
      </c>
      <c r="C21" s="250" t="s">
        <v>509</v>
      </c>
      <c r="D21" s="251" t="s">
        <v>510</v>
      </c>
      <c r="E21" s="252">
        <v>14</v>
      </c>
      <c r="F21" s="252">
        <v>0</v>
      </c>
      <c r="G21" s="253">
        <f t="shared" si="0"/>
        <v>0</v>
      </c>
      <c r="H21" s="254">
        <v>0</v>
      </c>
      <c r="I21" s="255">
        <f t="shared" si="1"/>
        <v>0</v>
      </c>
      <c r="J21" s="254"/>
      <c r="K21" s="255">
        <f t="shared" si="2"/>
        <v>0</v>
      </c>
      <c r="O21" s="247">
        <v>2</v>
      </c>
      <c r="AA21" s="220">
        <v>12</v>
      </c>
      <c r="AB21" s="220">
        <v>0</v>
      </c>
      <c r="AC21" s="220">
        <v>14</v>
      </c>
      <c r="AZ21" s="220">
        <v>4</v>
      </c>
      <c r="BA21" s="220">
        <f t="shared" si="3"/>
        <v>0</v>
      </c>
      <c r="BB21" s="220">
        <f t="shared" si="4"/>
        <v>0</v>
      </c>
      <c r="BC21" s="220">
        <f t="shared" si="5"/>
        <v>0</v>
      </c>
      <c r="BD21" s="220">
        <f t="shared" si="6"/>
        <v>0</v>
      </c>
      <c r="BE21" s="220">
        <f t="shared" si="7"/>
        <v>0</v>
      </c>
      <c r="CA21" s="247">
        <v>12</v>
      </c>
      <c r="CB21" s="247">
        <v>0</v>
      </c>
    </row>
    <row r="22" spans="1:80" x14ac:dyDescent="0.25">
      <c r="A22" s="248">
        <v>15</v>
      </c>
      <c r="B22" s="249" t="s">
        <v>511</v>
      </c>
      <c r="C22" s="250" t="s">
        <v>116</v>
      </c>
      <c r="D22" s="251" t="s">
        <v>12</v>
      </c>
      <c r="E22" s="252">
        <v>5.5</v>
      </c>
      <c r="F22" s="252">
        <v>0</v>
      </c>
      <c r="G22" s="253">
        <f t="shared" si="0"/>
        <v>0</v>
      </c>
      <c r="H22" s="254">
        <v>0</v>
      </c>
      <c r="I22" s="255">
        <f t="shared" si="1"/>
        <v>0</v>
      </c>
      <c r="J22" s="254"/>
      <c r="K22" s="255">
        <f t="shared" si="2"/>
        <v>0</v>
      </c>
      <c r="O22" s="247">
        <v>2</v>
      </c>
      <c r="AA22" s="220">
        <v>12</v>
      </c>
      <c r="AB22" s="220">
        <v>0</v>
      </c>
      <c r="AC22" s="220">
        <v>15</v>
      </c>
      <c r="AZ22" s="220">
        <v>4</v>
      </c>
      <c r="BA22" s="220">
        <f t="shared" si="3"/>
        <v>0</v>
      </c>
      <c r="BB22" s="220">
        <f t="shared" si="4"/>
        <v>0</v>
      </c>
      <c r="BC22" s="220">
        <f t="shared" si="5"/>
        <v>0</v>
      </c>
      <c r="BD22" s="220">
        <f t="shared" si="6"/>
        <v>0</v>
      </c>
      <c r="BE22" s="220">
        <f t="shared" si="7"/>
        <v>0</v>
      </c>
      <c r="CA22" s="247">
        <v>12</v>
      </c>
      <c r="CB22" s="247">
        <v>0</v>
      </c>
    </row>
    <row r="23" spans="1:80" x14ac:dyDescent="0.25">
      <c r="A23" s="248">
        <v>16</v>
      </c>
      <c r="B23" s="249" t="s">
        <v>512</v>
      </c>
      <c r="C23" s="250" t="s">
        <v>513</v>
      </c>
      <c r="D23" s="251" t="s">
        <v>110</v>
      </c>
      <c r="E23" s="252">
        <v>1</v>
      </c>
      <c r="F23" s="252">
        <v>0</v>
      </c>
      <c r="G23" s="253">
        <f t="shared" si="0"/>
        <v>0</v>
      </c>
      <c r="H23" s="254">
        <v>0</v>
      </c>
      <c r="I23" s="255">
        <f t="shared" si="1"/>
        <v>0</v>
      </c>
      <c r="J23" s="254"/>
      <c r="K23" s="255">
        <f t="shared" si="2"/>
        <v>0</v>
      </c>
      <c r="O23" s="247">
        <v>2</v>
      </c>
      <c r="AA23" s="220">
        <v>12</v>
      </c>
      <c r="AB23" s="220">
        <v>0</v>
      </c>
      <c r="AC23" s="220">
        <v>29</v>
      </c>
      <c r="AZ23" s="220">
        <v>4</v>
      </c>
      <c r="BA23" s="220">
        <f t="shared" si="3"/>
        <v>0</v>
      </c>
      <c r="BB23" s="220">
        <f t="shared" si="4"/>
        <v>0</v>
      </c>
      <c r="BC23" s="220">
        <f t="shared" si="5"/>
        <v>0</v>
      </c>
      <c r="BD23" s="220">
        <f t="shared" si="6"/>
        <v>0</v>
      </c>
      <c r="BE23" s="220">
        <f t="shared" si="7"/>
        <v>0</v>
      </c>
      <c r="CA23" s="247">
        <v>12</v>
      </c>
      <c r="CB23" s="247">
        <v>0</v>
      </c>
    </row>
    <row r="24" spans="1:80" x14ac:dyDescent="0.25">
      <c r="A24" s="266"/>
      <c r="B24" s="267" t="s">
        <v>97</v>
      </c>
      <c r="C24" s="268" t="s">
        <v>487</v>
      </c>
      <c r="D24" s="269"/>
      <c r="E24" s="270"/>
      <c r="F24" s="271"/>
      <c r="G24" s="272">
        <f>SUM(G7:G23)</f>
        <v>0</v>
      </c>
      <c r="H24" s="273"/>
      <c r="I24" s="274">
        <f>SUM(I7:I23)</f>
        <v>0</v>
      </c>
      <c r="J24" s="273"/>
      <c r="K24" s="274">
        <f>SUM(K7:K23)</f>
        <v>0</v>
      </c>
      <c r="O24" s="247">
        <v>4</v>
      </c>
      <c r="BA24" s="275">
        <f>SUM(BA7:BA23)</f>
        <v>0</v>
      </c>
      <c r="BB24" s="275">
        <f>SUM(BB7:BB23)</f>
        <v>0</v>
      </c>
      <c r="BC24" s="275">
        <f>SUM(BC7:BC23)</f>
        <v>0</v>
      </c>
      <c r="BD24" s="275">
        <f>SUM(BD7:BD23)</f>
        <v>0</v>
      </c>
      <c r="BE24" s="275">
        <f>SUM(BE7:BE23)</f>
        <v>0</v>
      </c>
    </row>
    <row r="25" spans="1:80" x14ac:dyDescent="0.25">
      <c r="A25" s="237" t="s">
        <v>93</v>
      </c>
      <c r="B25" s="238" t="s">
        <v>514</v>
      </c>
      <c r="C25" s="239" t="s">
        <v>515</v>
      </c>
      <c r="D25" s="240"/>
      <c r="E25" s="241"/>
      <c r="F25" s="241"/>
      <c r="G25" s="242"/>
      <c r="H25" s="243"/>
      <c r="I25" s="244"/>
      <c r="J25" s="245"/>
      <c r="K25" s="246"/>
      <c r="O25" s="247">
        <v>1</v>
      </c>
    </row>
    <row r="26" spans="1:80" x14ac:dyDescent="0.25">
      <c r="A26" s="248">
        <v>17</v>
      </c>
      <c r="B26" s="249" t="s">
        <v>94</v>
      </c>
      <c r="C26" s="250" t="s">
        <v>488</v>
      </c>
      <c r="D26" s="251" t="s">
        <v>225</v>
      </c>
      <c r="E26" s="252">
        <v>230</v>
      </c>
      <c r="F26" s="252">
        <v>0</v>
      </c>
      <c r="G26" s="253">
        <f t="shared" ref="G26:G38" si="8">E26*F26</f>
        <v>0</v>
      </c>
      <c r="H26" s="254">
        <v>0</v>
      </c>
      <c r="I26" s="255">
        <f t="shared" ref="I26:I38" si="9">E26*H26</f>
        <v>0</v>
      </c>
      <c r="J26" s="254"/>
      <c r="K26" s="255">
        <f t="shared" ref="K26:K38" si="10">E26*J26</f>
        <v>0</v>
      </c>
      <c r="O26" s="247">
        <v>2</v>
      </c>
      <c r="AA26" s="220">
        <v>12</v>
      </c>
      <c r="AB26" s="220">
        <v>0</v>
      </c>
      <c r="AC26" s="220">
        <v>16</v>
      </c>
      <c r="AZ26" s="220">
        <v>1</v>
      </c>
      <c r="BA26" s="220">
        <f t="shared" ref="BA26:BA38" si="11">IF(AZ26=1,G26,0)</f>
        <v>0</v>
      </c>
      <c r="BB26" s="220">
        <f t="shared" ref="BB26:BB38" si="12">IF(AZ26=2,G26,0)</f>
        <v>0</v>
      </c>
      <c r="BC26" s="220">
        <f t="shared" ref="BC26:BC38" si="13">IF(AZ26=3,G26,0)</f>
        <v>0</v>
      </c>
      <c r="BD26" s="220">
        <f t="shared" ref="BD26:BD38" si="14">IF(AZ26=4,G26,0)</f>
        <v>0</v>
      </c>
      <c r="BE26" s="220">
        <f t="shared" ref="BE26:BE38" si="15">IF(AZ26=5,G26,0)</f>
        <v>0</v>
      </c>
      <c r="CA26" s="247">
        <v>12</v>
      </c>
      <c r="CB26" s="247">
        <v>0</v>
      </c>
    </row>
    <row r="27" spans="1:80" x14ac:dyDescent="0.25">
      <c r="A27" s="248">
        <v>18</v>
      </c>
      <c r="B27" s="249" t="s">
        <v>115</v>
      </c>
      <c r="C27" s="250" t="s">
        <v>492</v>
      </c>
      <c r="D27" s="251" t="s">
        <v>96</v>
      </c>
      <c r="E27" s="252">
        <v>65</v>
      </c>
      <c r="F27" s="252">
        <v>0</v>
      </c>
      <c r="G27" s="253">
        <f t="shared" si="8"/>
        <v>0</v>
      </c>
      <c r="H27" s="254">
        <v>0</v>
      </c>
      <c r="I27" s="255">
        <f t="shared" si="9"/>
        <v>0</v>
      </c>
      <c r="J27" s="254"/>
      <c r="K27" s="255">
        <f t="shared" si="10"/>
        <v>0</v>
      </c>
      <c r="O27" s="247">
        <v>2</v>
      </c>
      <c r="AA27" s="220">
        <v>12</v>
      </c>
      <c r="AB27" s="220">
        <v>0</v>
      </c>
      <c r="AC27" s="220">
        <v>17</v>
      </c>
      <c r="AZ27" s="220">
        <v>1</v>
      </c>
      <c r="BA27" s="220">
        <f t="shared" si="11"/>
        <v>0</v>
      </c>
      <c r="BB27" s="220">
        <f t="shared" si="12"/>
        <v>0</v>
      </c>
      <c r="BC27" s="220">
        <f t="shared" si="13"/>
        <v>0</v>
      </c>
      <c r="BD27" s="220">
        <f t="shared" si="14"/>
        <v>0</v>
      </c>
      <c r="BE27" s="220">
        <f t="shared" si="15"/>
        <v>0</v>
      </c>
      <c r="CA27" s="247">
        <v>12</v>
      </c>
      <c r="CB27" s="247">
        <v>0</v>
      </c>
    </row>
    <row r="28" spans="1:80" x14ac:dyDescent="0.25">
      <c r="A28" s="248">
        <v>19</v>
      </c>
      <c r="B28" s="249" t="s">
        <v>232</v>
      </c>
      <c r="C28" s="250" t="s">
        <v>491</v>
      </c>
      <c r="D28" s="251" t="s">
        <v>225</v>
      </c>
      <c r="E28" s="252">
        <v>210</v>
      </c>
      <c r="F28" s="252">
        <v>0</v>
      </c>
      <c r="G28" s="253">
        <f t="shared" si="8"/>
        <v>0</v>
      </c>
      <c r="H28" s="254">
        <v>0</v>
      </c>
      <c r="I28" s="255">
        <f t="shared" si="9"/>
        <v>0</v>
      </c>
      <c r="J28" s="254"/>
      <c r="K28" s="255">
        <f t="shared" si="10"/>
        <v>0</v>
      </c>
      <c r="O28" s="247">
        <v>2</v>
      </c>
      <c r="AA28" s="220">
        <v>12</v>
      </c>
      <c r="AB28" s="220">
        <v>0</v>
      </c>
      <c r="AC28" s="220">
        <v>18</v>
      </c>
      <c r="AZ28" s="220">
        <v>1</v>
      </c>
      <c r="BA28" s="220">
        <f t="shared" si="11"/>
        <v>0</v>
      </c>
      <c r="BB28" s="220">
        <f t="shared" si="12"/>
        <v>0</v>
      </c>
      <c r="BC28" s="220">
        <f t="shared" si="13"/>
        <v>0</v>
      </c>
      <c r="BD28" s="220">
        <f t="shared" si="14"/>
        <v>0</v>
      </c>
      <c r="BE28" s="220">
        <f t="shared" si="15"/>
        <v>0</v>
      </c>
      <c r="CA28" s="247">
        <v>12</v>
      </c>
      <c r="CB28" s="247">
        <v>0</v>
      </c>
    </row>
    <row r="29" spans="1:80" x14ac:dyDescent="0.25">
      <c r="A29" s="248">
        <v>20</v>
      </c>
      <c r="B29" s="249" t="s">
        <v>238</v>
      </c>
      <c r="C29" s="250" t="s">
        <v>517</v>
      </c>
      <c r="D29" s="251" t="s">
        <v>127</v>
      </c>
      <c r="E29" s="252">
        <v>21</v>
      </c>
      <c r="F29" s="252">
        <v>0</v>
      </c>
      <c r="G29" s="253">
        <f t="shared" si="8"/>
        <v>0</v>
      </c>
      <c r="H29" s="254">
        <v>0</v>
      </c>
      <c r="I29" s="255">
        <f t="shared" si="9"/>
        <v>0</v>
      </c>
      <c r="J29" s="254"/>
      <c r="K29" s="255">
        <f t="shared" si="10"/>
        <v>0</v>
      </c>
      <c r="O29" s="247">
        <v>2</v>
      </c>
      <c r="AA29" s="220">
        <v>12</v>
      </c>
      <c r="AB29" s="220">
        <v>0</v>
      </c>
      <c r="AC29" s="220">
        <v>19</v>
      </c>
      <c r="AZ29" s="220">
        <v>1</v>
      </c>
      <c r="BA29" s="220">
        <f t="shared" si="11"/>
        <v>0</v>
      </c>
      <c r="BB29" s="220">
        <f t="shared" si="12"/>
        <v>0</v>
      </c>
      <c r="BC29" s="220">
        <f t="shared" si="13"/>
        <v>0</v>
      </c>
      <c r="BD29" s="220">
        <f t="shared" si="14"/>
        <v>0</v>
      </c>
      <c r="BE29" s="220">
        <f t="shared" si="15"/>
        <v>0</v>
      </c>
      <c r="CA29" s="247">
        <v>12</v>
      </c>
      <c r="CB29" s="247">
        <v>0</v>
      </c>
    </row>
    <row r="30" spans="1:80" x14ac:dyDescent="0.25">
      <c r="A30" s="248">
        <v>21</v>
      </c>
      <c r="B30" s="249" t="s">
        <v>247</v>
      </c>
      <c r="C30" s="250" t="s">
        <v>518</v>
      </c>
      <c r="D30" s="251" t="s">
        <v>490</v>
      </c>
      <c r="E30" s="252">
        <v>7</v>
      </c>
      <c r="F30" s="252">
        <v>0</v>
      </c>
      <c r="G30" s="253">
        <f t="shared" si="8"/>
        <v>0</v>
      </c>
      <c r="H30" s="254">
        <v>0</v>
      </c>
      <c r="I30" s="255">
        <f t="shared" si="9"/>
        <v>0</v>
      </c>
      <c r="J30" s="254"/>
      <c r="K30" s="255">
        <f t="shared" si="10"/>
        <v>0</v>
      </c>
      <c r="O30" s="247">
        <v>2</v>
      </c>
      <c r="AA30" s="220">
        <v>12</v>
      </c>
      <c r="AB30" s="220">
        <v>0</v>
      </c>
      <c r="AC30" s="220">
        <v>20</v>
      </c>
      <c r="AZ30" s="220">
        <v>1</v>
      </c>
      <c r="BA30" s="220">
        <f t="shared" si="11"/>
        <v>0</v>
      </c>
      <c r="BB30" s="220">
        <f t="shared" si="12"/>
        <v>0</v>
      </c>
      <c r="BC30" s="220">
        <f t="shared" si="13"/>
        <v>0</v>
      </c>
      <c r="BD30" s="220">
        <f t="shared" si="14"/>
        <v>0</v>
      </c>
      <c r="BE30" s="220">
        <f t="shared" si="15"/>
        <v>0</v>
      </c>
      <c r="CA30" s="247">
        <v>12</v>
      </c>
      <c r="CB30" s="247">
        <v>0</v>
      </c>
    </row>
    <row r="31" spans="1:80" ht="20.399999999999999" x14ac:dyDescent="0.25">
      <c r="A31" s="248">
        <v>22</v>
      </c>
      <c r="B31" s="249" t="s">
        <v>494</v>
      </c>
      <c r="C31" s="250" t="s">
        <v>498</v>
      </c>
      <c r="D31" s="251" t="s">
        <v>490</v>
      </c>
      <c r="E31" s="252">
        <v>7</v>
      </c>
      <c r="F31" s="252">
        <v>0</v>
      </c>
      <c r="G31" s="253">
        <f t="shared" si="8"/>
        <v>0</v>
      </c>
      <c r="H31" s="254">
        <v>0</v>
      </c>
      <c r="I31" s="255">
        <f t="shared" si="9"/>
        <v>0</v>
      </c>
      <c r="J31" s="254"/>
      <c r="K31" s="255">
        <f t="shared" si="10"/>
        <v>0</v>
      </c>
      <c r="O31" s="247">
        <v>2</v>
      </c>
      <c r="AA31" s="220">
        <v>12</v>
      </c>
      <c r="AB31" s="220">
        <v>0</v>
      </c>
      <c r="AC31" s="220">
        <v>21</v>
      </c>
      <c r="AZ31" s="220">
        <v>1</v>
      </c>
      <c r="BA31" s="220">
        <f t="shared" si="11"/>
        <v>0</v>
      </c>
      <c r="BB31" s="220">
        <f t="shared" si="12"/>
        <v>0</v>
      </c>
      <c r="BC31" s="220">
        <f t="shared" si="13"/>
        <v>0</v>
      </c>
      <c r="BD31" s="220">
        <f t="shared" si="14"/>
        <v>0</v>
      </c>
      <c r="BE31" s="220">
        <f t="shared" si="15"/>
        <v>0</v>
      </c>
      <c r="CA31" s="247">
        <v>12</v>
      </c>
      <c r="CB31" s="247">
        <v>0</v>
      </c>
    </row>
    <row r="32" spans="1:80" x14ac:dyDescent="0.25">
      <c r="A32" s="248">
        <v>23</v>
      </c>
      <c r="B32" s="249" t="s">
        <v>496</v>
      </c>
      <c r="C32" s="250" t="s">
        <v>519</v>
      </c>
      <c r="D32" s="251" t="s">
        <v>225</v>
      </c>
      <c r="E32" s="252">
        <v>14</v>
      </c>
      <c r="F32" s="252">
        <v>0</v>
      </c>
      <c r="G32" s="253">
        <f t="shared" si="8"/>
        <v>0</v>
      </c>
      <c r="H32" s="254">
        <v>0</v>
      </c>
      <c r="I32" s="255">
        <f t="shared" si="9"/>
        <v>0</v>
      </c>
      <c r="J32" s="254"/>
      <c r="K32" s="255">
        <f t="shared" si="10"/>
        <v>0</v>
      </c>
      <c r="O32" s="247">
        <v>2</v>
      </c>
      <c r="AA32" s="220">
        <v>12</v>
      </c>
      <c r="AB32" s="220">
        <v>0</v>
      </c>
      <c r="AC32" s="220">
        <v>22</v>
      </c>
      <c r="AZ32" s="220">
        <v>1</v>
      </c>
      <c r="BA32" s="220">
        <f t="shared" si="11"/>
        <v>0</v>
      </c>
      <c r="BB32" s="220">
        <f t="shared" si="12"/>
        <v>0</v>
      </c>
      <c r="BC32" s="220">
        <f t="shared" si="13"/>
        <v>0</v>
      </c>
      <c r="BD32" s="220">
        <f t="shared" si="14"/>
        <v>0</v>
      </c>
      <c r="BE32" s="220">
        <f t="shared" si="15"/>
        <v>0</v>
      </c>
      <c r="CA32" s="247">
        <v>12</v>
      </c>
      <c r="CB32" s="247">
        <v>0</v>
      </c>
    </row>
    <row r="33" spans="1:80" x14ac:dyDescent="0.25">
      <c r="A33" s="248">
        <v>24</v>
      </c>
      <c r="B33" s="249" t="s">
        <v>284</v>
      </c>
      <c r="C33" s="250" t="s">
        <v>497</v>
      </c>
      <c r="D33" s="251" t="s">
        <v>225</v>
      </c>
      <c r="E33" s="252">
        <v>210</v>
      </c>
      <c r="F33" s="252">
        <v>0</v>
      </c>
      <c r="G33" s="253">
        <f t="shared" si="8"/>
        <v>0</v>
      </c>
      <c r="H33" s="254">
        <v>0</v>
      </c>
      <c r="I33" s="255">
        <f t="shared" si="9"/>
        <v>0</v>
      </c>
      <c r="J33" s="254"/>
      <c r="K33" s="255">
        <f t="shared" si="10"/>
        <v>0</v>
      </c>
      <c r="O33" s="247">
        <v>2</v>
      </c>
      <c r="AA33" s="220">
        <v>12</v>
      </c>
      <c r="AB33" s="220">
        <v>0</v>
      </c>
      <c r="AC33" s="220">
        <v>23</v>
      </c>
      <c r="AZ33" s="220">
        <v>1</v>
      </c>
      <c r="BA33" s="220">
        <f t="shared" si="11"/>
        <v>0</v>
      </c>
      <c r="BB33" s="220">
        <f t="shared" si="12"/>
        <v>0</v>
      </c>
      <c r="BC33" s="220">
        <f t="shared" si="13"/>
        <v>0</v>
      </c>
      <c r="BD33" s="220">
        <f t="shared" si="14"/>
        <v>0</v>
      </c>
      <c r="BE33" s="220">
        <f t="shared" si="15"/>
        <v>0</v>
      </c>
      <c r="CA33" s="247">
        <v>12</v>
      </c>
      <c r="CB33" s="247">
        <v>0</v>
      </c>
    </row>
    <row r="34" spans="1:80" x14ac:dyDescent="0.25">
      <c r="A34" s="248">
        <v>25</v>
      </c>
      <c r="B34" s="249" t="s">
        <v>499</v>
      </c>
      <c r="C34" s="250" t="s">
        <v>520</v>
      </c>
      <c r="D34" s="251" t="s">
        <v>225</v>
      </c>
      <c r="E34" s="252">
        <v>254</v>
      </c>
      <c r="F34" s="252">
        <v>0</v>
      </c>
      <c r="G34" s="253">
        <f t="shared" si="8"/>
        <v>0</v>
      </c>
      <c r="H34" s="254">
        <v>0</v>
      </c>
      <c r="I34" s="255">
        <f t="shared" si="9"/>
        <v>0</v>
      </c>
      <c r="J34" s="254"/>
      <c r="K34" s="255">
        <f t="shared" si="10"/>
        <v>0</v>
      </c>
      <c r="O34" s="247">
        <v>2</v>
      </c>
      <c r="AA34" s="220">
        <v>12</v>
      </c>
      <c r="AB34" s="220">
        <v>0</v>
      </c>
      <c r="AC34" s="220">
        <v>24</v>
      </c>
      <c r="AZ34" s="220">
        <v>1</v>
      </c>
      <c r="BA34" s="220">
        <f t="shared" si="11"/>
        <v>0</v>
      </c>
      <c r="BB34" s="220">
        <f t="shared" si="12"/>
        <v>0</v>
      </c>
      <c r="BC34" s="220">
        <f t="shared" si="13"/>
        <v>0</v>
      </c>
      <c r="BD34" s="220">
        <f t="shared" si="14"/>
        <v>0</v>
      </c>
      <c r="BE34" s="220">
        <f t="shared" si="15"/>
        <v>0</v>
      </c>
      <c r="CA34" s="247">
        <v>12</v>
      </c>
      <c r="CB34" s="247">
        <v>0</v>
      </c>
    </row>
    <row r="35" spans="1:80" x14ac:dyDescent="0.25">
      <c r="A35" s="248">
        <v>26</v>
      </c>
      <c r="B35" s="249" t="s">
        <v>501</v>
      </c>
      <c r="C35" s="250" t="s">
        <v>502</v>
      </c>
      <c r="D35" s="251" t="s">
        <v>96</v>
      </c>
      <c r="E35" s="252">
        <v>7</v>
      </c>
      <c r="F35" s="252">
        <v>0</v>
      </c>
      <c r="G35" s="253">
        <f t="shared" si="8"/>
        <v>0</v>
      </c>
      <c r="H35" s="254">
        <v>0</v>
      </c>
      <c r="I35" s="255">
        <f t="shared" si="9"/>
        <v>0</v>
      </c>
      <c r="J35" s="254"/>
      <c r="K35" s="255">
        <f t="shared" si="10"/>
        <v>0</v>
      </c>
      <c r="O35" s="247">
        <v>2</v>
      </c>
      <c r="AA35" s="220">
        <v>12</v>
      </c>
      <c r="AB35" s="220">
        <v>0</v>
      </c>
      <c r="AC35" s="220">
        <v>25</v>
      </c>
      <c r="AZ35" s="220">
        <v>1</v>
      </c>
      <c r="BA35" s="220">
        <f t="shared" si="11"/>
        <v>0</v>
      </c>
      <c r="BB35" s="220">
        <f t="shared" si="12"/>
        <v>0</v>
      </c>
      <c r="BC35" s="220">
        <f t="shared" si="13"/>
        <v>0</v>
      </c>
      <c r="BD35" s="220">
        <f t="shared" si="14"/>
        <v>0</v>
      </c>
      <c r="BE35" s="220">
        <f t="shared" si="15"/>
        <v>0</v>
      </c>
      <c r="CA35" s="247">
        <v>12</v>
      </c>
      <c r="CB35" s="247">
        <v>0</v>
      </c>
    </row>
    <row r="36" spans="1:80" x14ac:dyDescent="0.25">
      <c r="A36" s="248">
        <v>27</v>
      </c>
      <c r="B36" s="249" t="s">
        <v>215</v>
      </c>
      <c r="C36" s="250" t="s">
        <v>507</v>
      </c>
      <c r="D36" s="251" t="s">
        <v>96</v>
      </c>
      <c r="E36" s="252">
        <v>7</v>
      </c>
      <c r="F36" s="252">
        <v>0</v>
      </c>
      <c r="G36" s="253">
        <f t="shared" si="8"/>
        <v>0</v>
      </c>
      <c r="H36" s="254">
        <v>0</v>
      </c>
      <c r="I36" s="255">
        <f t="shared" si="9"/>
        <v>0</v>
      </c>
      <c r="J36" s="254"/>
      <c r="K36" s="255">
        <f t="shared" si="10"/>
        <v>0</v>
      </c>
      <c r="O36" s="247">
        <v>2</v>
      </c>
      <c r="AA36" s="220">
        <v>12</v>
      </c>
      <c r="AB36" s="220">
        <v>0</v>
      </c>
      <c r="AC36" s="220">
        <v>26</v>
      </c>
      <c r="AZ36" s="220">
        <v>1</v>
      </c>
      <c r="BA36" s="220">
        <f t="shared" si="11"/>
        <v>0</v>
      </c>
      <c r="BB36" s="220">
        <f t="shared" si="12"/>
        <v>0</v>
      </c>
      <c r="BC36" s="220">
        <f t="shared" si="13"/>
        <v>0</v>
      </c>
      <c r="BD36" s="220">
        <f t="shared" si="14"/>
        <v>0</v>
      </c>
      <c r="BE36" s="220">
        <f t="shared" si="15"/>
        <v>0</v>
      </c>
      <c r="CA36" s="247">
        <v>12</v>
      </c>
      <c r="CB36" s="247">
        <v>0</v>
      </c>
    </row>
    <row r="37" spans="1:80" x14ac:dyDescent="0.25">
      <c r="A37" s="248">
        <v>28</v>
      </c>
      <c r="B37" s="249" t="s">
        <v>504</v>
      </c>
      <c r="C37" s="250" t="s">
        <v>521</v>
      </c>
      <c r="D37" s="251" t="s">
        <v>12</v>
      </c>
      <c r="E37" s="252">
        <v>2</v>
      </c>
      <c r="F37" s="252">
        <v>0</v>
      </c>
      <c r="G37" s="253">
        <f t="shared" si="8"/>
        <v>0</v>
      </c>
      <c r="H37" s="254">
        <v>0</v>
      </c>
      <c r="I37" s="255">
        <f t="shared" si="9"/>
        <v>0</v>
      </c>
      <c r="J37" s="254"/>
      <c r="K37" s="255">
        <f t="shared" si="10"/>
        <v>0</v>
      </c>
      <c r="O37" s="247">
        <v>2</v>
      </c>
      <c r="AA37" s="220">
        <v>12</v>
      </c>
      <c r="AB37" s="220">
        <v>0</v>
      </c>
      <c r="AC37" s="220">
        <v>27</v>
      </c>
      <c r="AZ37" s="220">
        <v>1</v>
      </c>
      <c r="BA37" s="220">
        <f t="shared" si="11"/>
        <v>0</v>
      </c>
      <c r="BB37" s="220">
        <f t="shared" si="12"/>
        <v>0</v>
      </c>
      <c r="BC37" s="220">
        <f t="shared" si="13"/>
        <v>0</v>
      </c>
      <c r="BD37" s="220">
        <f t="shared" si="14"/>
        <v>0</v>
      </c>
      <c r="BE37" s="220">
        <f t="shared" si="15"/>
        <v>0</v>
      </c>
      <c r="CA37" s="247">
        <v>12</v>
      </c>
      <c r="CB37" s="247">
        <v>0</v>
      </c>
    </row>
    <row r="38" spans="1:80" x14ac:dyDescent="0.25">
      <c r="A38" s="248">
        <v>29</v>
      </c>
      <c r="B38" s="249" t="s">
        <v>506</v>
      </c>
      <c r="C38" s="250" t="s">
        <v>522</v>
      </c>
      <c r="D38" s="251" t="s">
        <v>12</v>
      </c>
      <c r="E38" s="252">
        <v>5</v>
      </c>
      <c r="F38" s="252">
        <v>0</v>
      </c>
      <c r="G38" s="253">
        <f t="shared" si="8"/>
        <v>0</v>
      </c>
      <c r="H38" s="254">
        <v>0</v>
      </c>
      <c r="I38" s="255">
        <f t="shared" si="9"/>
        <v>0</v>
      </c>
      <c r="J38" s="254"/>
      <c r="K38" s="255">
        <f t="shared" si="10"/>
        <v>0</v>
      </c>
      <c r="O38" s="247">
        <v>2</v>
      </c>
      <c r="AA38" s="220">
        <v>12</v>
      </c>
      <c r="AB38" s="220">
        <v>0</v>
      </c>
      <c r="AC38" s="220">
        <v>28</v>
      </c>
      <c r="AZ38" s="220">
        <v>1</v>
      </c>
      <c r="BA38" s="220">
        <f t="shared" si="11"/>
        <v>0</v>
      </c>
      <c r="BB38" s="220">
        <f t="shared" si="12"/>
        <v>0</v>
      </c>
      <c r="BC38" s="220">
        <f t="shared" si="13"/>
        <v>0</v>
      </c>
      <c r="BD38" s="220">
        <f t="shared" si="14"/>
        <v>0</v>
      </c>
      <c r="BE38" s="220">
        <f t="shared" si="15"/>
        <v>0</v>
      </c>
      <c r="CA38" s="247">
        <v>12</v>
      </c>
      <c r="CB38" s="247">
        <v>0</v>
      </c>
    </row>
    <row r="39" spans="1:80" x14ac:dyDescent="0.25">
      <c r="A39" s="266"/>
      <c r="B39" s="267" t="s">
        <v>97</v>
      </c>
      <c r="C39" s="268" t="s">
        <v>516</v>
      </c>
      <c r="D39" s="269"/>
      <c r="E39" s="270"/>
      <c r="F39" s="271"/>
      <c r="G39" s="272">
        <f>SUM(G25:G38)</f>
        <v>0</v>
      </c>
      <c r="H39" s="273"/>
      <c r="I39" s="274">
        <f>SUM(I25:I38)</f>
        <v>0</v>
      </c>
      <c r="J39" s="273"/>
      <c r="K39" s="274">
        <f>SUM(K25:K38)</f>
        <v>0</v>
      </c>
      <c r="O39" s="247">
        <v>4</v>
      </c>
      <c r="BA39" s="275">
        <f>SUM(BA25:BA38)</f>
        <v>0</v>
      </c>
      <c r="BB39" s="275">
        <f>SUM(BB25:BB38)</f>
        <v>0</v>
      </c>
      <c r="BC39" s="275">
        <f>SUM(BC25:BC38)</f>
        <v>0</v>
      </c>
      <c r="BD39" s="275">
        <f>SUM(BD25:BD38)</f>
        <v>0</v>
      </c>
      <c r="BE39" s="275">
        <f>SUM(BE25:BE38)</f>
        <v>0</v>
      </c>
    </row>
    <row r="40" spans="1:80" x14ac:dyDescent="0.25">
      <c r="E40" s="220"/>
    </row>
    <row r="41" spans="1:80" x14ac:dyDescent="0.25">
      <c r="E41" s="220"/>
    </row>
    <row r="42" spans="1:80" x14ac:dyDescent="0.25">
      <c r="E42" s="220"/>
    </row>
    <row r="43" spans="1:80" x14ac:dyDescent="0.25">
      <c r="E43" s="220"/>
    </row>
    <row r="44" spans="1:80" x14ac:dyDescent="0.25">
      <c r="E44" s="220"/>
    </row>
    <row r="45" spans="1:80" x14ac:dyDescent="0.25">
      <c r="E45" s="220"/>
    </row>
    <row r="46" spans="1:80" x14ac:dyDescent="0.25">
      <c r="E46" s="220"/>
    </row>
    <row r="47" spans="1:80" x14ac:dyDescent="0.25">
      <c r="E47" s="220"/>
    </row>
    <row r="48" spans="1:80" x14ac:dyDescent="0.25">
      <c r="E48" s="220"/>
    </row>
    <row r="49" spans="1:7" x14ac:dyDescent="0.25">
      <c r="E49" s="220"/>
    </row>
    <row r="50" spans="1:7" x14ac:dyDescent="0.25">
      <c r="E50" s="220"/>
    </row>
    <row r="51" spans="1:7" x14ac:dyDescent="0.25">
      <c r="E51" s="220"/>
    </row>
    <row r="52" spans="1:7" x14ac:dyDescent="0.25">
      <c r="E52" s="220"/>
    </row>
    <row r="53" spans="1:7" x14ac:dyDescent="0.25">
      <c r="E53" s="220"/>
    </row>
    <row r="54" spans="1:7" x14ac:dyDescent="0.25">
      <c r="E54" s="220"/>
    </row>
    <row r="55" spans="1:7" x14ac:dyDescent="0.25">
      <c r="E55" s="220"/>
    </row>
    <row r="56" spans="1:7" x14ac:dyDescent="0.25">
      <c r="E56" s="220"/>
    </row>
    <row r="57" spans="1:7" x14ac:dyDescent="0.25">
      <c r="E57" s="220"/>
    </row>
    <row r="58" spans="1:7" x14ac:dyDescent="0.25">
      <c r="E58" s="220"/>
    </row>
    <row r="59" spans="1:7" x14ac:dyDescent="0.25">
      <c r="E59" s="220"/>
    </row>
    <row r="60" spans="1:7" x14ac:dyDescent="0.25">
      <c r="E60" s="220"/>
    </row>
    <row r="61" spans="1:7" x14ac:dyDescent="0.25">
      <c r="E61" s="220"/>
    </row>
    <row r="62" spans="1:7" x14ac:dyDescent="0.25">
      <c r="E62" s="220"/>
    </row>
    <row r="63" spans="1:7" x14ac:dyDescent="0.25">
      <c r="A63" s="265"/>
      <c r="B63" s="265"/>
      <c r="C63" s="265"/>
      <c r="D63" s="265"/>
      <c r="E63" s="265"/>
      <c r="F63" s="265"/>
      <c r="G63" s="265"/>
    </row>
    <row r="64" spans="1:7" x14ac:dyDescent="0.25">
      <c r="A64" s="265"/>
      <c r="B64" s="265"/>
      <c r="C64" s="265"/>
      <c r="D64" s="265"/>
      <c r="E64" s="265"/>
      <c r="F64" s="265"/>
      <c r="G64" s="265"/>
    </row>
    <row r="65" spans="1:7" x14ac:dyDescent="0.25">
      <c r="A65" s="265"/>
      <c r="B65" s="265"/>
      <c r="C65" s="265"/>
      <c r="D65" s="265"/>
      <c r="E65" s="265"/>
      <c r="F65" s="265"/>
      <c r="G65" s="265"/>
    </row>
    <row r="66" spans="1:7" x14ac:dyDescent="0.25">
      <c r="A66" s="265"/>
      <c r="B66" s="265"/>
      <c r="C66" s="265"/>
      <c r="D66" s="265"/>
      <c r="E66" s="265"/>
      <c r="F66" s="265"/>
      <c r="G66" s="265"/>
    </row>
    <row r="67" spans="1:7" x14ac:dyDescent="0.25">
      <c r="E67" s="220"/>
    </row>
    <row r="68" spans="1:7" x14ac:dyDescent="0.25">
      <c r="E68" s="220"/>
    </row>
    <row r="69" spans="1:7" x14ac:dyDescent="0.25">
      <c r="E69" s="220"/>
    </row>
    <row r="70" spans="1:7" x14ac:dyDescent="0.25">
      <c r="E70" s="220"/>
    </row>
    <row r="71" spans="1:7" x14ac:dyDescent="0.25">
      <c r="E71" s="220"/>
    </row>
    <row r="72" spans="1:7" x14ac:dyDescent="0.25">
      <c r="E72" s="220"/>
    </row>
    <row r="73" spans="1:7" x14ac:dyDescent="0.25">
      <c r="E73" s="220"/>
    </row>
    <row r="74" spans="1:7" x14ac:dyDescent="0.25">
      <c r="E74" s="220"/>
    </row>
    <row r="75" spans="1:7" x14ac:dyDescent="0.25">
      <c r="E75" s="220"/>
    </row>
    <row r="76" spans="1:7" x14ac:dyDescent="0.25">
      <c r="E76" s="220"/>
    </row>
    <row r="77" spans="1:7" x14ac:dyDescent="0.25">
      <c r="E77" s="220"/>
    </row>
    <row r="78" spans="1:7" x14ac:dyDescent="0.25">
      <c r="E78" s="220"/>
    </row>
    <row r="79" spans="1:7" x14ac:dyDescent="0.25">
      <c r="E79" s="220"/>
    </row>
    <row r="80" spans="1:7" x14ac:dyDescent="0.25">
      <c r="E80" s="220"/>
    </row>
    <row r="81" spans="5:5" x14ac:dyDescent="0.25">
      <c r="E81" s="220"/>
    </row>
    <row r="82" spans="5:5" x14ac:dyDescent="0.25">
      <c r="E82" s="220"/>
    </row>
    <row r="83" spans="5:5" x14ac:dyDescent="0.25">
      <c r="E83" s="220"/>
    </row>
    <row r="84" spans="5:5" x14ac:dyDescent="0.25">
      <c r="E84" s="220"/>
    </row>
    <row r="85" spans="5:5" x14ac:dyDescent="0.25">
      <c r="E85" s="220"/>
    </row>
    <row r="86" spans="5:5" x14ac:dyDescent="0.25">
      <c r="E86" s="220"/>
    </row>
    <row r="87" spans="5:5" x14ac:dyDescent="0.25">
      <c r="E87" s="220"/>
    </row>
    <row r="88" spans="5:5" x14ac:dyDescent="0.25">
      <c r="E88" s="220"/>
    </row>
    <row r="89" spans="5:5" x14ac:dyDescent="0.25">
      <c r="E89" s="220"/>
    </row>
    <row r="90" spans="5:5" x14ac:dyDescent="0.25">
      <c r="E90" s="220"/>
    </row>
    <row r="91" spans="5:5" x14ac:dyDescent="0.25">
      <c r="E91" s="220"/>
    </row>
    <row r="92" spans="5:5" x14ac:dyDescent="0.25">
      <c r="E92" s="220"/>
    </row>
    <row r="93" spans="5:5" x14ac:dyDescent="0.25">
      <c r="E93" s="220"/>
    </row>
    <row r="94" spans="5:5" x14ac:dyDescent="0.25">
      <c r="E94" s="220"/>
    </row>
    <row r="95" spans="5:5" x14ac:dyDescent="0.25">
      <c r="E95" s="220"/>
    </row>
    <row r="96" spans="5:5" x14ac:dyDescent="0.25">
      <c r="E96" s="220"/>
    </row>
    <row r="97" spans="1:7" x14ac:dyDescent="0.25">
      <c r="E97" s="220"/>
    </row>
    <row r="98" spans="1:7" x14ac:dyDescent="0.25">
      <c r="A98" s="276"/>
      <c r="B98" s="276"/>
    </row>
    <row r="99" spans="1:7" x14ac:dyDescent="0.25">
      <c r="A99" s="265"/>
      <c r="B99" s="265"/>
      <c r="C99" s="277"/>
      <c r="D99" s="277"/>
      <c r="E99" s="278"/>
      <c r="F99" s="277"/>
      <c r="G99" s="279"/>
    </row>
    <row r="100" spans="1:7" x14ac:dyDescent="0.25">
      <c r="A100" s="280"/>
      <c r="B100" s="280"/>
      <c r="C100" s="265"/>
      <c r="D100" s="265"/>
      <c r="E100" s="281"/>
      <c r="F100" s="265"/>
      <c r="G100" s="265"/>
    </row>
    <row r="101" spans="1:7" x14ac:dyDescent="0.25">
      <c r="A101" s="265"/>
      <c r="B101" s="265"/>
      <c r="C101" s="265"/>
      <c r="D101" s="265"/>
      <c r="E101" s="281"/>
      <c r="F101" s="265"/>
      <c r="G101" s="265"/>
    </row>
    <row r="102" spans="1:7" x14ac:dyDescent="0.25">
      <c r="A102" s="265"/>
      <c r="B102" s="265"/>
      <c r="C102" s="265"/>
      <c r="D102" s="265"/>
      <c r="E102" s="281"/>
      <c r="F102" s="265"/>
      <c r="G102" s="265"/>
    </row>
    <row r="103" spans="1:7" x14ac:dyDescent="0.25">
      <c r="A103" s="265"/>
      <c r="B103" s="265"/>
      <c r="C103" s="265"/>
      <c r="D103" s="265"/>
      <c r="E103" s="281"/>
      <c r="F103" s="265"/>
      <c r="G103" s="265"/>
    </row>
    <row r="104" spans="1:7" x14ac:dyDescent="0.25">
      <c r="A104" s="265"/>
      <c r="B104" s="265"/>
      <c r="C104" s="265"/>
      <c r="D104" s="265"/>
      <c r="E104" s="281"/>
      <c r="F104" s="265"/>
      <c r="G104" s="265"/>
    </row>
    <row r="105" spans="1:7" x14ac:dyDescent="0.25">
      <c r="A105" s="265"/>
      <c r="B105" s="265"/>
      <c r="C105" s="265"/>
      <c r="D105" s="265"/>
      <c r="E105" s="281"/>
      <c r="F105" s="265"/>
      <c r="G105" s="265"/>
    </row>
    <row r="106" spans="1:7" x14ac:dyDescent="0.25">
      <c r="A106" s="265"/>
      <c r="B106" s="265"/>
      <c r="C106" s="265"/>
      <c r="D106" s="265"/>
      <c r="E106" s="281"/>
      <c r="F106" s="265"/>
      <c r="G106" s="265"/>
    </row>
    <row r="107" spans="1:7" x14ac:dyDescent="0.25">
      <c r="A107" s="265"/>
      <c r="B107" s="265"/>
      <c r="C107" s="265"/>
      <c r="D107" s="265"/>
      <c r="E107" s="281"/>
      <c r="F107" s="265"/>
      <c r="G107" s="265"/>
    </row>
    <row r="108" spans="1:7" x14ac:dyDescent="0.25">
      <c r="A108" s="265"/>
      <c r="B108" s="265"/>
      <c r="C108" s="265"/>
      <c r="D108" s="265"/>
      <c r="E108" s="281"/>
      <c r="F108" s="265"/>
      <c r="G108" s="265"/>
    </row>
    <row r="109" spans="1:7" x14ac:dyDescent="0.25">
      <c r="A109" s="265"/>
      <c r="B109" s="265"/>
      <c r="C109" s="265"/>
      <c r="D109" s="265"/>
      <c r="E109" s="281"/>
      <c r="F109" s="265"/>
      <c r="G109" s="265"/>
    </row>
    <row r="110" spans="1:7" x14ac:dyDescent="0.25">
      <c r="A110" s="265"/>
      <c r="B110" s="265"/>
      <c r="C110" s="265"/>
      <c r="D110" s="265"/>
      <c r="E110" s="281"/>
      <c r="F110" s="265"/>
      <c r="G110" s="265"/>
    </row>
    <row r="111" spans="1:7" x14ac:dyDescent="0.25">
      <c r="A111" s="265"/>
      <c r="B111" s="265"/>
      <c r="C111" s="265"/>
      <c r="D111" s="265"/>
      <c r="E111" s="281"/>
      <c r="F111" s="265"/>
      <c r="G111" s="265"/>
    </row>
    <row r="112" spans="1:7" x14ac:dyDescent="0.25">
      <c r="A112" s="265"/>
      <c r="B112" s="265"/>
      <c r="C112" s="265"/>
      <c r="D112" s="265"/>
      <c r="E112" s="281"/>
      <c r="F112" s="265"/>
      <c r="G112" s="265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1"/>
  <sheetViews>
    <sheetView topLeftCell="A13" zoomScaleNormal="100" workbookViewId="0"/>
  </sheetViews>
  <sheetFormatPr defaultColWidth="9.109375" defaultRowHeight="13.2" x14ac:dyDescent="0.25"/>
  <cols>
    <col min="1" max="1" width="2" style="1" customWidth="1"/>
    <col min="2" max="2" width="15" style="1" customWidth="1"/>
    <col min="3" max="3" width="15.88671875" style="1" customWidth="1"/>
    <col min="4" max="4" width="14.5546875" style="1" customWidth="1"/>
    <col min="5" max="5" width="13.5546875" style="1" customWidth="1"/>
    <col min="6" max="6" width="16.5546875" style="1" customWidth="1"/>
    <col min="7" max="7" width="15.33203125" style="1" customWidth="1"/>
    <col min="8" max="256" width="9.109375" style="1"/>
    <col min="257" max="257" width="2" style="1" customWidth="1"/>
    <col min="258" max="258" width="15" style="1" customWidth="1"/>
    <col min="259" max="259" width="15.88671875" style="1" customWidth="1"/>
    <col min="260" max="260" width="14.5546875" style="1" customWidth="1"/>
    <col min="261" max="261" width="13.5546875" style="1" customWidth="1"/>
    <col min="262" max="262" width="16.5546875" style="1" customWidth="1"/>
    <col min="263" max="263" width="15.33203125" style="1" customWidth="1"/>
    <col min="264" max="512" width="9.109375" style="1"/>
    <col min="513" max="513" width="2" style="1" customWidth="1"/>
    <col min="514" max="514" width="15" style="1" customWidth="1"/>
    <col min="515" max="515" width="15.88671875" style="1" customWidth="1"/>
    <col min="516" max="516" width="14.5546875" style="1" customWidth="1"/>
    <col min="517" max="517" width="13.5546875" style="1" customWidth="1"/>
    <col min="518" max="518" width="16.5546875" style="1" customWidth="1"/>
    <col min="519" max="519" width="15.33203125" style="1" customWidth="1"/>
    <col min="520" max="768" width="9.109375" style="1"/>
    <col min="769" max="769" width="2" style="1" customWidth="1"/>
    <col min="770" max="770" width="15" style="1" customWidth="1"/>
    <col min="771" max="771" width="15.88671875" style="1" customWidth="1"/>
    <col min="772" max="772" width="14.5546875" style="1" customWidth="1"/>
    <col min="773" max="773" width="13.5546875" style="1" customWidth="1"/>
    <col min="774" max="774" width="16.5546875" style="1" customWidth="1"/>
    <col min="775" max="775" width="15.33203125" style="1" customWidth="1"/>
    <col min="776" max="1024" width="9.109375" style="1"/>
    <col min="1025" max="1025" width="2" style="1" customWidth="1"/>
    <col min="1026" max="1026" width="15" style="1" customWidth="1"/>
    <col min="1027" max="1027" width="15.88671875" style="1" customWidth="1"/>
    <col min="1028" max="1028" width="14.5546875" style="1" customWidth="1"/>
    <col min="1029" max="1029" width="13.5546875" style="1" customWidth="1"/>
    <col min="1030" max="1030" width="16.5546875" style="1" customWidth="1"/>
    <col min="1031" max="1031" width="15.33203125" style="1" customWidth="1"/>
    <col min="1032" max="1280" width="9.109375" style="1"/>
    <col min="1281" max="1281" width="2" style="1" customWidth="1"/>
    <col min="1282" max="1282" width="15" style="1" customWidth="1"/>
    <col min="1283" max="1283" width="15.88671875" style="1" customWidth="1"/>
    <col min="1284" max="1284" width="14.5546875" style="1" customWidth="1"/>
    <col min="1285" max="1285" width="13.5546875" style="1" customWidth="1"/>
    <col min="1286" max="1286" width="16.5546875" style="1" customWidth="1"/>
    <col min="1287" max="1287" width="15.33203125" style="1" customWidth="1"/>
    <col min="1288" max="1536" width="9.109375" style="1"/>
    <col min="1537" max="1537" width="2" style="1" customWidth="1"/>
    <col min="1538" max="1538" width="15" style="1" customWidth="1"/>
    <col min="1539" max="1539" width="15.88671875" style="1" customWidth="1"/>
    <col min="1540" max="1540" width="14.5546875" style="1" customWidth="1"/>
    <col min="1541" max="1541" width="13.5546875" style="1" customWidth="1"/>
    <col min="1542" max="1542" width="16.5546875" style="1" customWidth="1"/>
    <col min="1543" max="1543" width="15.33203125" style="1" customWidth="1"/>
    <col min="1544" max="1792" width="9.109375" style="1"/>
    <col min="1793" max="1793" width="2" style="1" customWidth="1"/>
    <col min="1794" max="1794" width="15" style="1" customWidth="1"/>
    <col min="1795" max="1795" width="15.88671875" style="1" customWidth="1"/>
    <col min="1796" max="1796" width="14.5546875" style="1" customWidth="1"/>
    <col min="1797" max="1797" width="13.5546875" style="1" customWidth="1"/>
    <col min="1798" max="1798" width="16.5546875" style="1" customWidth="1"/>
    <col min="1799" max="1799" width="15.33203125" style="1" customWidth="1"/>
    <col min="1800" max="2048" width="9.109375" style="1"/>
    <col min="2049" max="2049" width="2" style="1" customWidth="1"/>
    <col min="2050" max="2050" width="15" style="1" customWidth="1"/>
    <col min="2051" max="2051" width="15.88671875" style="1" customWidth="1"/>
    <col min="2052" max="2052" width="14.5546875" style="1" customWidth="1"/>
    <col min="2053" max="2053" width="13.5546875" style="1" customWidth="1"/>
    <col min="2054" max="2054" width="16.5546875" style="1" customWidth="1"/>
    <col min="2055" max="2055" width="15.33203125" style="1" customWidth="1"/>
    <col min="2056" max="2304" width="9.109375" style="1"/>
    <col min="2305" max="2305" width="2" style="1" customWidth="1"/>
    <col min="2306" max="2306" width="15" style="1" customWidth="1"/>
    <col min="2307" max="2307" width="15.88671875" style="1" customWidth="1"/>
    <col min="2308" max="2308" width="14.5546875" style="1" customWidth="1"/>
    <col min="2309" max="2309" width="13.5546875" style="1" customWidth="1"/>
    <col min="2310" max="2310" width="16.5546875" style="1" customWidth="1"/>
    <col min="2311" max="2311" width="15.33203125" style="1" customWidth="1"/>
    <col min="2312" max="2560" width="9.109375" style="1"/>
    <col min="2561" max="2561" width="2" style="1" customWidth="1"/>
    <col min="2562" max="2562" width="15" style="1" customWidth="1"/>
    <col min="2563" max="2563" width="15.88671875" style="1" customWidth="1"/>
    <col min="2564" max="2564" width="14.5546875" style="1" customWidth="1"/>
    <col min="2565" max="2565" width="13.5546875" style="1" customWidth="1"/>
    <col min="2566" max="2566" width="16.5546875" style="1" customWidth="1"/>
    <col min="2567" max="2567" width="15.33203125" style="1" customWidth="1"/>
    <col min="2568" max="2816" width="9.109375" style="1"/>
    <col min="2817" max="2817" width="2" style="1" customWidth="1"/>
    <col min="2818" max="2818" width="15" style="1" customWidth="1"/>
    <col min="2819" max="2819" width="15.88671875" style="1" customWidth="1"/>
    <col min="2820" max="2820" width="14.5546875" style="1" customWidth="1"/>
    <col min="2821" max="2821" width="13.5546875" style="1" customWidth="1"/>
    <col min="2822" max="2822" width="16.5546875" style="1" customWidth="1"/>
    <col min="2823" max="2823" width="15.33203125" style="1" customWidth="1"/>
    <col min="2824" max="3072" width="9.109375" style="1"/>
    <col min="3073" max="3073" width="2" style="1" customWidth="1"/>
    <col min="3074" max="3074" width="15" style="1" customWidth="1"/>
    <col min="3075" max="3075" width="15.88671875" style="1" customWidth="1"/>
    <col min="3076" max="3076" width="14.5546875" style="1" customWidth="1"/>
    <col min="3077" max="3077" width="13.5546875" style="1" customWidth="1"/>
    <col min="3078" max="3078" width="16.5546875" style="1" customWidth="1"/>
    <col min="3079" max="3079" width="15.33203125" style="1" customWidth="1"/>
    <col min="3080" max="3328" width="9.109375" style="1"/>
    <col min="3329" max="3329" width="2" style="1" customWidth="1"/>
    <col min="3330" max="3330" width="15" style="1" customWidth="1"/>
    <col min="3331" max="3331" width="15.88671875" style="1" customWidth="1"/>
    <col min="3332" max="3332" width="14.5546875" style="1" customWidth="1"/>
    <col min="3333" max="3333" width="13.5546875" style="1" customWidth="1"/>
    <col min="3334" max="3334" width="16.5546875" style="1" customWidth="1"/>
    <col min="3335" max="3335" width="15.33203125" style="1" customWidth="1"/>
    <col min="3336" max="3584" width="9.109375" style="1"/>
    <col min="3585" max="3585" width="2" style="1" customWidth="1"/>
    <col min="3586" max="3586" width="15" style="1" customWidth="1"/>
    <col min="3587" max="3587" width="15.88671875" style="1" customWidth="1"/>
    <col min="3588" max="3588" width="14.5546875" style="1" customWidth="1"/>
    <col min="3589" max="3589" width="13.5546875" style="1" customWidth="1"/>
    <col min="3590" max="3590" width="16.5546875" style="1" customWidth="1"/>
    <col min="3591" max="3591" width="15.33203125" style="1" customWidth="1"/>
    <col min="3592" max="3840" width="9.109375" style="1"/>
    <col min="3841" max="3841" width="2" style="1" customWidth="1"/>
    <col min="3842" max="3842" width="15" style="1" customWidth="1"/>
    <col min="3843" max="3843" width="15.88671875" style="1" customWidth="1"/>
    <col min="3844" max="3844" width="14.5546875" style="1" customWidth="1"/>
    <col min="3845" max="3845" width="13.5546875" style="1" customWidth="1"/>
    <col min="3846" max="3846" width="16.5546875" style="1" customWidth="1"/>
    <col min="3847" max="3847" width="15.33203125" style="1" customWidth="1"/>
    <col min="3848" max="4096" width="9.109375" style="1"/>
    <col min="4097" max="4097" width="2" style="1" customWidth="1"/>
    <col min="4098" max="4098" width="15" style="1" customWidth="1"/>
    <col min="4099" max="4099" width="15.88671875" style="1" customWidth="1"/>
    <col min="4100" max="4100" width="14.5546875" style="1" customWidth="1"/>
    <col min="4101" max="4101" width="13.5546875" style="1" customWidth="1"/>
    <col min="4102" max="4102" width="16.5546875" style="1" customWidth="1"/>
    <col min="4103" max="4103" width="15.33203125" style="1" customWidth="1"/>
    <col min="4104" max="4352" width="9.109375" style="1"/>
    <col min="4353" max="4353" width="2" style="1" customWidth="1"/>
    <col min="4354" max="4354" width="15" style="1" customWidth="1"/>
    <col min="4355" max="4355" width="15.88671875" style="1" customWidth="1"/>
    <col min="4356" max="4356" width="14.5546875" style="1" customWidth="1"/>
    <col min="4357" max="4357" width="13.5546875" style="1" customWidth="1"/>
    <col min="4358" max="4358" width="16.5546875" style="1" customWidth="1"/>
    <col min="4359" max="4359" width="15.33203125" style="1" customWidth="1"/>
    <col min="4360" max="4608" width="9.109375" style="1"/>
    <col min="4609" max="4609" width="2" style="1" customWidth="1"/>
    <col min="4610" max="4610" width="15" style="1" customWidth="1"/>
    <col min="4611" max="4611" width="15.88671875" style="1" customWidth="1"/>
    <col min="4612" max="4612" width="14.5546875" style="1" customWidth="1"/>
    <col min="4613" max="4613" width="13.5546875" style="1" customWidth="1"/>
    <col min="4614" max="4614" width="16.5546875" style="1" customWidth="1"/>
    <col min="4615" max="4615" width="15.33203125" style="1" customWidth="1"/>
    <col min="4616" max="4864" width="9.109375" style="1"/>
    <col min="4865" max="4865" width="2" style="1" customWidth="1"/>
    <col min="4866" max="4866" width="15" style="1" customWidth="1"/>
    <col min="4867" max="4867" width="15.88671875" style="1" customWidth="1"/>
    <col min="4868" max="4868" width="14.5546875" style="1" customWidth="1"/>
    <col min="4869" max="4869" width="13.5546875" style="1" customWidth="1"/>
    <col min="4870" max="4870" width="16.5546875" style="1" customWidth="1"/>
    <col min="4871" max="4871" width="15.33203125" style="1" customWidth="1"/>
    <col min="4872" max="5120" width="9.109375" style="1"/>
    <col min="5121" max="5121" width="2" style="1" customWidth="1"/>
    <col min="5122" max="5122" width="15" style="1" customWidth="1"/>
    <col min="5123" max="5123" width="15.88671875" style="1" customWidth="1"/>
    <col min="5124" max="5124" width="14.5546875" style="1" customWidth="1"/>
    <col min="5125" max="5125" width="13.5546875" style="1" customWidth="1"/>
    <col min="5126" max="5126" width="16.5546875" style="1" customWidth="1"/>
    <col min="5127" max="5127" width="15.33203125" style="1" customWidth="1"/>
    <col min="5128" max="5376" width="9.109375" style="1"/>
    <col min="5377" max="5377" width="2" style="1" customWidth="1"/>
    <col min="5378" max="5378" width="15" style="1" customWidth="1"/>
    <col min="5379" max="5379" width="15.88671875" style="1" customWidth="1"/>
    <col min="5380" max="5380" width="14.5546875" style="1" customWidth="1"/>
    <col min="5381" max="5381" width="13.5546875" style="1" customWidth="1"/>
    <col min="5382" max="5382" width="16.5546875" style="1" customWidth="1"/>
    <col min="5383" max="5383" width="15.33203125" style="1" customWidth="1"/>
    <col min="5384" max="5632" width="9.109375" style="1"/>
    <col min="5633" max="5633" width="2" style="1" customWidth="1"/>
    <col min="5634" max="5634" width="15" style="1" customWidth="1"/>
    <col min="5635" max="5635" width="15.88671875" style="1" customWidth="1"/>
    <col min="5636" max="5636" width="14.5546875" style="1" customWidth="1"/>
    <col min="5637" max="5637" width="13.5546875" style="1" customWidth="1"/>
    <col min="5638" max="5638" width="16.5546875" style="1" customWidth="1"/>
    <col min="5639" max="5639" width="15.33203125" style="1" customWidth="1"/>
    <col min="5640" max="5888" width="9.109375" style="1"/>
    <col min="5889" max="5889" width="2" style="1" customWidth="1"/>
    <col min="5890" max="5890" width="15" style="1" customWidth="1"/>
    <col min="5891" max="5891" width="15.88671875" style="1" customWidth="1"/>
    <col min="5892" max="5892" width="14.5546875" style="1" customWidth="1"/>
    <col min="5893" max="5893" width="13.5546875" style="1" customWidth="1"/>
    <col min="5894" max="5894" width="16.5546875" style="1" customWidth="1"/>
    <col min="5895" max="5895" width="15.33203125" style="1" customWidth="1"/>
    <col min="5896" max="6144" width="9.109375" style="1"/>
    <col min="6145" max="6145" width="2" style="1" customWidth="1"/>
    <col min="6146" max="6146" width="15" style="1" customWidth="1"/>
    <col min="6147" max="6147" width="15.88671875" style="1" customWidth="1"/>
    <col min="6148" max="6148" width="14.5546875" style="1" customWidth="1"/>
    <col min="6149" max="6149" width="13.5546875" style="1" customWidth="1"/>
    <col min="6150" max="6150" width="16.5546875" style="1" customWidth="1"/>
    <col min="6151" max="6151" width="15.33203125" style="1" customWidth="1"/>
    <col min="6152" max="6400" width="9.109375" style="1"/>
    <col min="6401" max="6401" width="2" style="1" customWidth="1"/>
    <col min="6402" max="6402" width="15" style="1" customWidth="1"/>
    <col min="6403" max="6403" width="15.88671875" style="1" customWidth="1"/>
    <col min="6404" max="6404" width="14.5546875" style="1" customWidth="1"/>
    <col min="6405" max="6405" width="13.5546875" style="1" customWidth="1"/>
    <col min="6406" max="6406" width="16.5546875" style="1" customWidth="1"/>
    <col min="6407" max="6407" width="15.33203125" style="1" customWidth="1"/>
    <col min="6408" max="6656" width="9.109375" style="1"/>
    <col min="6657" max="6657" width="2" style="1" customWidth="1"/>
    <col min="6658" max="6658" width="15" style="1" customWidth="1"/>
    <col min="6659" max="6659" width="15.88671875" style="1" customWidth="1"/>
    <col min="6660" max="6660" width="14.5546875" style="1" customWidth="1"/>
    <col min="6661" max="6661" width="13.5546875" style="1" customWidth="1"/>
    <col min="6662" max="6662" width="16.5546875" style="1" customWidth="1"/>
    <col min="6663" max="6663" width="15.33203125" style="1" customWidth="1"/>
    <col min="6664" max="6912" width="9.109375" style="1"/>
    <col min="6913" max="6913" width="2" style="1" customWidth="1"/>
    <col min="6914" max="6914" width="15" style="1" customWidth="1"/>
    <col min="6915" max="6915" width="15.88671875" style="1" customWidth="1"/>
    <col min="6916" max="6916" width="14.5546875" style="1" customWidth="1"/>
    <col min="6917" max="6917" width="13.5546875" style="1" customWidth="1"/>
    <col min="6918" max="6918" width="16.5546875" style="1" customWidth="1"/>
    <col min="6919" max="6919" width="15.33203125" style="1" customWidth="1"/>
    <col min="6920" max="7168" width="9.109375" style="1"/>
    <col min="7169" max="7169" width="2" style="1" customWidth="1"/>
    <col min="7170" max="7170" width="15" style="1" customWidth="1"/>
    <col min="7171" max="7171" width="15.88671875" style="1" customWidth="1"/>
    <col min="7172" max="7172" width="14.5546875" style="1" customWidth="1"/>
    <col min="7173" max="7173" width="13.5546875" style="1" customWidth="1"/>
    <col min="7174" max="7174" width="16.5546875" style="1" customWidth="1"/>
    <col min="7175" max="7175" width="15.33203125" style="1" customWidth="1"/>
    <col min="7176" max="7424" width="9.109375" style="1"/>
    <col min="7425" max="7425" width="2" style="1" customWidth="1"/>
    <col min="7426" max="7426" width="15" style="1" customWidth="1"/>
    <col min="7427" max="7427" width="15.88671875" style="1" customWidth="1"/>
    <col min="7428" max="7428" width="14.5546875" style="1" customWidth="1"/>
    <col min="7429" max="7429" width="13.5546875" style="1" customWidth="1"/>
    <col min="7430" max="7430" width="16.5546875" style="1" customWidth="1"/>
    <col min="7431" max="7431" width="15.33203125" style="1" customWidth="1"/>
    <col min="7432" max="7680" width="9.109375" style="1"/>
    <col min="7681" max="7681" width="2" style="1" customWidth="1"/>
    <col min="7682" max="7682" width="15" style="1" customWidth="1"/>
    <col min="7683" max="7683" width="15.88671875" style="1" customWidth="1"/>
    <col min="7684" max="7684" width="14.5546875" style="1" customWidth="1"/>
    <col min="7685" max="7685" width="13.5546875" style="1" customWidth="1"/>
    <col min="7686" max="7686" width="16.5546875" style="1" customWidth="1"/>
    <col min="7687" max="7687" width="15.33203125" style="1" customWidth="1"/>
    <col min="7688" max="7936" width="9.109375" style="1"/>
    <col min="7937" max="7937" width="2" style="1" customWidth="1"/>
    <col min="7938" max="7938" width="15" style="1" customWidth="1"/>
    <col min="7939" max="7939" width="15.88671875" style="1" customWidth="1"/>
    <col min="7940" max="7940" width="14.5546875" style="1" customWidth="1"/>
    <col min="7941" max="7941" width="13.5546875" style="1" customWidth="1"/>
    <col min="7942" max="7942" width="16.5546875" style="1" customWidth="1"/>
    <col min="7943" max="7943" width="15.33203125" style="1" customWidth="1"/>
    <col min="7944" max="8192" width="9.109375" style="1"/>
    <col min="8193" max="8193" width="2" style="1" customWidth="1"/>
    <col min="8194" max="8194" width="15" style="1" customWidth="1"/>
    <col min="8195" max="8195" width="15.88671875" style="1" customWidth="1"/>
    <col min="8196" max="8196" width="14.5546875" style="1" customWidth="1"/>
    <col min="8197" max="8197" width="13.5546875" style="1" customWidth="1"/>
    <col min="8198" max="8198" width="16.5546875" style="1" customWidth="1"/>
    <col min="8199" max="8199" width="15.33203125" style="1" customWidth="1"/>
    <col min="8200" max="8448" width="9.109375" style="1"/>
    <col min="8449" max="8449" width="2" style="1" customWidth="1"/>
    <col min="8450" max="8450" width="15" style="1" customWidth="1"/>
    <col min="8451" max="8451" width="15.88671875" style="1" customWidth="1"/>
    <col min="8452" max="8452" width="14.5546875" style="1" customWidth="1"/>
    <col min="8453" max="8453" width="13.5546875" style="1" customWidth="1"/>
    <col min="8454" max="8454" width="16.5546875" style="1" customWidth="1"/>
    <col min="8455" max="8455" width="15.33203125" style="1" customWidth="1"/>
    <col min="8456" max="8704" width="9.109375" style="1"/>
    <col min="8705" max="8705" width="2" style="1" customWidth="1"/>
    <col min="8706" max="8706" width="15" style="1" customWidth="1"/>
    <col min="8707" max="8707" width="15.88671875" style="1" customWidth="1"/>
    <col min="8708" max="8708" width="14.5546875" style="1" customWidth="1"/>
    <col min="8709" max="8709" width="13.5546875" style="1" customWidth="1"/>
    <col min="8710" max="8710" width="16.5546875" style="1" customWidth="1"/>
    <col min="8711" max="8711" width="15.33203125" style="1" customWidth="1"/>
    <col min="8712" max="8960" width="9.109375" style="1"/>
    <col min="8961" max="8961" width="2" style="1" customWidth="1"/>
    <col min="8962" max="8962" width="15" style="1" customWidth="1"/>
    <col min="8963" max="8963" width="15.88671875" style="1" customWidth="1"/>
    <col min="8964" max="8964" width="14.5546875" style="1" customWidth="1"/>
    <col min="8965" max="8965" width="13.5546875" style="1" customWidth="1"/>
    <col min="8966" max="8966" width="16.5546875" style="1" customWidth="1"/>
    <col min="8967" max="8967" width="15.33203125" style="1" customWidth="1"/>
    <col min="8968" max="9216" width="9.109375" style="1"/>
    <col min="9217" max="9217" width="2" style="1" customWidth="1"/>
    <col min="9218" max="9218" width="15" style="1" customWidth="1"/>
    <col min="9219" max="9219" width="15.88671875" style="1" customWidth="1"/>
    <col min="9220" max="9220" width="14.5546875" style="1" customWidth="1"/>
    <col min="9221" max="9221" width="13.5546875" style="1" customWidth="1"/>
    <col min="9222" max="9222" width="16.5546875" style="1" customWidth="1"/>
    <col min="9223" max="9223" width="15.33203125" style="1" customWidth="1"/>
    <col min="9224" max="9472" width="9.109375" style="1"/>
    <col min="9473" max="9473" width="2" style="1" customWidth="1"/>
    <col min="9474" max="9474" width="15" style="1" customWidth="1"/>
    <col min="9475" max="9475" width="15.88671875" style="1" customWidth="1"/>
    <col min="9476" max="9476" width="14.5546875" style="1" customWidth="1"/>
    <col min="9477" max="9477" width="13.5546875" style="1" customWidth="1"/>
    <col min="9478" max="9478" width="16.5546875" style="1" customWidth="1"/>
    <col min="9479" max="9479" width="15.33203125" style="1" customWidth="1"/>
    <col min="9480" max="9728" width="9.109375" style="1"/>
    <col min="9729" max="9729" width="2" style="1" customWidth="1"/>
    <col min="9730" max="9730" width="15" style="1" customWidth="1"/>
    <col min="9731" max="9731" width="15.88671875" style="1" customWidth="1"/>
    <col min="9732" max="9732" width="14.5546875" style="1" customWidth="1"/>
    <col min="9733" max="9733" width="13.5546875" style="1" customWidth="1"/>
    <col min="9734" max="9734" width="16.5546875" style="1" customWidth="1"/>
    <col min="9735" max="9735" width="15.33203125" style="1" customWidth="1"/>
    <col min="9736" max="9984" width="9.109375" style="1"/>
    <col min="9985" max="9985" width="2" style="1" customWidth="1"/>
    <col min="9986" max="9986" width="15" style="1" customWidth="1"/>
    <col min="9987" max="9987" width="15.88671875" style="1" customWidth="1"/>
    <col min="9988" max="9988" width="14.5546875" style="1" customWidth="1"/>
    <col min="9989" max="9989" width="13.5546875" style="1" customWidth="1"/>
    <col min="9990" max="9990" width="16.5546875" style="1" customWidth="1"/>
    <col min="9991" max="9991" width="15.33203125" style="1" customWidth="1"/>
    <col min="9992" max="10240" width="9.109375" style="1"/>
    <col min="10241" max="10241" width="2" style="1" customWidth="1"/>
    <col min="10242" max="10242" width="15" style="1" customWidth="1"/>
    <col min="10243" max="10243" width="15.88671875" style="1" customWidth="1"/>
    <col min="10244" max="10244" width="14.5546875" style="1" customWidth="1"/>
    <col min="10245" max="10245" width="13.5546875" style="1" customWidth="1"/>
    <col min="10246" max="10246" width="16.5546875" style="1" customWidth="1"/>
    <col min="10247" max="10247" width="15.33203125" style="1" customWidth="1"/>
    <col min="10248" max="10496" width="9.109375" style="1"/>
    <col min="10497" max="10497" width="2" style="1" customWidth="1"/>
    <col min="10498" max="10498" width="15" style="1" customWidth="1"/>
    <col min="10499" max="10499" width="15.88671875" style="1" customWidth="1"/>
    <col min="10500" max="10500" width="14.5546875" style="1" customWidth="1"/>
    <col min="10501" max="10501" width="13.5546875" style="1" customWidth="1"/>
    <col min="10502" max="10502" width="16.5546875" style="1" customWidth="1"/>
    <col min="10503" max="10503" width="15.33203125" style="1" customWidth="1"/>
    <col min="10504" max="10752" width="9.109375" style="1"/>
    <col min="10753" max="10753" width="2" style="1" customWidth="1"/>
    <col min="10754" max="10754" width="15" style="1" customWidth="1"/>
    <col min="10755" max="10755" width="15.88671875" style="1" customWidth="1"/>
    <col min="10756" max="10756" width="14.5546875" style="1" customWidth="1"/>
    <col min="10757" max="10757" width="13.5546875" style="1" customWidth="1"/>
    <col min="10758" max="10758" width="16.5546875" style="1" customWidth="1"/>
    <col min="10759" max="10759" width="15.33203125" style="1" customWidth="1"/>
    <col min="10760" max="11008" width="9.109375" style="1"/>
    <col min="11009" max="11009" width="2" style="1" customWidth="1"/>
    <col min="11010" max="11010" width="15" style="1" customWidth="1"/>
    <col min="11011" max="11011" width="15.88671875" style="1" customWidth="1"/>
    <col min="11012" max="11012" width="14.5546875" style="1" customWidth="1"/>
    <col min="11013" max="11013" width="13.5546875" style="1" customWidth="1"/>
    <col min="11014" max="11014" width="16.5546875" style="1" customWidth="1"/>
    <col min="11015" max="11015" width="15.33203125" style="1" customWidth="1"/>
    <col min="11016" max="11264" width="9.109375" style="1"/>
    <col min="11265" max="11265" width="2" style="1" customWidth="1"/>
    <col min="11266" max="11266" width="15" style="1" customWidth="1"/>
    <col min="11267" max="11267" width="15.88671875" style="1" customWidth="1"/>
    <col min="11268" max="11268" width="14.5546875" style="1" customWidth="1"/>
    <col min="11269" max="11269" width="13.5546875" style="1" customWidth="1"/>
    <col min="11270" max="11270" width="16.5546875" style="1" customWidth="1"/>
    <col min="11271" max="11271" width="15.33203125" style="1" customWidth="1"/>
    <col min="11272" max="11520" width="9.109375" style="1"/>
    <col min="11521" max="11521" width="2" style="1" customWidth="1"/>
    <col min="11522" max="11522" width="15" style="1" customWidth="1"/>
    <col min="11523" max="11523" width="15.88671875" style="1" customWidth="1"/>
    <col min="11524" max="11524" width="14.5546875" style="1" customWidth="1"/>
    <col min="11525" max="11525" width="13.5546875" style="1" customWidth="1"/>
    <col min="11526" max="11526" width="16.5546875" style="1" customWidth="1"/>
    <col min="11527" max="11527" width="15.33203125" style="1" customWidth="1"/>
    <col min="11528" max="11776" width="9.109375" style="1"/>
    <col min="11777" max="11777" width="2" style="1" customWidth="1"/>
    <col min="11778" max="11778" width="15" style="1" customWidth="1"/>
    <col min="11779" max="11779" width="15.88671875" style="1" customWidth="1"/>
    <col min="11780" max="11780" width="14.5546875" style="1" customWidth="1"/>
    <col min="11781" max="11781" width="13.5546875" style="1" customWidth="1"/>
    <col min="11782" max="11782" width="16.5546875" style="1" customWidth="1"/>
    <col min="11783" max="11783" width="15.33203125" style="1" customWidth="1"/>
    <col min="11784" max="12032" width="9.109375" style="1"/>
    <col min="12033" max="12033" width="2" style="1" customWidth="1"/>
    <col min="12034" max="12034" width="15" style="1" customWidth="1"/>
    <col min="12035" max="12035" width="15.88671875" style="1" customWidth="1"/>
    <col min="12036" max="12036" width="14.5546875" style="1" customWidth="1"/>
    <col min="12037" max="12037" width="13.5546875" style="1" customWidth="1"/>
    <col min="12038" max="12038" width="16.5546875" style="1" customWidth="1"/>
    <col min="12039" max="12039" width="15.33203125" style="1" customWidth="1"/>
    <col min="12040" max="12288" width="9.109375" style="1"/>
    <col min="12289" max="12289" width="2" style="1" customWidth="1"/>
    <col min="12290" max="12290" width="15" style="1" customWidth="1"/>
    <col min="12291" max="12291" width="15.88671875" style="1" customWidth="1"/>
    <col min="12292" max="12292" width="14.5546875" style="1" customWidth="1"/>
    <col min="12293" max="12293" width="13.5546875" style="1" customWidth="1"/>
    <col min="12294" max="12294" width="16.5546875" style="1" customWidth="1"/>
    <col min="12295" max="12295" width="15.33203125" style="1" customWidth="1"/>
    <col min="12296" max="12544" width="9.109375" style="1"/>
    <col min="12545" max="12545" width="2" style="1" customWidth="1"/>
    <col min="12546" max="12546" width="15" style="1" customWidth="1"/>
    <col min="12547" max="12547" width="15.88671875" style="1" customWidth="1"/>
    <col min="12548" max="12548" width="14.5546875" style="1" customWidth="1"/>
    <col min="12549" max="12549" width="13.5546875" style="1" customWidth="1"/>
    <col min="12550" max="12550" width="16.5546875" style="1" customWidth="1"/>
    <col min="12551" max="12551" width="15.33203125" style="1" customWidth="1"/>
    <col min="12552" max="12800" width="9.109375" style="1"/>
    <col min="12801" max="12801" width="2" style="1" customWidth="1"/>
    <col min="12802" max="12802" width="15" style="1" customWidth="1"/>
    <col min="12803" max="12803" width="15.88671875" style="1" customWidth="1"/>
    <col min="12804" max="12804" width="14.5546875" style="1" customWidth="1"/>
    <col min="12805" max="12805" width="13.5546875" style="1" customWidth="1"/>
    <col min="12806" max="12806" width="16.5546875" style="1" customWidth="1"/>
    <col min="12807" max="12807" width="15.33203125" style="1" customWidth="1"/>
    <col min="12808" max="13056" width="9.109375" style="1"/>
    <col min="13057" max="13057" width="2" style="1" customWidth="1"/>
    <col min="13058" max="13058" width="15" style="1" customWidth="1"/>
    <col min="13059" max="13059" width="15.88671875" style="1" customWidth="1"/>
    <col min="13060" max="13060" width="14.5546875" style="1" customWidth="1"/>
    <col min="13061" max="13061" width="13.5546875" style="1" customWidth="1"/>
    <col min="13062" max="13062" width="16.5546875" style="1" customWidth="1"/>
    <col min="13063" max="13063" width="15.33203125" style="1" customWidth="1"/>
    <col min="13064" max="13312" width="9.109375" style="1"/>
    <col min="13313" max="13313" width="2" style="1" customWidth="1"/>
    <col min="13314" max="13314" width="15" style="1" customWidth="1"/>
    <col min="13315" max="13315" width="15.88671875" style="1" customWidth="1"/>
    <col min="13316" max="13316" width="14.5546875" style="1" customWidth="1"/>
    <col min="13317" max="13317" width="13.5546875" style="1" customWidth="1"/>
    <col min="13318" max="13318" width="16.5546875" style="1" customWidth="1"/>
    <col min="13319" max="13319" width="15.33203125" style="1" customWidth="1"/>
    <col min="13320" max="13568" width="9.109375" style="1"/>
    <col min="13569" max="13569" width="2" style="1" customWidth="1"/>
    <col min="13570" max="13570" width="15" style="1" customWidth="1"/>
    <col min="13571" max="13571" width="15.88671875" style="1" customWidth="1"/>
    <col min="13572" max="13572" width="14.5546875" style="1" customWidth="1"/>
    <col min="13573" max="13573" width="13.5546875" style="1" customWidth="1"/>
    <col min="13574" max="13574" width="16.5546875" style="1" customWidth="1"/>
    <col min="13575" max="13575" width="15.33203125" style="1" customWidth="1"/>
    <col min="13576" max="13824" width="9.109375" style="1"/>
    <col min="13825" max="13825" width="2" style="1" customWidth="1"/>
    <col min="13826" max="13826" width="15" style="1" customWidth="1"/>
    <col min="13827" max="13827" width="15.88671875" style="1" customWidth="1"/>
    <col min="13828" max="13828" width="14.5546875" style="1" customWidth="1"/>
    <col min="13829" max="13829" width="13.5546875" style="1" customWidth="1"/>
    <col min="13830" max="13830" width="16.5546875" style="1" customWidth="1"/>
    <col min="13831" max="13831" width="15.33203125" style="1" customWidth="1"/>
    <col min="13832" max="14080" width="9.109375" style="1"/>
    <col min="14081" max="14081" width="2" style="1" customWidth="1"/>
    <col min="14082" max="14082" width="15" style="1" customWidth="1"/>
    <col min="14083" max="14083" width="15.88671875" style="1" customWidth="1"/>
    <col min="14084" max="14084" width="14.5546875" style="1" customWidth="1"/>
    <col min="14085" max="14085" width="13.5546875" style="1" customWidth="1"/>
    <col min="14086" max="14086" width="16.5546875" style="1" customWidth="1"/>
    <col min="14087" max="14087" width="15.33203125" style="1" customWidth="1"/>
    <col min="14088" max="14336" width="9.109375" style="1"/>
    <col min="14337" max="14337" width="2" style="1" customWidth="1"/>
    <col min="14338" max="14338" width="15" style="1" customWidth="1"/>
    <col min="14339" max="14339" width="15.88671875" style="1" customWidth="1"/>
    <col min="14340" max="14340" width="14.5546875" style="1" customWidth="1"/>
    <col min="14341" max="14341" width="13.5546875" style="1" customWidth="1"/>
    <col min="14342" max="14342" width="16.5546875" style="1" customWidth="1"/>
    <col min="14343" max="14343" width="15.33203125" style="1" customWidth="1"/>
    <col min="14344" max="14592" width="9.109375" style="1"/>
    <col min="14593" max="14593" width="2" style="1" customWidth="1"/>
    <col min="14594" max="14594" width="15" style="1" customWidth="1"/>
    <col min="14595" max="14595" width="15.88671875" style="1" customWidth="1"/>
    <col min="14596" max="14596" width="14.5546875" style="1" customWidth="1"/>
    <col min="14597" max="14597" width="13.5546875" style="1" customWidth="1"/>
    <col min="14598" max="14598" width="16.5546875" style="1" customWidth="1"/>
    <col min="14599" max="14599" width="15.33203125" style="1" customWidth="1"/>
    <col min="14600" max="14848" width="9.109375" style="1"/>
    <col min="14849" max="14849" width="2" style="1" customWidth="1"/>
    <col min="14850" max="14850" width="15" style="1" customWidth="1"/>
    <col min="14851" max="14851" width="15.88671875" style="1" customWidth="1"/>
    <col min="14852" max="14852" width="14.5546875" style="1" customWidth="1"/>
    <col min="14853" max="14853" width="13.5546875" style="1" customWidth="1"/>
    <col min="14854" max="14854" width="16.5546875" style="1" customWidth="1"/>
    <col min="14855" max="14855" width="15.33203125" style="1" customWidth="1"/>
    <col min="14856" max="15104" width="9.109375" style="1"/>
    <col min="15105" max="15105" width="2" style="1" customWidth="1"/>
    <col min="15106" max="15106" width="15" style="1" customWidth="1"/>
    <col min="15107" max="15107" width="15.88671875" style="1" customWidth="1"/>
    <col min="15108" max="15108" width="14.5546875" style="1" customWidth="1"/>
    <col min="15109" max="15109" width="13.5546875" style="1" customWidth="1"/>
    <col min="15110" max="15110" width="16.5546875" style="1" customWidth="1"/>
    <col min="15111" max="15111" width="15.33203125" style="1" customWidth="1"/>
    <col min="15112" max="15360" width="9.109375" style="1"/>
    <col min="15361" max="15361" width="2" style="1" customWidth="1"/>
    <col min="15362" max="15362" width="15" style="1" customWidth="1"/>
    <col min="15363" max="15363" width="15.88671875" style="1" customWidth="1"/>
    <col min="15364" max="15364" width="14.5546875" style="1" customWidth="1"/>
    <col min="15365" max="15365" width="13.5546875" style="1" customWidth="1"/>
    <col min="15366" max="15366" width="16.5546875" style="1" customWidth="1"/>
    <col min="15367" max="15367" width="15.33203125" style="1" customWidth="1"/>
    <col min="15368" max="15616" width="9.109375" style="1"/>
    <col min="15617" max="15617" width="2" style="1" customWidth="1"/>
    <col min="15618" max="15618" width="15" style="1" customWidth="1"/>
    <col min="15619" max="15619" width="15.88671875" style="1" customWidth="1"/>
    <col min="15620" max="15620" width="14.5546875" style="1" customWidth="1"/>
    <col min="15621" max="15621" width="13.5546875" style="1" customWidth="1"/>
    <col min="15622" max="15622" width="16.5546875" style="1" customWidth="1"/>
    <col min="15623" max="15623" width="15.33203125" style="1" customWidth="1"/>
    <col min="15624" max="15872" width="9.109375" style="1"/>
    <col min="15873" max="15873" width="2" style="1" customWidth="1"/>
    <col min="15874" max="15874" width="15" style="1" customWidth="1"/>
    <col min="15875" max="15875" width="15.88671875" style="1" customWidth="1"/>
    <col min="15876" max="15876" width="14.5546875" style="1" customWidth="1"/>
    <col min="15877" max="15877" width="13.5546875" style="1" customWidth="1"/>
    <col min="15878" max="15878" width="16.5546875" style="1" customWidth="1"/>
    <col min="15879" max="15879" width="15.33203125" style="1" customWidth="1"/>
    <col min="15880" max="16128" width="9.109375" style="1"/>
    <col min="16129" max="16129" width="2" style="1" customWidth="1"/>
    <col min="16130" max="16130" width="15" style="1" customWidth="1"/>
    <col min="16131" max="16131" width="15.88671875" style="1" customWidth="1"/>
    <col min="16132" max="16132" width="14.5546875" style="1" customWidth="1"/>
    <col min="16133" max="16133" width="13.5546875" style="1" customWidth="1"/>
    <col min="16134" max="16134" width="16.5546875" style="1" customWidth="1"/>
    <col min="16135" max="16135" width="15.33203125" style="1" customWidth="1"/>
    <col min="16136" max="16384" width="9.109375" style="1"/>
  </cols>
  <sheetData>
    <row r="1" spans="1:57" ht="24.75" customHeight="1" thickBot="1" x14ac:dyDescent="0.3">
      <c r="A1" s="81" t="s">
        <v>98</v>
      </c>
      <c r="B1" s="82"/>
      <c r="C1" s="82"/>
      <c r="D1" s="82"/>
      <c r="E1" s="82"/>
      <c r="F1" s="82"/>
      <c r="G1" s="82"/>
    </row>
    <row r="2" spans="1:57" ht="12.75" customHeight="1" x14ac:dyDescent="0.25">
      <c r="A2" s="83" t="s">
        <v>28</v>
      </c>
      <c r="B2" s="84"/>
      <c r="C2" s="85" t="s">
        <v>103</v>
      </c>
      <c r="D2" s="85" t="s">
        <v>104</v>
      </c>
      <c r="E2" s="86"/>
      <c r="F2" s="87" t="s">
        <v>29</v>
      </c>
      <c r="G2" s="88"/>
    </row>
    <row r="3" spans="1:57" ht="3" hidden="1" customHeight="1" x14ac:dyDescent="0.25">
      <c r="A3" s="89"/>
      <c r="B3" s="90"/>
      <c r="C3" s="91"/>
      <c r="D3" s="91"/>
      <c r="E3" s="92"/>
      <c r="F3" s="93"/>
      <c r="G3" s="94"/>
    </row>
    <row r="4" spans="1:57" ht="12" customHeight="1" x14ac:dyDescent="0.25">
      <c r="A4" s="95" t="s">
        <v>30</v>
      </c>
      <c r="B4" s="90"/>
      <c r="C4" s="91"/>
      <c r="D4" s="91"/>
      <c r="E4" s="92"/>
      <c r="F4" s="93" t="s">
        <v>31</v>
      </c>
      <c r="G4" s="96"/>
    </row>
    <row r="5" spans="1:57" ht="12.9" customHeight="1" x14ac:dyDescent="0.25">
      <c r="A5" s="97" t="s">
        <v>103</v>
      </c>
      <c r="B5" s="98"/>
      <c r="C5" s="99" t="s">
        <v>104</v>
      </c>
      <c r="D5" s="100"/>
      <c r="E5" s="98"/>
      <c r="F5" s="93" t="s">
        <v>32</v>
      </c>
      <c r="G5" s="94"/>
    </row>
    <row r="6" spans="1:57" ht="12.9" customHeight="1" x14ac:dyDescent="0.25">
      <c r="A6" s="95" t="s">
        <v>33</v>
      </c>
      <c r="B6" s="90"/>
      <c r="C6" s="91"/>
      <c r="D6" s="91"/>
      <c r="E6" s="92"/>
      <c r="F6" s="101" t="s">
        <v>34</v>
      </c>
      <c r="G6" s="102"/>
      <c r="O6" s="103"/>
    </row>
    <row r="7" spans="1:57" ht="12.9" customHeight="1" x14ac:dyDescent="0.25">
      <c r="A7" s="104" t="s">
        <v>100</v>
      </c>
      <c r="B7" s="105"/>
      <c r="C7" s="106" t="s">
        <v>101</v>
      </c>
      <c r="D7" s="107"/>
      <c r="E7" s="107"/>
      <c r="F7" s="108" t="s">
        <v>35</v>
      </c>
      <c r="G7" s="102">
        <f>IF(G6=0,,ROUND((F30+F32)/G6,1))</f>
        <v>0</v>
      </c>
    </row>
    <row r="8" spans="1:57" x14ac:dyDescent="0.25">
      <c r="A8" s="109" t="s">
        <v>36</v>
      </c>
      <c r="B8" s="93"/>
      <c r="C8" s="300" t="s">
        <v>120</v>
      </c>
      <c r="D8" s="300"/>
      <c r="E8" s="301"/>
      <c r="F8" s="110" t="s">
        <v>37</v>
      </c>
      <c r="G8" s="111"/>
      <c r="H8" s="112"/>
      <c r="I8" s="113"/>
    </row>
    <row r="9" spans="1:57" x14ac:dyDescent="0.25">
      <c r="A9" s="109" t="s">
        <v>38</v>
      </c>
      <c r="B9" s="93"/>
      <c r="C9" s="300"/>
      <c r="D9" s="300"/>
      <c r="E9" s="301"/>
      <c r="F9" s="93"/>
      <c r="G9" s="114"/>
      <c r="H9" s="115"/>
    </row>
    <row r="10" spans="1:57" x14ac:dyDescent="0.25">
      <c r="A10" s="109" t="s">
        <v>39</v>
      </c>
      <c r="B10" s="93"/>
      <c r="C10" s="300"/>
      <c r="D10" s="300"/>
      <c r="E10" s="300"/>
      <c r="F10" s="116"/>
      <c r="G10" s="117"/>
      <c r="H10" s="118"/>
    </row>
    <row r="11" spans="1:57" ht="13.5" customHeight="1" x14ac:dyDescent="0.25">
      <c r="A11" s="109" t="s">
        <v>40</v>
      </c>
      <c r="B11" s="93"/>
      <c r="C11" s="300"/>
      <c r="D11" s="300"/>
      <c r="E11" s="300"/>
      <c r="F11" s="119" t="s">
        <v>41</v>
      </c>
      <c r="G11" s="120"/>
      <c r="H11" s="115"/>
      <c r="BA11" s="121"/>
      <c r="BB11" s="121"/>
      <c r="BC11" s="121"/>
      <c r="BD11" s="121"/>
      <c r="BE11" s="121"/>
    </row>
    <row r="12" spans="1:57" ht="12.75" customHeight="1" x14ac:dyDescent="0.25">
      <c r="A12" s="122" t="s">
        <v>42</v>
      </c>
      <c r="B12" s="90"/>
      <c r="C12" s="302"/>
      <c r="D12" s="302"/>
      <c r="E12" s="302"/>
      <c r="F12" s="123" t="s">
        <v>43</v>
      </c>
      <c r="G12" s="124"/>
      <c r="H12" s="115"/>
    </row>
    <row r="13" spans="1:57" ht="28.5" customHeight="1" thickBot="1" x14ac:dyDescent="0.3">
      <c r="A13" s="125" t="s">
        <v>44</v>
      </c>
      <c r="B13" s="126"/>
      <c r="C13" s="126"/>
      <c r="D13" s="126"/>
      <c r="E13" s="127"/>
      <c r="F13" s="127"/>
      <c r="G13" s="128"/>
      <c r="H13" s="115"/>
    </row>
    <row r="14" spans="1:57" ht="17.25" customHeight="1" thickBot="1" x14ac:dyDescent="0.3">
      <c r="A14" s="129" t="s">
        <v>45</v>
      </c>
      <c r="B14" s="130"/>
      <c r="C14" s="131"/>
      <c r="D14" s="132" t="s">
        <v>46</v>
      </c>
      <c r="E14" s="133"/>
      <c r="F14" s="133"/>
      <c r="G14" s="131"/>
    </row>
    <row r="15" spans="1:57" ht="15.9" customHeight="1" x14ac:dyDescent="0.25">
      <c r="A15" s="134"/>
      <c r="B15" s="135" t="s">
        <v>47</v>
      </c>
      <c r="C15" s="136">
        <f>'00 00 00 00 Rek'!E8</f>
        <v>0</v>
      </c>
      <c r="D15" s="137">
        <f>'00 00 00 00 Rek'!A16</f>
        <v>0</v>
      </c>
      <c r="E15" s="138"/>
      <c r="F15" s="139"/>
      <c r="G15" s="136">
        <f>'00 00 00 00 Rek'!I16</f>
        <v>0</v>
      </c>
    </row>
    <row r="16" spans="1:57" ht="15.9" customHeight="1" x14ac:dyDescent="0.25">
      <c r="A16" s="134" t="s">
        <v>48</v>
      </c>
      <c r="B16" s="135" t="s">
        <v>49</v>
      </c>
      <c r="C16" s="136">
        <f>'00 00 00 00 Rek'!F8</f>
        <v>0</v>
      </c>
      <c r="D16" s="89"/>
      <c r="E16" s="140"/>
      <c r="F16" s="141"/>
      <c r="G16" s="136"/>
    </row>
    <row r="17" spans="1:7" ht="15.9" customHeight="1" x14ac:dyDescent="0.25">
      <c r="A17" s="134" t="s">
        <v>50</v>
      </c>
      <c r="B17" s="135" t="s">
        <v>51</v>
      </c>
      <c r="C17" s="136">
        <f>'00 00 00 00 Rek'!H8</f>
        <v>0</v>
      </c>
      <c r="D17" s="89"/>
      <c r="E17" s="140"/>
      <c r="F17" s="141"/>
      <c r="G17" s="136"/>
    </row>
    <row r="18" spans="1:7" ht="15.9" customHeight="1" x14ac:dyDescent="0.25">
      <c r="A18" s="142" t="s">
        <v>52</v>
      </c>
      <c r="B18" s="143" t="s">
        <v>53</v>
      </c>
      <c r="C18" s="136">
        <f>'00 00 00 00 Rek'!G8</f>
        <v>0</v>
      </c>
      <c r="D18" s="89"/>
      <c r="E18" s="140"/>
      <c r="F18" s="141"/>
      <c r="G18" s="136"/>
    </row>
    <row r="19" spans="1:7" ht="15.9" customHeight="1" x14ac:dyDescent="0.25">
      <c r="A19" s="144" t="s">
        <v>54</v>
      </c>
      <c r="B19" s="135"/>
      <c r="C19" s="136">
        <f>SUM(C15:C18)</f>
        <v>0</v>
      </c>
      <c r="D19" s="89"/>
      <c r="E19" s="140"/>
      <c r="F19" s="141"/>
      <c r="G19" s="136"/>
    </row>
    <row r="20" spans="1:7" ht="15.9" customHeight="1" x14ac:dyDescent="0.25">
      <c r="A20" s="144"/>
      <c r="B20" s="135"/>
      <c r="C20" s="136"/>
      <c r="D20" s="89"/>
      <c r="E20" s="140"/>
      <c r="F20" s="141"/>
      <c r="G20" s="136"/>
    </row>
    <row r="21" spans="1:7" ht="15.9" customHeight="1" x14ac:dyDescent="0.25">
      <c r="A21" s="144" t="s">
        <v>27</v>
      </c>
      <c r="B21" s="135"/>
      <c r="C21" s="136">
        <f>'00 00 00 00 Rek'!I8</f>
        <v>0</v>
      </c>
      <c r="D21" s="89"/>
      <c r="E21" s="140"/>
      <c r="F21" s="141"/>
      <c r="G21" s="136"/>
    </row>
    <row r="22" spans="1:7" ht="15.9" customHeight="1" x14ac:dyDescent="0.25">
      <c r="A22" s="145" t="s">
        <v>55</v>
      </c>
      <c r="B22" s="115"/>
      <c r="C22" s="136">
        <f>C19+C21</f>
        <v>0</v>
      </c>
      <c r="D22" s="89" t="s">
        <v>56</v>
      </c>
      <c r="E22" s="140"/>
      <c r="F22" s="141"/>
      <c r="G22" s="136">
        <f>G23-SUM(G15:G21)</f>
        <v>0</v>
      </c>
    </row>
    <row r="23" spans="1:7" ht="15.9" customHeight="1" thickBot="1" x14ac:dyDescent="0.3">
      <c r="A23" s="303" t="s">
        <v>57</v>
      </c>
      <c r="B23" s="304"/>
      <c r="C23" s="146">
        <f>C22+G23</f>
        <v>0</v>
      </c>
      <c r="D23" s="147" t="s">
        <v>58</v>
      </c>
      <c r="E23" s="148"/>
      <c r="F23" s="149"/>
      <c r="G23" s="136">
        <f>'00 00 00 00 Rek'!H14</f>
        <v>0</v>
      </c>
    </row>
    <row r="24" spans="1:7" x14ac:dyDescent="0.25">
      <c r="A24" s="150" t="s">
        <v>59</v>
      </c>
      <c r="B24" s="151"/>
      <c r="C24" s="152"/>
      <c r="D24" s="151" t="s">
        <v>60</v>
      </c>
      <c r="E24" s="151"/>
      <c r="F24" s="153" t="s">
        <v>61</v>
      </c>
      <c r="G24" s="154"/>
    </row>
    <row r="25" spans="1:7" x14ac:dyDescent="0.25">
      <c r="A25" s="145" t="s">
        <v>62</v>
      </c>
      <c r="B25" s="115"/>
      <c r="C25" s="155"/>
      <c r="D25" s="115" t="s">
        <v>62</v>
      </c>
      <c r="F25" s="156" t="s">
        <v>62</v>
      </c>
      <c r="G25" s="157"/>
    </row>
    <row r="26" spans="1:7" ht="37.5" customHeight="1" x14ac:dyDescent="0.25">
      <c r="A26" s="145" t="s">
        <v>63</v>
      </c>
      <c r="B26" s="158"/>
      <c r="C26" s="155"/>
      <c r="D26" s="115" t="s">
        <v>63</v>
      </c>
      <c r="F26" s="156" t="s">
        <v>63</v>
      </c>
      <c r="G26" s="157"/>
    </row>
    <row r="27" spans="1:7" x14ac:dyDescent="0.25">
      <c r="A27" s="145"/>
      <c r="B27" s="159"/>
      <c r="C27" s="155"/>
      <c r="D27" s="115"/>
      <c r="F27" s="156"/>
      <c r="G27" s="157"/>
    </row>
    <row r="28" spans="1:7" x14ac:dyDescent="0.25">
      <c r="A28" s="145" t="s">
        <v>64</v>
      </c>
      <c r="B28" s="115"/>
      <c r="C28" s="155"/>
      <c r="D28" s="156" t="s">
        <v>65</v>
      </c>
      <c r="E28" s="155"/>
      <c r="F28" s="160" t="s">
        <v>65</v>
      </c>
      <c r="G28" s="157"/>
    </row>
    <row r="29" spans="1:7" ht="69" customHeight="1" x14ac:dyDescent="0.25">
      <c r="A29" s="145"/>
      <c r="B29" s="115"/>
      <c r="C29" s="161"/>
      <c r="D29" s="162"/>
      <c r="E29" s="161"/>
      <c r="F29" s="115"/>
      <c r="G29" s="157"/>
    </row>
    <row r="30" spans="1:7" x14ac:dyDescent="0.25">
      <c r="A30" s="163" t="s">
        <v>11</v>
      </c>
      <c r="B30" s="164"/>
      <c r="C30" s="165">
        <v>21</v>
      </c>
      <c r="D30" s="164" t="s">
        <v>66</v>
      </c>
      <c r="E30" s="166"/>
      <c r="F30" s="295">
        <f>C23-F32</f>
        <v>0</v>
      </c>
      <c r="G30" s="296"/>
    </row>
    <row r="31" spans="1:7" x14ac:dyDescent="0.25">
      <c r="A31" s="163" t="s">
        <v>67</v>
      </c>
      <c r="B31" s="164"/>
      <c r="C31" s="165">
        <f>C30</f>
        <v>21</v>
      </c>
      <c r="D31" s="164" t="s">
        <v>68</v>
      </c>
      <c r="E31" s="166"/>
      <c r="F31" s="295">
        <f>ROUND(PRODUCT(F30,C31/100),0)</f>
        <v>0</v>
      </c>
      <c r="G31" s="296"/>
    </row>
    <row r="32" spans="1:7" x14ac:dyDescent="0.25">
      <c r="A32" s="163" t="s">
        <v>11</v>
      </c>
      <c r="B32" s="164"/>
      <c r="C32" s="165">
        <v>0</v>
      </c>
      <c r="D32" s="164" t="s">
        <v>68</v>
      </c>
      <c r="E32" s="166"/>
      <c r="F32" s="295">
        <v>0</v>
      </c>
      <c r="G32" s="296"/>
    </row>
    <row r="33" spans="1:8" x14ac:dyDescent="0.25">
      <c r="A33" s="163" t="s">
        <v>67</v>
      </c>
      <c r="B33" s="167"/>
      <c r="C33" s="168">
        <f>C32</f>
        <v>0</v>
      </c>
      <c r="D33" s="164" t="s">
        <v>68</v>
      </c>
      <c r="E33" s="141"/>
      <c r="F33" s="295">
        <f>ROUND(PRODUCT(F32,C33/100),0)</f>
        <v>0</v>
      </c>
      <c r="G33" s="296"/>
    </row>
    <row r="34" spans="1:8" s="172" customFormat="1" ht="19.5" customHeight="1" thickBot="1" x14ac:dyDescent="0.35">
      <c r="A34" s="169" t="s">
        <v>69</v>
      </c>
      <c r="B34" s="170"/>
      <c r="C34" s="170"/>
      <c r="D34" s="170"/>
      <c r="E34" s="171"/>
      <c r="F34" s="297">
        <f>ROUND(SUM(F30:F33),0)</f>
        <v>0</v>
      </c>
      <c r="G34" s="298"/>
    </row>
    <row r="36" spans="1:8" x14ac:dyDescent="0.25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5">
      <c r="A37" s="2"/>
      <c r="B37" s="299"/>
      <c r="C37" s="299"/>
      <c r="D37" s="299"/>
      <c r="E37" s="299"/>
      <c r="F37" s="299"/>
      <c r="G37" s="299"/>
      <c r="H37" s="1" t="s">
        <v>1</v>
      </c>
    </row>
    <row r="38" spans="1:8" ht="12.75" customHeight="1" x14ac:dyDescent="0.25">
      <c r="A38" s="173"/>
      <c r="B38" s="299"/>
      <c r="C38" s="299"/>
      <c r="D38" s="299"/>
      <c r="E38" s="299"/>
      <c r="F38" s="299"/>
      <c r="G38" s="299"/>
      <c r="H38" s="1" t="s">
        <v>1</v>
      </c>
    </row>
    <row r="39" spans="1:8" x14ac:dyDescent="0.25">
      <c r="A39" s="173"/>
      <c r="B39" s="299"/>
      <c r="C39" s="299"/>
      <c r="D39" s="299"/>
      <c r="E39" s="299"/>
      <c r="F39" s="299"/>
      <c r="G39" s="299"/>
      <c r="H39" s="1" t="s">
        <v>1</v>
      </c>
    </row>
    <row r="40" spans="1:8" x14ac:dyDescent="0.25">
      <c r="A40" s="173"/>
      <c r="B40" s="299"/>
      <c r="C40" s="299"/>
      <c r="D40" s="299"/>
      <c r="E40" s="299"/>
      <c r="F40" s="299"/>
      <c r="G40" s="299"/>
      <c r="H40" s="1" t="s">
        <v>1</v>
      </c>
    </row>
    <row r="41" spans="1:8" x14ac:dyDescent="0.25">
      <c r="A41" s="173"/>
      <c r="B41" s="299"/>
      <c r="C41" s="299"/>
      <c r="D41" s="299"/>
      <c r="E41" s="299"/>
      <c r="F41" s="299"/>
      <c r="G41" s="299"/>
      <c r="H41" s="1" t="s">
        <v>1</v>
      </c>
    </row>
    <row r="42" spans="1:8" x14ac:dyDescent="0.25">
      <c r="A42" s="173"/>
      <c r="B42" s="299"/>
      <c r="C42" s="299"/>
      <c r="D42" s="299"/>
      <c r="E42" s="299"/>
      <c r="F42" s="299"/>
      <c r="G42" s="299"/>
      <c r="H42" s="1" t="s">
        <v>1</v>
      </c>
    </row>
    <row r="43" spans="1:8" x14ac:dyDescent="0.25">
      <c r="A43" s="173"/>
      <c r="B43" s="299"/>
      <c r="C43" s="299"/>
      <c r="D43" s="299"/>
      <c r="E43" s="299"/>
      <c r="F43" s="299"/>
      <c r="G43" s="299"/>
      <c r="H43" s="1" t="s">
        <v>1</v>
      </c>
    </row>
    <row r="44" spans="1:8" ht="12.75" customHeight="1" x14ac:dyDescent="0.25">
      <c r="A44" s="173"/>
      <c r="B44" s="299"/>
      <c r="C44" s="299"/>
      <c r="D44" s="299"/>
      <c r="E44" s="299"/>
      <c r="F44" s="299"/>
      <c r="G44" s="299"/>
      <c r="H44" s="1" t="s">
        <v>1</v>
      </c>
    </row>
    <row r="45" spans="1:8" ht="12.75" customHeight="1" x14ac:dyDescent="0.25">
      <c r="A45" s="173"/>
      <c r="B45" s="299"/>
      <c r="C45" s="299"/>
      <c r="D45" s="299"/>
      <c r="E45" s="299"/>
      <c r="F45" s="299"/>
      <c r="G45" s="299"/>
      <c r="H45" s="1" t="s">
        <v>1</v>
      </c>
    </row>
    <row r="46" spans="1:8" x14ac:dyDescent="0.25">
      <c r="B46" s="294"/>
      <c r="C46" s="294"/>
      <c r="D46" s="294"/>
      <c r="E46" s="294"/>
      <c r="F46" s="294"/>
      <c r="G46" s="294"/>
    </row>
    <row r="47" spans="1:8" x14ac:dyDescent="0.25">
      <c r="B47" s="294"/>
      <c r="C47" s="294"/>
      <c r="D47" s="294"/>
      <c r="E47" s="294"/>
      <c r="F47" s="294"/>
      <c r="G47" s="294"/>
    </row>
    <row r="48" spans="1:8" x14ac:dyDescent="0.25">
      <c r="B48" s="294"/>
      <c r="C48" s="294"/>
      <c r="D48" s="294"/>
      <c r="E48" s="294"/>
      <c r="F48" s="294"/>
      <c r="G48" s="294"/>
    </row>
    <row r="49" spans="2:7" x14ac:dyDescent="0.25">
      <c r="B49" s="294"/>
      <c r="C49" s="294"/>
      <c r="D49" s="294"/>
      <c r="E49" s="294"/>
      <c r="F49" s="294"/>
      <c r="G49" s="294"/>
    </row>
    <row r="50" spans="2:7" x14ac:dyDescent="0.25">
      <c r="B50" s="294"/>
      <c r="C50" s="294"/>
      <c r="D50" s="294"/>
      <c r="E50" s="294"/>
      <c r="F50" s="294"/>
      <c r="G50" s="294"/>
    </row>
    <row r="51" spans="2:7" x14ac:dyDescent="0.25">
      <c r="B51" s="294"/>
      <c r="C51" s="294"/>
      <c r="D51" s="294"/>
      <c r="E51" s="294"/>
      <c r="F51" s="294"/>
      <c r="G51" s="294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65"/>
  <sheetViews>
    <sheetView workbookViewId="0">
      <selection sqref="A1:B1"/>
    </sheetView>
  </sheetViews>
  <sheetFormatPr defaultColWidth="9.109375" defaultRowHeight="13.2" x14ac:dyDescent="0.25"/>
  <cols>
    <col min="1" max="1" width="5.88671875" style="1" customWidth="1"/>
    <col min="2" max="2" width="6.109375" style="1" customWidth="1"/>
    <col min="3" max="3" width="11.44140625" style="1" customWidth="1"/>
    <col min="4" max="4" width="15.88671875" style="1" customWidth="1"/>
    <col min="5" max="5" width="11.33203125" style="1" customWidth="1"/>
    <col min="6" max="6" width="10.88671875" style="1" customWidth="1"/>
    <col min="7" max="7" width="11" style="1" customWidth="1"/>
    <col min="8" max="8" width="11.109375" style="1" customWidth="1"/>
    <col min="9" max="9" width="10.6640625" style="1" customWidth="1"/>
    <col min="10" max="256" width="9.109375" style="1"/>
    <col min="257" max="257" width="5.88671875" style="1" customWidth="1"/>
    <col min="258" max="258" width="6.109375" style="1" customWidth="1"/>
    <col min="259" max="259" width="11.44140625" style="1" customWidth="1"/>
    <col min="260" max="260" width="15.88671875" style="1" customWidth="1"/>
    <col min="261" max="261" width="11.33203125" style="1" customWidth="1"/>
    <col min="262" max="262" width="10.88671875" style="1" customWidth="1"/>
    <col min="263" max="263" width="11" style="1" customWidth="1"/>
    <col min="264" max="264" width="11.109375" style="1" customWidth="1"/>
    <col min="265" max="265" width="10.6640625" style="1" customWidth="1"/>
    <col min="266" max="512" width="9.109375" style="1"/>
    <col min="513" max="513" width="5.88671875" style="1" customWidth="1"/>
    <col min="514" max="514" width="6.109375" style="1" customWidth="1"/>
    <col min="515" max="515" width="11.44140625" style="1" customWidth="1"/>
    <col min="516" max="516" width="15.88671875" style="1" customWidth="1"/>
    <col min="517" max="517" width="11.33203125" style="1" customWidth="1"/>
    <col min="518" max="518" width="10.88671875" style="1" customWidth="1"/>
    <col min="519" max="519" width="11" style="1" customWidth="1"/>
    <col min="520" max="520" width="11.109375" style="1" customWidth="1"/>
    <col min="521" max="521" width="10.6640625" style="1" customWidth="1"/>
    <col min="522" max="768" width="9.109375" style="1"/>
    <col min="769" max="769" width="5.88671875" style="1" customWidth="1"/>
    <col min="770" max="770" width="6.109375" style="1" customWidth="1"/>
    <col min="771" max="771" width="11.44140625" style="1" customWidth="1"/>
    <col min="772" max="772" width="15.88671875" style="1" customWidth="1"/>
    <col min="773" max="773" width="11.33203125" style="1" customWidth="1"/>
    <col min="774" max="774" width="10.88671875" style="1" customWidth="1"/>
    <col min="775" max="775" width="11" style="1" customWidth="1"/>
    <col min="776" max="776" width="11.109375" style="1" customWidth="1"/>
    <col min="777" max="777" width="10.6640625" style="1" customWidth="1"/>
    <col min="778" max="1024" width="9.109375" style="1"/>
    <col min="1025" max="1025" width="5.88671875" style="1" customWidth="1"/>
    <col min="1026" max="1026" width="6.109375" style="1" customWidth="1"/>
    <col min="1027" max="1027" width="11.44140625" style="1" customWidth="1"/>
    <col min="1028" max="1028" width="15.88671875" style="1" customWidth="1"/>
    <col min="1029" max="1029" width="11.33203125" style="1" customWidth="1"/>
    <col min="1030" max="1030" width="10.88671875" style="1" customWidth="1"/>
    <col min="1031" max="1031" width="11" style="1" customWidth="1"/>
    <col min="1032" max="1032" width="11.109375" style="1" customWidth="1"/>
    <col min="1033" max="1033" width="10.6640625" style="1" customWidth="1"/>
    <col min="1034" max="1280" width="9.109375" style="1"/>
    <col min="1281" max="1281" width="5.88671875" style="1" customWidth="1"/>
    <col min="1282" max="1282" width="6.109375" style="1" customWidth="1"/>
    <col min="1283" max="1283" width="11.44140625" style="1" customWidth="1"/>
    <col min="1284" max="1284" width="15.88671875" style="1" customWidth="1"/>
    <col min="1285" max="1285" width="11.33203125" style="1" customWidth="1"/>
    <col min="1286" max="1286" width="10.88671875" style="1" customWidth="1"/>
    <col min="1287" max="1287" width="11" style="1" customWidth="1"/>
    <col min="1288" max="1288" width="11.109375" style="1" customWidth="1"/>
    <col min="1289" max="1289" width="10.6640625" style="1" customWidth="1"/>
    <col min="1290" max="1536" width="9.109375" style="1"/>
    <col min="1537" max="1537" width="5.88671875" style="1" customWidth="1"/>
    <col min="1538" max="1538" width="6.109375" style="1" customWidth="1"/>
    <col min="1539" max="1539" width="11.44140625" style="1" customWidth="1"/>
    <col min="1540" max="1540" width="15.88671875" style="1" customWidth="1"/>
    <col min="1541" max="1541" width="11.33203125" style="1" customWidth="1"/>
    <col min="1542" max="1542" width="10.88671875" style="1" customWidth="1"/>
    <col min="1543" max="1543" width="11" style="1" customWidth="1"/>
    <col min="1544" max="1544" width="11.109375" style="1" customWidth="1"/>
    <col min="1545" max="1545" width="10.6640625" style="1" customWidth="1"/>
    <col min="1546" max="1792" width="9.109375" style="1"/>
    <col min="1793" max="1793" width="5.88671875" style="1" customWidth="1"/>
    <col min="1794" max="1794" width="6.109375" style="1" customWidth="1"/>
    <col min="1795" max="1795" width="11.44140625" style="1" customWidth="1"/>
    <col min="1796" max="1796" width="15.88671875" style="1" customWidth="1"/>
    <col min="1797" max="1797" width="11.33203125" style="1" customWidth="1"/>
    <col min="1798" max="1798" width="10.88671875" style="1" customWidth="1"/>
    <col min="1799" max="1799" width="11" style="1" customWidth="1"/>
    <col min="1800" max="1800" width="11.109375" style="1" customWidth="1"/>
    <col min="1801" max="1801" width="10.6640625" style="1" customWidth="1"/>
    <col min="1802" max="2048" width="9.109375" style="1"/>
    <col min="2049" max="2049" width="5.88671875" style="1" customWidth="1"/>
    <col min="2050" max="2050" width="6.109375" style="1" customWidth="1"/>
    <col min="2051" max="2051" width="11.44140625" style="1" customWidth="1"/>
    <col min="2052" max="2052" width="15.88671875" style="1" customWidth="1"/>
    <col min="2053" max="2053" width="11.33203125" style="1" customWidth="1"/>
    <col min="2054" max="2054" width="10.88671875" style="1" customWidth="1"/>
    <col min="2055" max="2055" width="11" style="1" customWidth="1"/>
    <col min="2056" max="2056" width="11.109375" style="1" customWidth="1"/>
    <col min="2057" max="2057" width="10.6640625" style="1" customWidth="1"/>
    <col min="2058" max="2304" width="9.109375" style="1"/>
    <col min="2305" max="2305" width="5.88671875" style="1" customWidth="1"/>
    <col min="2306" max="2306" width="6.109375" style="1" customWidth="1"/>
    <col min="2307" max="2307" width="11.44140625" style="1" customWidth="1"/>
    <col min="2308" max="2308" width="15.88671875" style="1" customWidth="1"/>
    <col min="2309" max="2309" width="11.33203125" style="1" customWidth="1"/>
    <col min="2310" max="2310" width="10.88671875" style="1" customWidth="1"/>
    <col min="2311" max="2311" width="11" style="1" customWidth="1"/>
    <col min="2312" max="2312" width="11.109375" style="1" customWidth="1"/>
    <col min="2313" max="2313" width="10.6640625" style="1" customWidth="1"/>
    <col min="2314" max="2560" width="9.109375" style="1"/>
    <col min="2561" max="2561" width="5.88671875" style="1" customWidth="1"/>
    <col min="2562" max="2562" width="6.109375" style="1" customWidth="1"/>
    <col min="2563" max="2563" width="11.44140625" style="1" customWidth="1"/>
    <col min="2564" max="2564" width="15.88671875" style="1" customWidth="1"/>
    <col min="2565" max="2565" width="11.33203125" style="1" customWidth="1"/>
    <col min="2566" max="2566" width="10.88671875" style="1" customWidth="1"/>
    <col min="2567" max="2567" width="11" style="1" customWidth="1"/>
    <col min="2568" max="2568" width="11.109375" style="1" customWidth="1"/>
    <col min="2569" max="2569" width="10.6640625" style="1" customWidth="1"/>
    <col min="2570" max="2816" width="9.109375" style="1"/>
    <col min="2817" max="2817" width="5.88671875" style="1" customWidth="1"/>
    <col min="2818" max="2818" width="6.109375" style="1" customWidth="1"/>
    <col min="2819" max="2819" width="11.44140625" style="1" customWidth="1"/>
    <col min="2820" max="2820" width="15.88671875" style="1" customWidth="1"/>
    <col min="2821" max="2821" width="11.33203125" style="1" customWidth="1"/>
    <col min="2822" max="2822" width="10.88671875" style="1" customWidth="1"/>
    <col min="2823" max="2823" width="11" style="1" customWidth="1"/>
    <col min="2824" max="2824" width="11.109375" style="1" customWidth="1"/>
    <col min="2825" max="2825" width="10.6640625" style="1" customWidth="1"/>
    <col min="2826" max="3072" width="9.109375" style="1"/>
    <col min="3073" max="3073" width="5.88671875" style="1" customWidth="1"/>
    <col min="3074" max="3074" width="6.109375" style="1" customWidth="1"/>
    <col min="3075" max="3075" width="11.44140625" style="1" customWidth="1"/>
    <col min="3076" max="3076" width="15.88671875" style="1" customWidth="1"/>
    <col min="3077" max="3077" width="11.33203125" style="1" customWidth="1"/>
    <col min="3078" max="3078" width="10.88671875" style="1" customWidth="1"/>
    <col min="3079" max="3079" width="11" style="1" customWidth="1"/>
    <col min="3080" max="3080" width="11.109375" style="1" customWidth="1"/>
    <col min="3081" max="3081" width="10.6640625" style="1" customWidth="1"/>
    <col min="3082" max="3328" width="9.109375" style="1"/>
    <col min="3329" max="3329" width="5.88671875" style="1" customWidth="1"/>
    <col min="3330" max="3330" width="6.109375" style="1" customWidth="1"/>
    <col min="3331" max="3331" width="11.44140625" style="1" customWidth="1"/>
    <col min="3332" max="3332" width="15.88671875" style="1" customWidth="1"/>
    <col min="3333" max="3333" width="11.33203125" style="1" customWidth="1"/>
    <col min="3334" max="3334" width="10.88671875" style="1" customWidth="1"/>
    <col min="3335" max="3335" width="11" style="1" customWidth="1"/>
    <col min="3336" max="3336" width="11.109375" style="1" customWidth="1"/>
    <col min="3337" max="3337" width="10.6640625" style="1" customWidth="1"/>
    <col min="3338" max="3584" width="9.109375" style="1"/>
    <col min="3585" max="3585" width="5.88671875" style="1" customWidth="1"/>
    <col min="3586" max="3586" width="6.109375" style="1" customWidth="1"/>
    <col min="3587" max="3587" width="11.44140625" style="1" customWidth="1"/>
    <col min="3588" max="3588" width="15.88671875" style="1" customWidth="1"/>
    <col min="3589" max="3589" width="11.33203125" style="1" customWidth="1"/>
    <col min="3590" max="3590" width="10.88671875" style="1" customWidth="1"/>
    <col min="3591" max="3591" width="11" style="1" customWidth="1"/>
    <col min="3592" max="3592" width="11.109375" style="1" customWidth="1"/>
    <col min="3593" max="3593" width="10.6640625" style="1" customWidth="1"/>
    <col min="3594" max="3840" width="9.109375" style="1"/>
    <col min="3841" max="3841" width="5.88671875" style="1" customWidth="1"/>
    <col min="3842" max="3842" width="6.109375" style="1" customWidth="1"/>
    <col min="3843" max="3843" width="11.44140625" style="1" customWidth="1"/>
    <col min="3844" max="3844" width="15.88671875" style="1" customWidth="1"/>
    <col min="3845" max="3845" width="11.33203125" style="1" customWidth="1"/>
    <col min="3846" max="3846" width="10.88671875" style="1" customWidth="1"/>
    <col min="3847" max="3847" width="11" style="1" customWidth="1"/>
    <col min="3848" max="3848" width="11.109375" style="1" customWidth="1"/>
    <col min="3849" max="3849" width="10.6640625" style="1" customWidth="1"/>
    <col min="3850" max="4096" width="9.109375" style="1"/>
    <col min="4097" max="4097" width="5.88671875" style="1" customWidth="1"/>
    <col min="4098" max="4098" width="6.109375" style="1" customWidth="1"/>
    <col min="4099" max="4099" width="11.44140625" style="1" customWidth="1"/>
    <col min="4100" max="4100" width="15.88671875" style="1" customWidth="1"/>
    <col min="4101" max="4101" width="11.33203125" style="1" customWidth="1"/>
    <col min="4102" max="4102" width="10.88671875" style="1" customWidth="1"/>
    <col min="4103" max="4103" width="11" style="1" customWidth="1"/>
    <col min="4104" max="4104" width="11.109375" style="1" customWidth="1"/>
    <col min="4105" max="4105" width="10.6640625" style="1" customWidth="1"/>
    <col min="4106" max="4352" width="9.109375" style="1"/>
    <col min="4353" max="4353" width="5.88671875" style="1" customWidth="1"/>
    <col min="4354" max="4354" width="6.109375" style="1" customWidth="1"/>
    <col min="4355" max="4355" width="11.44140625" style="1" customWidth="1"/>
    <col min="4356" max="4356" width="15.88671875" style="1" customWidth="1"/>
    <col min="4357" max="4357" width="11.33203125" style="1" customWidth="1"/>
    <col min="4358" max="4358" width="10.88671875" style="1" customWidth="1"/>
    <col min="4359" max="4359" width="11" style="1" customWidth="1"/>
    <col min="4360" max="4360" width="11.109375" style="1" customWidth="1"/>
    <col min="4361" max="4361" width="10.6640625" style="1" customWidth="1"/>
    <col min="4362" max="4608" width="9.109375" style="1"/>
    <col min="4609" max="4609" width="5.88671875" style="1" customWidth="1"/>
    <col min="4610" max="4610" width="6.109375" style="1" customWidth="1"/>
    <col min="4611" max="4611" width="11.44140625" style="1" customWidth="1"/>
    <col min="4612" max="4612" width="15.88671875" style="1" customWidth="1"/>
    <col min="4613" max="4613" width="11.33203125" style="1" customWidth="1"/>
    <col min="4614" max="4614" width="10.88671875" style="1" customWidth="1"/>
    <col min="4615" max="4615" width="11" style="1" customWidth="1"/>
    <col min="4616" max="4616" width="11.109375" style="1" customWidth="1"/>
    <col min="4617" max="4617" width="10.6640625" style="1" customWidth="1"/>
    <col min="4618" max="4864" width="9.109375" style="1"/>
    <col min="4865" max="4865" width="5.88671875" style="1" customWidth="1"/>
    <col min="4866" max="4866" width="6.109375" style="1" customWidth="1"/>
    <col min="4867" max="4867" width="11.44140625" style="1" customWidth="1"/>
    <col min="4868" max="4868" width="15.88671875" style="1" customWidth="1"/>
    <col min="4869" max="4869" width="11.33203125" style="1" customWidth="1"/>
    <col min="4870" max="4870" width="10.88671875" style="1" customWidth="1"/>
    <col min="4871" max="4871" width="11" style="1" customWidth="1"/>
    <col min="4872" max="4872" width="11.109375" style="1" customWidth="1"/>
    <col min="4873" max="4873" width="10.6640625" style="1" customWidth="1"/>
    <col min="4874" max="5120" width="9.109375" style="1"/>
    <col min="5121" max="5121" width="5.88671875" style="1" customWidth="1"/>
    <col min="5122" max="5122" width="6.109375" style="1" customWidth="1"/>
    <col min="5123" max="5123" width="11.44140625" style="1" customWidth="1"/>
    <col min="5124" max="5124" width="15.88671875" style="1" customWidth="1"/>
    <col min="5125" max="5125" width="11.33203125" style="1" customWidth="1"/>
    <col min="5126" max="5126" width="10.88671875" style="1" customWidth="1"/>
    <col min="5127" max="5127" width="11" style="1" customWidth="1"/>
    <col min="5128" max="5128" width="11.109375" style="1" customWidth="1"/>
    <col min="5129" max="5129" width="10.6640625" style="1" customWidth="1"/>
    <col min="5130" max="5376" width="9.109375" style="1"/>
    <col min="5377" max="5377" width="5.88671875" style="1" customWidth="1"/>
    <col min="5378" max="5378" width="6.109375" style="1" customWidth="1"/>
    <col min="5379" max="5379" width="11.44140625" style="1" customWidth="1"/>
    <col min="5380" max="5380" width="15.88671875" style="1" customWidth="1"/>
    <col min="5381" max="5381" width="11.33203125" style="1" customWidth="1"/>
    <col min="5382" max="5382" width="10.88671875" style="1" customWidth="1"/>
    <col min="5383" max="5383" width="11" style="1" customWidth="1"/>
    <col min="5384" max="5384" width="11.109375" style="1" customWidth="1"/>
    <col min="5385" max="5385" width="10.6640625" style="1" customWidth="1"/>
    <col min="5386" max="5632" width="9.109375" style="1"/>
    <col min="5633" max="5633" width="5.88671875" style="1" customWidth="1"/>
    <col min="5634" max="5634" width="6.109375" style="1" customWidth="1"/>
    <col min="5635" max="5635" width="11.44140625" style="1" customWidth="1"/>
    <col min="5636" max="5636" width="15.88671875" style="1" customWidth="1"/>
    <col min="5637" max="5637" width="11.33203125" style="1" customWidth="1"/>
    <col min="5638" max="5638" width="10.88671875" style="1" customWidth="1"/>
    <col min="5639" max="5639" width="11" style="1" customWidth="1"/>
    <col min="5640" max="5640" width="11.109375" style="1" customWidth="1"/>
    <col min="5641" max="5641" width="10.6640625" style="1" customWidth="1"/>
    <col min="5642" max="5888" width="9.109375" style="1"/>
    <col min="5889" max="5889" width="5.88671875" style="1" customWidth="1"/>
    <col min="5890" max="5890" width="6.109375" style="1" customWidth="1"/>
    <col min="5891" max="5891" width="11.44140625" style="1" customWidth="1"/>
    <col min="5892" max="5892" width="15.88671875" style="1" customWidth="1"/>
    <col min="5893" max="5893" width="11.33203125" style="1" customWidth="1"/>
    <col min="5894" max="5894" width="10.88671875" style="1" customWidth="1"/>
    <col min="5895" max="5895" width="11" style="1" customWidth="1"/>
    <col min="5896" max="5896" width="11.109375" style="1" customWidth="1"/>
    <col min="5897" max="5897" width="10.6640625" style="1" customWidth="1"/>
    <col min="5898" max="6144" width="9.109375" style="1"/>
    <col min="6145" max="6145" width="5.88671875" style="1" customWidth="1"/>
    <col min="6146" max="6146" width="6.109375" style="1" customWidth="1"/>
    <col min="6147" max="6147" width="11.44140625" style="1" customWidth="1"/>
    <col min="6148" max="6148" width="15.88671875" style="1" customWidth="1"/>
    <col min="6149" max="6149" width="11.33203125" style="1" customWidth="1"/>
    <col min="6150" max="6150" width="10.88671875" style="1" customWidth="1"/>
    <col min="6151" max="6151" width="11" style="1" customWidth="1"/>
    <col min="6152" max="6152" width="11.109375" style="1" customWidth="1"/>
    <col min="6153" max="6153" width="10.6640625" style="1" customWidth="1"/>
    <col min="6154" max="6400" width="9.109375" style="1"/>
    <col min="6401" max="6401" width="5.88671875" style="1" customWidth="1"/>
    <col min="6402" max="6402" width="6.109375" style="1" customWidth="1"/>
    <col min="6403" max="6403" width="11.44140625" style="1" customWidth="1"/>
    <col min="6404" max="6404" width="15.88671875" style="1" customWidth="1"/>
    <col min="6405" max="6405" width="11.33203125" style="1" customWidth="1"/>
    <col min="6406" max="6406" width="10.88671875" style="1" customWidth="1"/>
    <col min="6407" max="6407" width="11" style="1" customWidth="1"/>
    <col min="6408" max="6408" width="11.109375" style="1" customWidth="1"/>
    <col min="6409" max="6409" width="10.6640625" style="1" customWidth="1"/>
    <col min="6410" max="6656" width="9.109375" style="1"/>
    <col min="6657" max="6657" width="5.88671875" style="1" customWidth="1"/>
    <col min="6658" max="6658" width="6.109375" style="1" customWidth="1"/>
    <col min="6659" max="6659" width="11.44140625" style="1" customWidth="1"/>
    <col min="6660" max="6660" width="15.88671875" style="1" customWidth="1"/>
    <col min="6661" max="6661" width="11.33203125" style="1" customWidth="1"/>
    <col min="6662" max="6662" width="10.88671875" style="1" customWidth="1"/>
    <col min="6663" max="6663" width="11" style="1" customWidth="1"/>
    <col min="6664" max="6664" width="11.109375" style="1" customWidth="1"/>
    <col min="6665" max="6665" width="10.6640625" style="1" customWidth="1"/>
    <col min="6666" max="6912" width="9.109375" style="1"/>
    <col min="6913" max="6913" width="5.88671875" style="1" customWidth="1"/>
    <col min="6914" max="6914" width="6.109375" style="1" customWidth="1"/>
    <col min="6915" max="6915" width="11.44140625" style="1" customWidth="1"/>
    <col min="6916" max="6916" width="15.88671875" style="1" customWidth="1"/>
    <col min="6917" max="6917" width="11.33203125" style="1" customWidth="1"/>
    <col min="6918" max="6918" width="10.88671875" style="1" customWidth="1"/>
    <col min="6919" max="6919" width="11" style="1" customWidth="1"/>
    <col min="6920" max="6920" width="11.109375" style="1" customWidth="1"/>
    <col min="6921" max="6921" width="10.6640625" style="1" customWidth="1"/>
    <col min="6922" max="7168" width="9.109375" style="1"/>
    <col min="7169" max="7169" width="5.88671875" style="1" customWidth="1"/>
    <col min="7170" max="7170" width="6.109375" style="1" customWidth="1"/>
    <col min="7171" max="7171" width="11.44140625" style="1" customWidth="1"/>
    <col min="7172" max="7172" width="15.88671875" style="1" customWidth="1"/>
    <col min="7173" max="7173" width="11.33203125" style="1" customWidth="1"/>
    <col min="7174" max="7174" width="10.88671875" style="1" customWidth="1"/>
    <col min="7175" max="7175" width="11" style="1" customWidth="1"/>
    <col min="7176" max="7176" width="11.109375" style="1" customWidth="1"/>
    <col min="7177" max="7177" width="10.6640625" style="1" customWidth="1"/>
    <col min="7178" max="7424" width="9.109375" style="1"/>
    <col min="7425" max="7425" width="5.88671875" style="1" customWidth="1"/>
    <col min="7426" max="7426" width="6.109375" style="1" customWidth="1"/>
    <col min="7427" max="7427" width="11.44140625" style="1" customWidth="1"/>
    <col min="7428" max="7428" width="15.88671875" style="1" customWidth="1"/>
    <col min="7429" max="7429" width="11.33203125" style="1" customWidth="1"/>
    <col min="7430" max="7430" width="10.88671875" style="1" customWidth="1"/>
    <col min="7431" max="7431" width="11" style="1" customWidth="1"/>
    <col min="7432" max="7432" width="11.109375" style="1" customWidth="1"/>
    <col min="7433" max="7433" width="10.6640625" style="1" customWidth="1"/>
    <col min="7434" max="7680" width="9.109375" style="1"/>
    <col min="7681" max="7681" width="5.88671875" style="1" customWidth="1"/>
    <col min="7682" max="7682" width="6.109375" style="1" customWidth="1"/>
    <col min="7683" max="7683" width="11.44140625" style="1" customWidth="1"/>
    <col min="7684" max="7684" width="15.88671875" style="1" customWidth="1"/>
    <col min="7685" max="7685" width="11.33203125" style="1" customWidth="1"/>
    <col min="7686" max="7686" width="10.88671875" style="1" customWidth="1"/>
    <col min="7687" max="7687" width="11" style="1" customWidth="1"/>
    <col min="7688" max="7688" width="11.109375" style="1" customWidth="1"/>
    <col min="7689" max="7689" width="10.6640625" style="1" customWidth="1"/>
    <col min="7690" max="7936" width="9.109375" style="1"/>
    <col min="7937" max="7937" width="5.88671875" style="1" customWidth="1"/>
    <col min="7938" max="7938" width="6.109375" style="1" customWidth="1"/>
    <col min="7939" max="7939" width="11.44140625" style="1" customWidth="1"/>
    <col min="7940" max="7940" width="15.88671875" style="1" customWidth="1"/>
    <col min="7941" max="7941" width="11.33203125" style="1" customWidth="1"/>
    <col min="7942" max="7942" width="10.88671875" style="1" customWidth="1"/>
    <col min="7943" max="7943" width="11" style="1" customWidth="1"/>
    <col min="7944" max="7944" width="11.109375" style="1" customWidth="1"/>
    <col min="7945" max="7945" width="10.6640625" style="1" customWidth="1"/>
    <col min="7946" max="8192" width="9.109375" style="1"/>
    <col min="8193" max="8193" width="5.88671875" style="1" customWidth="1"/>
    <col min="8194" max="8194" width="6.109375" style="1" customWidth="1"/>
    <col min="8195" max="8195" width="11.44140625" style="1" customWidth="1"/>
    <col min="8196" max="8196" width="15.88671875" style="1" customWidth="1"/>
    <col min="8197" max="8197" width="11.33203125" style="1" customWidth="1"/>
    <col min="8198" max="8198" width="10.88671875" style="1" customWidth="1"/>
    <col min="8199" max="8199" width="11" style="1" customWidth="1"/>
    <col min="8200" max="8200" width="11.109375" style="1" customWidth="1"/>
    <col min="8201" max="8201" width="10.6640625" style="1" customWidth="1"/>
    <col min="8202" max="8448" width="9.109375" style="1"/>
    <col min="8449" max="8449" width="5.88671875" style="1" customWidth="1"/>
    <col min="8450" max="8450" width="6.109375" style="1" customWidth="1"/>
    <col min="8451" max="8451" width="11.44140625" style="1" customWidth="1"/>
    <col min="8452" max="8452" width="15.88671875" style="1" customWidth="1"/>
    <col min="8453" max="8453" width="11.33203125" style="1" customWidth="1"/>
    <col min="8454" max="8454" width="10.88671875" style="1" customWidth="1"/>
    <col min="8455" max="8455" width="11" style="1" customWidth="1"/>
    <col min="8456" max="8456" width="11.109375" style="1" customWidth="1"/>
    <col min="8457" max="8457" width="10.6640625" style="1" customWidth="1"/>
    <col min="8458" max="8704" width="9.109375" style="1"/>
    <col min="8705" max="8705" width="5.88671875" style="1" customWidth="1"/>
    <col min="8706" max="8706" width="6.109375" style="1" customWidth="1"/>
    <col min="8707" max="8707" width="11.44140625" style="1" customWidth="1"/>
    <col min="8708" max="8708" width="15.88671875" style="1" customWidth="1"/>
    <col min="8709" max="8709" width="11.33203125" style="1" customWidth="1"/>
    <col min="8710" max="8710" width="10.88671875" style="1" customWidth="1"/>
    <col min="8711" max="8711" width="11" style="1" customWidth="1"/>
    <col min="8712" max="8712" width="11.109375" style="1" customWidth="1"/>
    <col min="8713" max="8713" width="10.6640625" style="1" customWidth="1"/>
    <col min="8714" max="8960" width="9.109375" style="1"/>
    <col min="8961" max="8961" width="5.88671875" style="1" customWidth="1"/>
    <col min="8962" max="8962" width="6.109375" style="1" customWidth="1"/>
    <col min="8963" max="8963" width="11.44140625" style="1" customWidth="1"/>
    <col min="8964" max="8964" width="15.88671875" style="1" customWidth="1"/>
    <col min="8965" max="8965" width="11.33203125" style="1" customWidth="1"/>
    <col min="8966" max="8966" width="10.88671875" style="1" customWidth="1"/>
    <col min="8967" max="8967" width="11" style="1" customWidth="1"/>
    <col min="8968" max="8968" width="11.109375" style="1" customWidth="1"/>
    <col min="8969" max="8969" width="10.6640625" style="1" customWidth="1"/>
    <col min="8970" max="9216" width="9.109375" style="1"/>
    <col min="9217" max="9217" width="5.88671875" style="1" customWidth="1"/>
    <col min="9218" max="9218" width="6.109375" style="1" customWidth="1"/>
    <col min="9219" max="9219" width="11.44140625" style="1" customWidth="1"/>
    <col min="9220" max="9220" width="15.88671875" style="1" customWidth="1"/>
    <col min="9221" max="9221" width="11.33203125" style="1" customWidth="1"/>
    <col min="9222" max="9222" width="10.88671875" style="1" customWidth="1"/>
    <col min="9223" max="9223" width="11" style="1" customWidth="1"/>
    <col min="9224" max="9224" width="11.109375" style="1" customWidth="1"/>
    <col min="9225" max="9225" width="10.6640625" style="1" customWidth="1"/>
    <col min="9226" max="9472" width="9.109375" style="1"/>
    <col min="9473" max="9473" width="5.88671875" style="1" customWidth="1"/>
    <col min="9474" max="9474" width="6.109375" style="1" customWidth="1"/>
    <col min="9475" max="9475" width="11.44140625" style="1" customWidth="1"/>
    <col min="9476" max="9476" width="15.88671875" style="1" customWidth="1"/>
    <col min="9477" max="9477" width="11.33203125" style="1" customWidth="1"/>
    <col min="9478" max="9478" width="10.88671875" style="1" customWidth="1"/>
    <col min="9479" max="9479" width="11" style="1" customWidth="1"/>
    <col min="9480" max="9480" width="11.109375" style="1" customWidth="1"/>
    <col min="9481" max="9481" width="10.6640625" style="1" customWidth="1"/>
    <col min="9482" max="9728" width="9.109375" style="1"/>
    <col min="9729" max="9729" width="5.88671875" style="1" customWidth="1"/>
    <col min="9730" max="9730" width="6.109375" style="1" customWidth="1"/>
    <col min="9731" max="9731" width="11.44140625" style="1" customWidth="1"/>
    <col min="9732" max="9732" width="15.88671875" style="1" customWidth="1"/>
    <col min="9733" max="9733" width="11.33203125" style="1" customWidth="1"/>
    <col min="9734" max="9734" width="10.88671875" style="1" customWidth="1"/>
    <col min="9735" max="9735" width="11" style="1" customWidth="1"/>
    <col min="9736" max="9736" width="11.109375" style="1" customWidth="1"/>
    <col min="9737" max="9737" width="10.6640625" style="1" customWidth="1"/>
    <col min="9738" max="9984" width="9.109375" style="1"/>
    <col min="9985" max="9985" width="5.88671875" style="1" customWidth="1"/>
    <col min="9986" max="9986" width="6.109375" style="1" customWidth="1"/>
    <col min="9987" max="9987" width="11.44140625" style="1" customWidth="1"/>
    <col min="9988" max="9988" width="15.88671875" style="1" customWidth="1"/>
    <col min="9989" max="9989" width="11.33203125" style="1" customWidth="1"/>
    <col min="9990" max="9990" width="10.88671875" style="1" customWidth="1"/>
    <col min="9991" max="9991" width="11" style="1" customWidth="1"/>
    <col min="9992" max="9992" width="11.109375" style="1" customWidth="1"/>
    <col min="9993" max="9993" width="10.6640625" style="1" customWidth="1"/>
    <col min="9994" max="10240" width="9.109375" style="1"/>
    <col min="10241" max="10241" width="5.88671875" style="1" customWidth="1"/>
    <col min="10242" max="10242" width="6.109375" style="1" customWidth="1"/>
    <col min="10243" max="10243" width="11.44140625" style="1" customWidth="1"/>
    <col min="10244" max="10244" width="15.88671875" style="1" customWidth="1"/>
    <col min="10245" max="10245" width="11.33203125" style="1" customWidth="1"/>
    <col min="10246" max="10246" width="10.88671875" style="1" customWidth="1"/>
    <col min="10247" max="10247" width="11" style="1" customWidth="1"/>
    <col min="10248" max="10248" width="11.109375" style="1" customWidth="1"/>
    <col min="10249" max="10249" width="10.6640625" style="1" customWidth="1"/>
    <col min="10250" max="10496" width="9.109375" style="1"/>
    <col min="10497" max="10497" width="5.88671875" style="1" customWidth="1"/>
    <col min="10498" max="10498" width="6.109375" style="1" customWidth="1"/>
    <col min="10499" max="10499" width="11.44140625" style="1" customWidth="1"/>
    <col min="10500" max="10500" width="15.88671875" style="1" customWidth="1"/>
    <col min="10501" max="10501" width="11.33203125" style="1" customWidth="1"/>
    <col min="10502" max="10502" width="10.88671875" style="1" customWidth="1"/>
    <col min="10503" max="10503" width="11" style="1" customWidth="1"/>
    <col min="10504" max="10504" width="11.109375" style="1" customWidth="1"/>
    <col min="10505" max="10505" width="10.6640625" style="1" customWidth="1"/>
    <col min="10506" max="10752" width="9.109375" style="1"/>
    <col min="10753" max="10753" width="5.88671875" style="1" customWidth="1"/>
    <col min="10754" max="10754" width="6.109375" style="1" customWidth="1"/>
    <col min="10755" max="10755" width="11.44140625" style="1" customWidth="1"/>
    <col min="10756" max="10756" width="15.88671875" style="1" customWidth="1"/>
    <col min="10757" max="10757" width="11.33203125" style="1" customWidth="1"/>
    <col min="10758" max="10758" width="10.88671875" style="1" customWidth="1"/>
    <col min="10759" max="10759" width="11" style="1" customWidth="1"/>
    <col min="10760" max="10760" width="11.109375" style="1" customWidth="1"/>
    <col min="10761" max="10761" width="10.6640625" style="1" customWidth="1"/>
    <col min="10762" max="11008" width="9.109375" style="1"/>
    <col min="11009" max="11009" width="5.88671875" style="1" customWidth="1"/>
    <col min="11010" max="11010" width="6.109375" style="1" customWidth="1"/>
    <col min="11011" max="11011" width="11.44140625" style="1" customWidth="1"/>
    <col min="11012" max="11012" width="15.88671875" style="1" customWidth="1"/>
    <col min="11013" max="11013" width="11.33203125" style="1" customWidth="1"/>
    <col min="11014" max="11014" width="10.88671875" style="1" customWidth="1"/>
    <col min="11015" max="11015" width="11" style="1" customWidth="1"/>
    <col min="11016" max="11016" width="11.109375" style="1" customWidth="1"/>
    <col min="11017" max="11017" width="10.6640625" style="1" customWidth="1"/>
    <col min="11018" max="11264" width="9.109375" style="1"/>
    <col min="11265" max="11265" width="5.88671875" style="1" customWidth="1"/>
    <col min="11266" max="11266" width="6.109375" style="1" customWidth="1"/>
    <col min="11267" max="11267" width="11.44140625" style="1" customWidth="1"/>
    <col min="11268" max="11268" width="15.88671875" style="1" customWidth="1"/>
    <col min="11269" max="11269" width="11.33203125" style="1" customWidth="1"/>
    <col min="11270" max="11270" width="10.88671875" style="1" customWidth="1"/>
    <col min="11271" max="11271" width="11" style="1" customWidth="1"/>
    <col min="11272" max="11272" width="11.109375" style="1" customWidth="1"/>
    <col min="11273" max="11273" width="10.6640625" style="1" customWidth="1"/>
    <col min="11274" max="11520" width="9.109375" style="1"/>
    <col min="11521" max="11521" width="5.88671875" style="1" customWidth="1"/>
    <col min="11522" max="11522" width="6.109375" style="1" customWidth="1"/>
    <col min="11523" max="11523" width="11.44140625" style="1" customWidth="1"/>
    <col min="11524" max="11524" width="15.88671875" style="1" customWidth="1"/>
    <col min="11525" max="11525" width="11.33203125" style="1" customWidth="1"/>
    <col min="11526" max="11526" width="10.88671875" style="1" customWidth="1"/>
    <col min="11527" max="11527" width="11" style="1" customWidth="1"/>
    <col min="11528" max="11528" width="11.109375" style="1" customWidth="1"/>
    <col min="11529" max="11529" width="10.6640625" style="1" customWidth="1"/>
    <col min="11530" max="11776" width="9.109375" style="1"/>
    <col min="11777" max="11777" width="5.88671875" style="1" customWidth="1"/>
    <col min="11778" max="11778" width="6.109375" style="1" customWidth="1"/>
    <col min="11779" max="11779" width="11.44140625" style="1" customWidth="1"/>
    <col min="11780" max="11780" width="15.88671875" style="1" customWidth="1"/>
    <col min="11781" max="11781" width="11.33203125" style="1" customWidth="1"/>
    <col min="11782" max="11782" width="10.88671875" style="1" customWidth="1"/>
    <col min="11783" max="11783" width="11" style="1" customWidth="1"/>
    <col min="11784" max="11784" width="11.109375" style="1" customWidth="1"/>
    <col min="11785" max="11785" width="10.6640625" style="1" customWidth="1"/>
    <col min="11786" max="12032" width="9.109375" style="1"/>
    <col min="12033" max="12033" width="5.88671875" style="1" customWidth="1"/>
    <col min="12034" max="12034" width="6.109375" style="1" customWidth="1"/>
    <col min="12035" max="12035" width="11.44140625" style="1" customWidth="1"/>
    <col min="12036" max="12036" width="15.88671875" style="1" customWidth="1"/>
    <col min="12037" max="12037" width="11.33203125" style="1" customWidth="1"/>
    <col min="12038" max="12038" width="10.88671875" style="1" customWidth="1"/>
    <col min="12039" max="12039" width="11" style="1" customWidth="1"/>
    <col min="12040" max="12040" width="11.109375" style="1" customWidth="1"/>
    <col min="12041" max="12041" width="10.6640625" style="1" customWidth="1"/>
    <col min="12042" max="12288" width="9.109375" style="1"/>
    <col min="12289" max="12289" width="5.88671875" style="1" customWidth="1"/>
    <col min="12290" max="12290" width="6.109375" style="1" customWidth="1"/>
    <col min="12291" max="12291" width="11.44140625" style="1" customWidth="1"/>
    <col min="12292" max="12292" width="15.88671875" style="1" customWidth="1"/>
    <col min="12293" max="12293" width="11.33203125" style="1" customWidth="1"/>
    <col min="12294" max="12294" width="10.88671875" style="1" customWidth="1"/>
    <col min="12295" max="12295" width="11" style="1" customWidth="1"/>
    <col min="12296" max="12296" width="11.109375" style="1" customWidth="1"/>
    <col min="12297" max="12297" width="10.6640625" style="1" customWidth="1"/>
    <col min="12298" max="12544" width="9.109375" style="1"/>
    <col min="12545" max="12545" width="5.88671875" style="1" customWidth="1"/>
    <col min="12546" max="12546" width="6.109375" style="1" customWidth="1"/>
    <col min="12547" max="12547" width="11.44140625" style="1" customWidth="1"/>
    <col min="12548" max="12548" width="15.88671875" style="1" customWidth="1"/>
    <col min="12549" max="12549" width="11.33203125" style="1" customWidth="1"/>
    <col min="12550" max="12550" width="10.88671875" style="1" customWidth="1"/>
    <col min="12551" max="12551" width="11" style="1" customWidth="1"/>
    <col min="12552" max="12552" width="11.109375" style="1" customWidth="1"/>
    <col min="12553" max="12553" width="10.6640625" style="1" customWidth="1"/>
    <col min="12554" max="12800" width="9.109375" style="1"/>
    <col min="12801" max="12801" width="5.88671875" style="1" customWidth="1"/>
    <col min="12802" max="12802" width="6.109375" style="1" customWidth="1"/>
    <col min="12803" max="12803" width="11.44140625" style="1" customWidth="1"/>
    <col min="12804" max="12804" width="15.88671875" style="1" customWidth="1"/>
    <col min="12805" max="12805" width="11.33203125" style="1" customWidth="1"/>
    <col min="12806" max="12806" width="10.88671875" style="1" customWidth="1"/>
    <col min="12807" max="12807" width="11" style="1" customWidth="1"/>
    <col min="12808" max="12808" width="11.109375" style="1" customWidth="1"/>
    <col min="12809" max="12809" width="10.6640625" style="1" customWidth="1"/>
    <col min="12810" max="13056" width="9.109375" style="1"/>
    <col min="13057" max="13057" width="5.88671875" style="1" customWidth="1"/>
    <col min="13058" max="13058" width="6.109375" style="1" customWidth="1"/>
    <col min="13059" max="13059" width="11.44140625" style="1" customWidth="1"/>
    <col min="13060" max="13060" width="15.88671875" style="1" customWidth="1"/>
    <col min="13061" max="13061" width="11.33203125" style="1" customWidth="1"/>
    <col min="13062" max="13062" width="10.88671875" style="1" customWidth="1"/>
    <col min="13063" max="13063" width="11" style="1" customWidth="1"/>
    <col min="13064" max="13064" width="11.109375" style="1" customWidth="1"/>
    <col min="13065" max="13065" width="10.6640625" style="1" customWidth="1"/>
    <col min="13066" max="13312" width="9.109375" style="1"/>
    <col min="13313" max="13313" width="5.88671875" style="1" customWidth="1"/>
    <col min="13314" max="13314" width="6.109375" style="1" customWidth="1"/>
    <col min="13315" max="13315" width="11.44140625" style="1" customWidth="1"/>
    <col min="13316" max="13316" width="15.88671875" style="1" customWidth="1"/>
    <col min="13317" max="13317" width="11.33203125" style="1" customWidth="1"/>
    <col min="13318" max="13318" width="10.88671875" style="1" customWidth="1"/>
    <col min="13319" max="13319" width="11" style="1" customWidth="1"/>
    <col min="13320" max="13320" width="11.109375" style="1" customWidth="1"/>
    <col min="13321" max="13321" width="10.6640625" style="1" customWidth="1"/>
    <col min="13322" max="13568" width="9.109375" style="1"/>
    <col min="13569" max="13569" width="5.88671875" style="1" customWidth="1"/>
    <col min="13570" max="13570" width="6.109375" style="1" customWidth="1"/>
    <col min="13571" max="13571" width="11.44140625" style="1" customWidth="1"/>
    <col min="13572" max="13572" width="15.88671875" style="1" customWidth="1"/>
    <col min="13573" max="13573" width="11.33203125" style="1" customWidth="1"/>
    <col min="13574" max="13574" width="10.88671875" style="1" customWidth="1"/>
    <col min="13575" max="13575" width="11" style="1" customWidth="1"/>
    <col min="13576" max="13576" width="11.109375" style="1" customWidth="1"/>
    <col min="13577" max="13577" width="10.6640625" style="1" customWidth="1"/>
    <col min="13578" max="13824" width="9.109375" style="1"/>
    <col min="13825" max="13825" width="5.88671875" style="1" customWidth="1"/>
    <col min="13826" max="13826" width="6.109375" style="1" customWidth="1"/>
    <col min="13827" max="13827" width="11.44140625" style="1" customWidth="1"/>
    <col min="13828" max="13828" width="15.88671875" style="1" customWidth="1"/>
    <col min="13829" max="13829" width="11.33203125" style="1" customWidth="1"/>
    <col min="13830" max="13830" width="10.88671875" style="1" customWidth="1"/>
    <col min="13831" max="13831" width="11" style="1" customWidth="1"/>
    <col min="13832" max="13832" width="11.109375" style="1" customWidth="1"/>
    <col min="13833" max="13833" width="10.6640625" style="1" customWidth="1"/>
    <col min="13834" max="14080" width="9.109375" style="1"/>
    <col min="14081" max="14081" width="5.88671875" style="1" customWidth="1"/>
    <col min="14082" max="14082" width="6.109375" style="1" customWidth="1"/>
    <col min="14083" max="14083" width="11.44140625" style="1" customWidth="1"/>
    <col min="14084" max="14084" width="15.88671875" style="1" customWidth="1"/>
    <col min="14085" max="14085" width="11.33203125" style="1" customWidth="1"/>
    <col min="14086" max="14086" width="10.88671875" style="1" customWidth="1"/>
    <col min="14087" max="14087" width="11" style="1" customWidth="1"/>
    <col min="14088" max="14088" width="11.109375" style="1" customWidth="1"/>
    <col min="14089" max="14089" width="10.6640625" style="1" customWidth="1"/>
    <col min="14090" max="14336" width="9.109375" style="1"/>
    <col min="14337" max="14337" width="5.88671875" style="1" customWidth="1"/>
    <col min="14338" max="14338" width="6.109375" style="1" customWidth="1"/>
    <col min="14339" max="14339" width="11.44140625" style="1" customWidth="1"/>
    <col min="14340" max="14340" width="15.88671875" style="1" customWidth="1"/>
    <col min="14341" max="14341" width="11.33203125" style="1" customWidth="1"/>
    <col min="14342" max="14342" width="10.88671875" style="1" customWidth="1"/>
    <col min="14343" max="14343" width="11" style="1" customWidth="1"/>
    <col min="14344" max="14344" width="11.109375" style="1" customWidth="1"/>
    <col min="14345" max="14345" width="10.6640625" style="1" customWidth="1"/>
    <col min="14346" max="14592" width="9.109375" style="1"/>
    <col min="14593" max="14593" width="5.88671875" style="1" customWidth="1"/>
    <col min="14594" max="14594" width="6.109375" style="1" customWidth="1"/>
    <col min="14595" max="14595" width="11.44140625" style="1" customWidth="1"/>
    <col min="14596" max="14596" width="15.88671875" style="1" customWidth="1"/>
    <col min="14597" max="14597" width="11.33203125" style="1" customWidth="1"/>
    <col min="14598" max="14598" width="10.88671875" style="1" customWidth="1"/>
    <col min="14599" max="14599" width="11" style="1" customWidth="1"/>
    <col min="14600" max="14600" width="11.109375" style="1" customWidth="1"/>
    <col min="14601" max="14601" width="10.6640625" style="1" customWidth="1"/>
    <col min="14602" max="14848" width="9.109375" style="1"/>
    <col min="14849" max="14849" width="5.88671875" style="1" customWidth="1"/>
    <col min="14850" max="14850" width="6.109375" style="1" customWidth="1"/>
    <col min="14851" max="14851" width="11.44140625" style="1" customWidth="1"/>
    <col min="14852" max="14852" width="15.88671875" style="1" customWidth="1"/>
    <col min="14853" max="14853" width="11.33203125" style="1" customWidth="1"/>
    <col min="14854" max="14854" width="10.88671875" style="1" customWidth="1"/>
    <col min="14855" max="14855" width="11" style="1" customWidth="1"/>
    <col min="14856" max="14856" width="11.109375" style="1" customWidth="1"/>
    <col min="14857" max="14857" width="10.6640625" style="1" customWidth="1"/>
    <col min="14858" max="15104" width="9.109375" style="1"/>
    <col min="15105" max="15105" width="5.88671875" style="1" customWidth="1"/>
    <col min="15106" max="15106" width="6.109375" style="1" customWidth="1"/>
    <col min="15107" max="15107" width="11.44140625" style="1" customWidth="1"/>
    <col min="15108" max="15108" width="15.88671875" style="1" customWidth="1"/>
    <col min="15109" max="15109" width="11.33203125" style="1" customWidth="1"/>
    <col min="15110" max="15110" width="10.88671875" style="1" customWidth="1"/>
    <col min="15111" max="15111" width="11" style="1" customWidth="1"/>
    <col min="15112" max="15112" width="11.109375" style="1" customWidth="1"/>
    <col min="15113" max="15113" width="10.6640625" style="1" customWidth="1"/>
    <col min="15114" max="15360" width="9.109375" style="1"/>
    <col min="15361" max="15361" width="5.88671875" style="1" customWidth="1"/>
    <col min="15362" max="15362" width="6.109375" style="1" customWidth="1"/>
    <col min="15363" max="15363" width="11.44140625" style="1" customWidth="1"/>
    <col min="15364" max="15364" width="15.88671875" style="1" customWidth="1"/>
    <col min="15365" max="15365" width="11.33203125" style="1" customWidth="1"/>
    <col min="15366" max="15366" width="10.88671875" style="1" customWidth="1"/>
    <col min="15367" max="15367" width="11" style="1" customWidth="1"/>
    <col min="15368" max="15368" width="11.109375" style="1" customWidth="1"/>
    <col min="15369" max="15369" width="10.6640625" style="1" customWidth="1"/>
    <col min="15370" max="15616" width="9.109375" style="1"/>
    <col min="15617" max="15617" width="5.88671875" style="1" customWidth="1"/>
    <col min="15618" max="15618" width="6.109375" style="1" customWidth="1"/>
    <col min="15619" max="15619" width="11.44140625" style="1" customWidth="1"/>
    <col min="15620" max="15620" width="15.88671875" style="1" customWidth="1"/>
    <col min="15621" max="15621" width="11.33203125" style="1" customWidth="1"/>
    <col min="15622" max="15622" width="10.88671875" style="1" customWidth="1"/>
    <col min="15623" max="15623" width="11" style="1" customWidth="1"/>
    <col min="15624" max="15624" width="11.109375" style="1" customWidth="1"/>
    <col min="15625" max="15625" width="10.6640625" style="1" customWidth="1"/>
    <col min="15626" max="15872" width="9.109375" style="1"/>
    <col min="15873" max="15873" width="5.88671875" style="1" customWidth="1"/>
    <col min="15874" max="15874" width="6.109375" style="1" customWidth="1"/>
    <col min="15875" max="15875" width="11.44140625" style="1" customWidth="1"/>
    <col min="15876" max="15876" width="15.88671875" style="1" customWidth="1"/>
    <col min="15877" max="15877" width="11.33203125" style="1" customWidth="1"/>
    <col min="15878" max="15878" width="10.88671875" style="1" customWidth="1"/>
    <col min="15879" max="15879" width="11" style="1" customWidth="1"/>
    <col min="15880" max="15880" width="11.109375" style="1" customWidth="1"/>
    <col min="15881" max="15881" width="10.6640625" style="1" customWidth="1"/>
    <col min="15882" max="16128" width="9.109375" style="1"/>
    <col min="16129" max="16129" width="5.88671875" style="1" customWidth="1"/>
    <col min="16130" max="16130" width="6.109375" style="1" customWidth="1"/>
    <col min="16131" max="16131" width="11.44140625" style="1" customWidth="1"/>
    <col min="16132" max="16132" width="15.88671875" style="1" customWidth="1"/>
    <col min="16133" max="16133" width="11.33203125" style="1" customWidth="1"/>
    <col min="16134" max="16134" width="10.88671875" style="1" customWidth="1"/>
    <col min="16135" max="16135" width="11" style="1" customWidth="1"/>
    <col min="16136" max="16136" width="11.109375" style="1" customWidth="1"/>
    <col min="16137" max="16137" width="10.6640625" style="1" customWidth="1"/>
    <col min="16138" max="16384" width="9.109375" style="1"/>
  </cols>
  <sheetData>
    <row r="1" spans="1:57" ht="13.8" thickTop="1" x14ac:dyDescent="0.25">
      <c r="A1" s="305" t="s">
        <v>2</v>
      </c>
      <c r="B1" s="306"/>
      <c r="C1" s="174" t="s">
        <v>102</v>
      </c>
      <c r="D1" s="175"/>
      <c r="E1" s="176"/>
      <c r="F1" s="175"/>
      <c r="G1" s="177" t="s">
        <v>71</v>
      </c>
      <c r="H1" s="178" t="s">
        <v>103</v>
      </c>
      <c r="I1" s="179"/>
    </row>
    <row r="2" spans="1:57" ht="13.8" thickBot="1" x14ac:dyDescent="0.3">
      <c r="A2" s="307" t="s">
        <v>72</v>
      </c>
      <c r="B2" s="308"/>
      <c r="C2" s="180" t="s">
        <v>105</v>
      </c>
      <c r="D2" s="181"/>
      <c r="E2" s="182"/>
      <c r="F2" s="181"/>
      <c r="G2" s="309" t="s">
        <v>104</v>
      </c>
      <c r="H2" s="310"/>
      <c r="I2" s="311"/>
    </row>
    <row r="3" spans="1:57" ht="13.8" thickTop="1" x14ac:dyDescent="0.25">
      <c r="F3" s="115"/>
    </row>
    <row r="4" spans="1:57" ht="19.5" customHeight="1" x14ac:dyDescent="0.3">
      <c r="A4" s="183" t="s">
        <v>73</v>
      </c>
      <c r="B4" s="184"/>
      <c r="C4" s="184"/>
      <c r="D4" s="184"/>
      <c r="E4" s="185"/>
      <c r="F4" s="184"/>
      <c r="G4" s="184"/>
      <c r="H4" s="184"/>
      <c r="I4" s="184"/>
    </row>
    <row r="5" spans="1:57" ht="13.8" thickBot="1" x14ac:dyDescent="0.3"/>
    <row r="6" spans="1:57" s="115" customFormat="1" ht="13.8" thickBot="1" x14ac:dyDescent="0.3">
      <c r="A6" s="186"/>
      <c r="B6" s="187" t="s">
        <v>74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57" s="115" customFormat="1" ht="13.8" thickBot="1" x14ac:dyDescent="0.3">
      <c r="A7" s="282" t="str">
        <f>'00 00 00 00 Pol'!B7</f>
        <v>0000</v>
      </c>
      <c r="B7" s="62" t="str">
        <f>'00 00 00 00 Pol'!C7</f>
        <v>Vedlejší náklady</v>
      </c>
      <c r="D7" s="192"/>
      <c r="E7" s="283">
        <f>'00 00 00 00 Pol'!BA17</f>
        <v>0</v>
      </c>
      <c r="F7" s="284">
        <f>'00 00 00 00 Pol'!BB17</f>
        <v>0</v>
      </c>
      <c r="G7" s="284">
        <f>'00 00 00 00 Pol'!BC17</f>
        <v>0</v>
      </c>
      <c r="H7" s="284">
        <f>'00 00 00 00 Pol'!BD17</f>
        <v>0</v>
      </c>
      <c r="I7" s="285">
        <f>'00 00 00 00 Pol'!BE17</f>
        <v>0</v>
      </c>
    </row>
    <row r="8" spans="1:57" s="14" customFormat="1" ht="13.8" thickBot="1" x14ac:dyDescent="0.3">
      <c r="A8" s="193"/>
      <c r="B8" s="194" t="s">
        <v>75</v>
      </c>
      <c r="C8" s="194"/>
      <c r="D8" s="195"/>
      <c r="E8" s="196">
        <f>SUM(E7:E7)</f>
        <v>0</v>
      </c>
      <c r="F8" s="197">
        <f>SUM(F7:F7)</f>
        <v>0</v>
      </c>
      <c r="G8" s="197">
        <f>SUM(G7:G7)</f>
        <v>0</v>
      </c>
      <c r="H8" s="197">
        <f>SUM(H7:H7)</f>
        <v>0</v>
      </c>
      <c r="I8" s="198">
        <f>SUM(I7:I7)</f>
        <v>0</v>
      </c>
    </row>
    <row r="9" spans="1:57" x14ac:dyDescent="0.25">
      <c r="A9" s="115"/>
      <c r="B9" s="115"/>
      <c r="C9" s="115"/>
      <c r="D9" s="115"/>
      <c r="E9" s="115"/>
      <c r="F9" s="115"/>
      <c r="G9" s="115"/>
      <c r="H9" s="115"/>
      <c r="I9" s="115"/>
    </row>
    <row r="10" spans="1:57" ht="19.5" customHeight="1" x14ac:dyDescent="0.3">
      <c r="A10" s="184" t="s">
        <v>76</v>
      </c>
      <c r="B10" s="184"/>
      <c r="C10" s="184"/>
      <c r="D10" s="184"/>
      <c r="E10" s="184"/>
      <c r="F10" s="184"/>
      <c r="G10" s="199"/>
      <c r="H10" s="184"/>
      <c r="I10" s="184"/>
      <c r="BA10" s="121"/>
      <c r="BB10" s="121"/>
      <c r="BC10" s="121"/>
      <c r="BD10" s="121"/>
      <c r="BE10" s="121"/>
    </row>
    <row r="11" spans="1:57" ht="13.8" thickBot="1" x14ac:dyDescent="0.3"/>
    <row r="12" spans="1:57" x14ac:dyDescent="0.25">
      <c r="A12" s="150" t="s">
        <v>77</v>
      </c>
      <c r="B12" s="151"/>
      <c r="C12" s="151"/>
      <c r="D12" s="200"/>
      <c r="E12" s="201" t="s">
        <v>78</v>
      </c>
      <c r="F12" s="202" t="s">
        <v>12</v>
      </c>
      <c r="G12" s="203" t="s">
        <v>79</v>
      </c>
      <c r="H12" s="204"/>
      <c r="I12" s="205" t="s">
        <v>78</v>
      </c>
    </row>
    <row r="13" spans="1:57" x14ac:dyDescent="0.25">
      <c r="A13" s="144"/>
      <c r="B13" s="135"/>
      <c r="C13" s="135"/>
      <c r="D13" s="206"/>
      <c r="E13" s="207"/>
      <c r="F13" s="208"/>
      <c r="G13" s="209">
        <f>CHOOSE(BA13+1,E8+F8,E8+F8+H8,E8+F8+G8+H8,E8,F8,H8,G8,H8+G8,0)</f>
        <v>0</v>
      </c>
      <c r="H13" s="210"/>
      <c r="I13" s="211">
        <f>E13+F13*G13/100</f>
        <v>0</v>
      </c>
      <c r="BA13" s="1">
        <v>8</v>
      </c>
    </row>
    <row r="14" spans="1:57" ht="13.8" thickBot="1" x14ac:dyDescent="0.3">
      <c r="A14" s="212"/>
      <c r="B14" s="213" t="s">
        <v>80</v>
      </c>
      <c r="C14" s="214"/>
      <c r="D14" s="215"/>
      <c r="E14" s="216"/>
      <c r="F14" s="217"/>
      <c r="G14" s="217"/>
      <c r="H14" s="312">
        <f>SUM(I13:I13)</f>
        <v>0</v>
      </c>
      <c r="I14" s="313"/>
    </row>
    <row r="16" spans="1:57" x14ac:dyDescent="0.25">
      <c r="B16" s="14"/>
      <c r="F16" s="218"/>
      <c r="G16" s="219"/>
      <c r="H16" s="219"/>
      <c r="I16" s="46"/>
    </row>
    <row r="17" spans="6:9" x14ac:dyDescent="0.25">
      <c r="F17" s="218"/>
      <c r="G17" s="219"/>
      <c r="H17" s="219"/>
      <c r="I17" s="46"/>
    </row>
    <row r="18" spans="6:9" x14ac:dyDescent="0.25">
      <c r="F18" s="218"/>
      <c r="G18" s="219"/>
      <c r="H18" s="219"/>
      <c r="I18" s="46"/>
    </row>
    <row r="19" spans="6:9" x14ac:dyDescent="0.25">
      <c r="F19" s="218"/>
      <c r="G19" s="219"/>
      <c r="H19" s="219"/>
      <c r="I19" s="46"/>
    </row>
    <row r="20" spans="6:9" x14ac:dyDescent="0.25">
      <c r="F20" s="218"/>
      <c r="G20" s="219"/>
      <c r="H20" s="219"/>
      <c r="I20" s="46"/>
    </row>
    <row r="21" spans="6:9" x14ac:dyDescent="0.25">
      <c r="F21" s="218"/>
      <c r="G21" s="219"/>
      <c r="H21" s="219"/>
      <c r="I21" s="46"/>
    </row>
    <row r="22" spans="6:9" x14ac:dyDescent="0.25">
      <c r="F22" s="218"/>
      <c r="G22" s="219"/>
      <c r="H22" s="219"/>
      <c r="I22" s="46"/>
    </row>
    <row r="23" spans="6:9" x14ac:dyDescent="0.25">
      <c r="F23" s="218"/>
      <c r="G23" s="219"/>
      <c r="H23" s="219"/>
      <c r="I23" s="46"/>
    </row>
    <row r="24" spans="6:9" x14ac:dyDescent="0.25">
      <c r="F24" s="218"/>
      <c r="G24" s="219"/>
      <c r="H24" s="219"/>
      <c r="I24" s="46"/>
    </row>
    <row r="25" spans="6:9" x14ac:dyDescent="0.25">
      <c r="F25" s="218"/>
      <c r="G25" s="219"/>
      <c r="H25" s="219"/>
      <c r="I25" s="46"/>
    </row>
    <row r="26" spans="6:9" x14ac:dyDescent="0.25">
      <c r="F26" s="218"/>
      <c r="G26" s="219"/>
      <c r="H26" s="219"/>
      <c r="I26" s="46"/>
    </row>
    <row r="27" spans="6:9" x14ac:dyDescent="0.25">
      <c r="F27" s="218"/>
      <c r="G27" s="219"/>
      <c r="H27" s="219"/>
      <c r="I27" s="46"/>
    </row>
    <row r="28" spans="6:9" x14ac:dyDescent="0.25">
      <c r="F28" s="218"/>
      <c r="G28" s="219"/>
      <c r="H28" s="219"/>
      <c r="I28" s="46"/>
    </row>
    <row r="29" spans="6:9" x14ac:dyDescent="0.25">
      <c r="F29" s="218"/>
      <c r="G29" s="219"/>
      <c r="H29" s="219"/>
      <c r="I29" s="46"/>
    </row>
    <row r="30" spans="6:9" x14ac:dyDescent="0.25">
      <c r="F30" s="218"/>
      <c r="G30" s="219"/>
      <c r="H30" s="219"/>
      <c r="I30" s="46"/>
    </row>
    <row r="31" spans="6:9" x14ac:dyDescent="0.25">
      <c r="F31" s="218"/>
      <c r="G31" s="219"/>
      <c r="H31" s="219"/>
      <c r="I31" s="46"/>
    </row>
    <row r="32" spans="6:9" x14ac:dyDescent="0.25">
      <c r="F32" s="218"/>
      <c r="G32" s="219"/>
      <c r="H32" s="219"/>
      <c r="I32" s="46"/>
    </row>
    <row r="33" spans="6:9" x14ac:dyDescent="0.25">
      <c r="F33" s="218"/>
      <c r="G33" s="219"/>
      <c r="H33" s="219"/>
      <c r="I33" s="46"/>
    </row>
    <row r="34" spans="6:9" x14ac:dyDescent="0.25">
      <c r="F34" s="218"/>
      <c r="G34" s="219"/>
      <c r="H34" s="219"/>
      <c r="I34" s="46"/>
    </row>
    <row r="35" spans="6:9" x14ac:dyDescent="0.25">
      <c r="F35" s="218"/>
      <c r="G35" s="219"/>
      <c r="H35" s="219"/>
      <c r="I35" s="46"/>
    </row>
    <row r="36" spans="6:9" x14ac:dyDescent="0.25">
      <c r="F36" s="218"/>
      <c r="G36" s="219"/>
      <c r="H36" s="219"/>
      <c r="I36" s="46"/>
    </row>
    <row r="37" spans="6:9" x14ac:dyDescent="0.25">
      <c r="F37" s="218"/>
      <c r="G37" s="219"/>
      <c r="H37" s="219"/>
      <c r="I37" s="46"/>
    </row>
    <row r="38" spans="6:9" x14ac:dyDescent="0.25">
      <c r="F38" s="218"/>
      <c r="G38" s="219"/>
      <c r="H38" s="219"/>
      <c r="I38" s="46"/>
    </row>
    <row r="39" spans="6:9" x14ac:dyDescent="0.25">
      <c r="F39" s="218"/>
      <c r="G39" s="219"/>
      <c r="H39" s="219"/>
      <c r="I39" s="46"/>
    </row>
    <row r="40" spans="6:9" x14ac:dyDescent="0.25">
      <c r="F40" s="218"/>
      <c r="G40" s="219"/>
      <c r="H40" s="219"/>
      <c r="I40" s="46"/>
    </row>
    <row r="41" spans="6:9" x14ac:dyDescent="0.25">
      <c r="F41" s="218"/>
      <c r="G41" s="219"/>
      <c r="H41" s="219"/>
      <c r="I41" s="46"/>
    </row>
    <row r="42" spans="6:9" x14ac:dyDescent="0.25">
      <c r="F42" s="218"/>
      <c r="G42" s="219"/>
      <c r="H42" s="219"/>
      <c r="I42" s="46"/>
    </row>
    <row r="43" spans="6:9" x14ac:dyDescent="0.25">
      <c r="F43" s="218"/>
      <c r="G43" s="219"/>
      <c r="H43" s="219"/>
      <c r="I43" s="46"/>
    </row>
    <row r="44" spans="6:9" x14ac:dyDescent="0.25">
      <c r="F44" s="218"/>
      <c r="G44" s="219"/>
      <c r="H44" s="219"/>
      <c r="I44" s="46"/>
    </row>
    <row r="45" spans="6:9" x14ac:dyDescent="0.25">
      <c r="F45" s="218"/>
      <c r="G45" s="219"/>
      <c r="H45" s="219"/>
      <c r="I45" s="46"/>
    </row>
    <row r="46" spans="6:9" x14ac:dyDescent="0.25">
      <c r="F46" s="218"/>
      <c r="G46" s="219"/>
      <c r="H46" s="219"/>
      <c r="I46" s="46"/>
    </row>
    <row r="47" spans="6:9" x14ac:dyDescent="0.25">
      <c r="F47" s="218"/>
      <c r="G47" s="219"/>
      <c r="H47" s="219"/>
      <c r="I47" s="46"/>
    </row>
    <row r="48" spans="6:9" x14ac:dyDescent="0.25">
      <c r="F48" s="218"/>
      <c r="G48" s="219"/>
      <c r="H48" s="219"/>
      <c r="I48" s="46"/>
    </row>
    <row r="49" spans="6:9" x14ac:dyDescent="0.25">
      <c r="F49" s="218"/>
      <c r="G49" s="219"/>
      <c r="H49" s="219"/>
      <c r="I49" s="46"/>
    </row>
    <row r="50" spans="6:9" x14ac:dyDescent="0.25">
      <c r="F50" s="218"/>
      <c r="G50" s="219"/>
      <c r="H50" s="219"/>
      <c r="I50" s="46"/>
    </row>
    <row r="51" spans="6:9" x14ac:dyDescent="0.25">
      <c r="F51" s="218"/>
      <c r="G51" s="219"/>
      <c r="H51" s="219"/>
      <c r="I51" s="46"/>
    </row>
    <row r="52" spans="6:9" x14ac:dyDescent="0.25">
      <c r="F52" s="218"/>
      <c r="G52" s="219"/>
      <c r="H52" s="219"/>
      <c r="I52" s="46"/>
    </row>
    <row r="53" spans="6:9" x14ac:dyDescent="0.25">
      <c r="F53" s="218"/>
      <c r="G53" s="219"/>
      <c r="H53" s="219"/>
      <c r="I53" s="46"/>
    </row>
    <row r="54" spans="6:9" x14ac:dyDescent="0.25">
      <c r="F54" s="218"/>
      <c r="G54" s="219"/>
      <c r="H54" s="219"/>
      <c r="I54" s="46"/>
    </row>
    <row r="55" spans="6:9" x14ac:dyDescent="0.25">
      <c r="F55" s="218"/>
      <c r="G55" s="219"/>
      <c r="H55" s="219"/>
      <c r="I55" s="46"/>
    </row>
    <row r="56" spans="6:9" x14ac:dyDescent="0.25">
      <c r="F56" s="218"/>
      <c r="G56" s="219"/>
      <c r="H56" s="219"/>
      <c r="I56" s="46"/>
    </row>
    <row r="57" spans="6:9" x14ac:dyDescent="0.25">
      <c r="F57" s="218"/>
      <c r="G57" s="219"/>
      <c r="H57" s="219"/>
      <c r="I57" s="46"/>
    </row>
    <row r="58" spans="6:9" x14ac:dyDescent="0.25">
      <c r="F58" s="218"/>
      <c r="G58" s="219"/>
      <c r="H58" s="219"/>
      <c r="I58" s="46"/>
    </row>
    <row r="59" spans="6:9" x14ac:dyDescent="0.25">
      <c r="F59" s="218"/>
      <c r="G59" s="219"/>
      <c r="H59" s="219"/>
      <c r="I59" s="46"/>
    </row>
    <row r="60" spans="6:9" x14ac:dyDescent="0.25">
      <c r="F60" s="218"/>
      <c r="G60" s="219"/>
      <c r="H60" s="219"/>
      <c r="I60" s="46"/>
    </row>
    <row r="61" spans="6:9" x14ac:dyDescent="0.25">
      <c r="F61" s="218"/>
      <c r="G61" s="219"/>
      <c r="H61" s="219"/>
      <c r="I61" s="46"/>
    </row>
    <row r="62" spans="6:9" x14ac:dyDescent="0.25">
      <c r="F62" s="218"/>
      <c r="G62" s="219"/>
      <c r="H62" s="219"/>
      <c r="I62" s="46"/>
    </row>
    <row r="63" spans="6:9" x14ac:dyDescent="0.25">
      <c r="F63" s="218"/>
      <c r="G63" s="219"/>
      <c r="H63" s="219"/>
      <c r="I63" s="46"/>
    </row>
    <row r="64" spans="6:9" x14ac:dyDescent="0.25">
      <c r="F64" s="218"/>
      <c r="G64" s="219"/>
      <c r="H64" s="219"/>
      <c r="I64" s="46"/>
    </row>
    <row r="65" spans="6:9" x14ac:dyDescent="0.25">
      <c r="F65" s="218"/>
      <c r="G65" s="219"/>
      <c r="H65" s="219"/>
      <c r="I65" s="46"/>
    </row>
  </sheetData>
  <mergeCells count="4">
    <mergeCell ref="A1:B1"/>
    <mergeCell ref="A2:B2"/>
    <mergeCell ref="G2:I2"/>
    <mergeCell ref="H14:I1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B90"/>
  <sheetViews>
    <sheetView showGridLines="0" showZeros="0" zoomScaleNormal="100" zoomScaleSheetLayoutView="100" workbookViewId="0">
      <selection activeCell="C9" sqref="C9:G9"/>
    </sheetView>
  </sheetViews>
  <sheetFormatPr defaultColWidth="9.109375" defaultRowHeight="13.2" x14ac:dyDescent="0.25"/>
  <cols>
    <col min="1" max="1" width="4.44140625" style="220" customWidth="1"/>
    <col min="2" max="2" width="11.5546875" style="220" customWidth="1"/>
    <col min="3" max="3" width="40.44140625" style="220" customWidth="1"/>
    <col min="4" max="4" width="5.5546875" style="220" customWidth="1"/>
    <col min="5" max="5" width="8.5546875" style="230" customWidth="1"/>
    <col min="6" max="6" width="9.88671875" style="220" customWidth="1"/>
    <col min="7" max="7" width="13.88671875" style="220" customWidth="1"/>
    <col min="8" max="8" width="11.6640625" style="220" hidden="1" customWidth="1"/>
    <col min="9" max="9" width="11.5546875" style="220" hidden="1" customWidth="1"/>
    <col min="10" max="10" width="11" style="220" hidden="1" customWidth="1"/>
    <col min="11" max="11" width="10.44140625" style="220" hidden="1" customWidth="1"/>
    <col min="12" max="12" width="75.21875" style="220" customWidth="1"/>
    <col min="13" max="13" width="45.21875" style="220" customWidth="1"/>
    <col min="14" max="256" width="9.109375" style="220"/>
    <col min="257" max="257" width="4.44140625" style="220" customWidth="1"/>
    <col min="258" max="258" width="11.5546875" style="220" customWidth="1"/>
    <col min="259" max="259" width="40.44140625" style="220" customWidth="1"/>
    <col min="260" max="260" width="5.5546875" style="220" customWidth="1"/>
    <col min="261" max="261" width="8.5546875" style="220" customWidth="1"/>
    <col min="262" max="262" width="9.88671875" style="220" customWidth="1"/>
    <col min="263" max="263" width="13.88671875" style="220" customWidth="1"/>
    <col min="264" max="264" width="11.6640625" style="220" customWidth="1"/>
    <col min="265" max="265" width="11.5546875" style="220" customWidth="1"/>
    <col min="266" max="266" width="11" style="220" customWidth="1"/>
    <col min="267" max="267" width="10.44140625" style="220" customWidth="1"/>
    <col min="268" max="268" width="75.21875" style="220" customWidth="1"/>
    <col min="269" max="269" width="45.21875" style="220" customWidth="1"/>
    <col min="270" max="512" width="9.109375" style="220"/>
    <col min="513" max="513" width="4.44140625" style="220" customWidth="1"/>
    <col min="514" max="514" width="11.5546875" style="220" customWidth="1"/>
    <col min="515" max="515" width="40.44140625" style="220" customWidth="1"/>
    <col min="516" max="516" width="5.5546875" style="220" customWidth="1"/>
    <col min="517" max="517" width="8.5546875" style="220" customWidth="1"/>
    <col min="518" max="518" width="9.88671875" style="220" customWidth="1"/>
    <col min="519" max="519" width="13.88671875" style="220" customWidth="1"/>
    <col min="520" max="520" width="11.6640625" style="220" customWidth="1"/>
    <col min="521" max="521" width="11.5546875" style="220" customWidth="1"/>
    <col min="522" max="522" width="11" style="220" customWidth="1"/>
    <col min="523" max="523" width="10.44140625" style="220" customWidth="1"/>
    <col min="524" max="524" width="75.21875" style="220" customWidth="1"/>
    <col min="525" max="525" width="45.21875" style="220" customWidth="1"/>
    <col min="526" max="768" width="9.109375" style="220"/>
    <col min="769" max="769" width="4.44140625" style="220" customWidth="1"/>
    <col min="770" max="770" width="11.5546875" style="220" customWidth="1"/>
    <col min="771" max="771" width="40.44140625" style="220" customWidth="1"/>
    <col min="772" max="772" width="5.5546875" style="220" customWidth="1"/>
    <col min="773" max="773" width="8.5546875" style="220" customWidth="1"/>
    <col min="774" max="774" width="9.88671875" style="220" customWidth="1"/>
    <col min="775" max="775" width="13.88671875" style="220" customWidth="1"/>
    <col min="776" max="776" width="11.6640625" style="220" customWidth="1"/>
    <col min="777" max="777" width="11.5546875" style="220" customWidth="1"/>
    <col min="778" max="778" width="11" style="220" customWidth="1"/>
    <col min="779" max="779" width="10.44140625" style="220" customWidth="1"/>
    <col min="780" max="780" width="75.21875" style="220" customWidth="1"/>
    <col min="781" max="781" width="45.21875" style="220" customWidth="1"/>
    <col min="782" max="1024" width="9.109375" style="220"/>
    <col min="1025" max="1025" width="4.44140625" style="220" customWidth="1"/>
    <col min="1026" max="1026" width="11.5546875" style="220" customWidth="1"/>
    <col min="1027" max="1027" width="40.44140625" style="220" customWidth="1"/>
    <col min="1028" max="1028" width="5.5546875" style="220" customWidth="1"/>
    <col min="1029" max="1029" width="8.5546875" style="220" customWidth="1"/>
    <col min="1030" max="1030" width="9.88671875" style="220" customWidth="1"/>
    <col min="1031" max="1031" width="13.88671875" style="220" customWidth="1"/>
    <col min="1032" max="1032" width="11.6640625" style="220" customWidth="1"/>
    <col min="1033" max="1033" width="11.5546875" style="220" customWidth="1"/>
    <col min="1034" max="1034" width="11" style="220" customWidth="1"/>
    <col min="1035" max="1035" width="10.44140625" style="220" customWidth="1"/>
    <col min="1036" max="1036" width="75.21875" style="220" customWidth="1"/>
    <col min="1037" max="1037" width="45.21875" style="220" customWidth="1"/>
    <col min="1038" max="1280" width="9.109375" style="220"/>
    <col min="1281" max="1281" width="4.44140625" style="220" customWidth="1"/>
    <col min="1282" max="1282" width="11.5546875" style="220" customWidth="1"/>
    <col min="1283" max="1283" width="40.44140625" style="220" customWidth="1"/>
    <col min="1284" max="1284" width="5.5546875" style="220" customWidth="1"/>
    <col min="1285" max="1285" width="8.5546875" style="220" customWidth="1"/>
    <col min="1286" max="1286" width="9.88671875" style="220" customWidth="1"/>
    <col min="1287" max="1287" width="13.88671875" style="220" customWidth="1"/>
    <col min="1288" max="1288" width="11.6640625" style="220" customWidth="1"/>
    <col min="1289" max="1289" width="11.5546875" style="220" customWidth="1"/>
    <col min="1290" max="1290" width="11" style="220" customWidth="1"/>
    <col min="1291" max="1291" width="10.44140625" style="220" customWidth="1"/>
    <col min="1292" max="1292" width="75.21875" style="220" customWidth="1"/>
    <col min="1293" max="1293" width="45.21875" style="220" customWidth="1"/>
    <col min="1294" max="1536" width="9.109375" style="220"/>
    <col min="1537" max="1537" width="4.44140625" style="220" customWidth="1"/>
    <col min="1538" max="1538" width="11.5546875" style="220" customWidth="1"/>
    <col min="1539" max="1539" width="40.44140625" style="220" customWidth="1"/>
    <col min="1540" max="1540" width="5.5546875" style="220" customWidth="1"/>
    <col min="1541" max="1541" width="8.5546875" style="220" customWidth="1"/>
    <col min="1542" max="1542" width="9.88671875" style="220" customWidth="1"/>
    <col min="1543" max="1543" width="13.88671875" style="220" customWidth="1"/>
    <col min="1544" max="1544" width="11.6640625" style="220" customWidth="1"/>
    <col min="1545" max="1545" width="11.5546875" style="220" customWidth="1"/>
    <col min="1546" max="1546" width="11" style="220" customWidth="1"/>
    <col min="1547" max="1547" width="10.44140625" style="220" customWidth="1"/>
    <col min="1548" max="1548" width="75.21875" style="220" customWidth="1"/>
    <col min="1549" max="1549" width="45.21875" style="220" customWidth="1"/>
    <col min="1550" max="1792" width="9.109375" style="220"/>
    <col min="1793" max="1793" width="4.44140625" style="220" customWidth="1"/>
    <col min="1794" max="1794" width="11.5546875" style="220" customWidth="1"/>
    <col min="1795" max="1795" width="40.44140625" style="220" customWidth="1"/>
    <col min="1796" max="1796" width="5.5546875" style="220" customWidth="1"/>
    <col min="1797" max="1797" width="8.5546875" style="220" customWidth="1"/>
    <col min="1798" max="1798" width="9.88671875" style="220" customWidth="1"/>
    <col min="1799" max="1799" width="13.88671875" style="220" customWidth="1"/>
    <col min="1800" max="1800" width="11.6640625" style="220" customWidth="1"/>
    <col min="1801" max="1801" width="11.5546875" style="220" customWidth="1"/>
    <col min="1802" max="1802" width="11" style="220" customWidth="1"/>
    <col min="1803" max="1803" width="10.44140625" style="220" customWidth="1"/>
    <col min="1804" max="1804" width="75.21875" style="220" customWidth="1"/>
    <col min="1805" max="1805" width="45.21875" style="220" customWidth="1"/>
    <col min="1806" max="2048" width="9.109375" style="220"/>
    <col min="2049" max="2049" width="4.44140625" style="220" customWidth="1"/>
    <col min="2050" max="2050" width="11.5546875" style="220" customWidth="1"/>
    <col min="2051" max="2051" width="40.44140625" style="220" customWidth="1"/>
    <col min="2052" max="2052" width="5.5546875" style="220" customWidth="1"/>
    <col min="2053" max="2053" width="8.5546875" style="220" customWidth="1"/>
    <col min="2054" max="2054" width="9.88671875" style="220" customWidth="1"/>
    <col min="2055" max="2055" width="13.88671875" style="220" customWidth="1"/>
    <col min="2056" max="2056" width="11.6640625" style="220" customWidth="1"/>
    <col min="2057" max="2057" width="11.5546875" style="220" customWidth="1"/>
    <col min="2058" max="2058" width="11" style="220" customWidth="1"/>
    <col min="2059" max="2059" width="10.44140625" style="220" customWidth="1"/>
    <col min="2060" max="2060" width="75.21875" style="220" customWidth="1"/>
    <col min="2061" max="2061" width="45.21875" style="220" customWidth="1"/>
    <col min="2062" max="2304" width="9.109375" style="220"/>
    <col min="2305" max="2305" width="4.44140625" style="220" customWidth="1"/>
    <col min="2306" max="2306" width="11.5546875" style="220" customWidth="1"/>
    <col min="2307" max="2307" width="40.44140625" style="220" customWidth="1"/>
    <col min="2308" max="2308" width="5.5546875" style="220" customWidth="1"/>
    <col min="2309" max="2309" width="8.5546875" style="220" customWidth="1"/>
    <col min="2310" max="2310" width="9.88671875" style="220" customWidth="1"/>
    <col min="2311" max="2311" width="13.88671875" style="220" customWidth="1"/>
    <col min="2312" max="2312" width="11.6640625" style="220" customWidth="1"/>
    <col min="2313" max="2313" width="11.5546875" style="220" customWidth="1"/>
    <col min="2314" max="2314" width="11" style="220" customWidth="1"/>
    <col min="2315" max="2315" width="10.44140625" style="220" customWidth="1"/>
    <col min="2316" max="2316" width="75.21875" style="220" customWidth="1"/>
    <col min="2317" max="2317" width="45.21875" style="220" customWidth="1"/>
    <col min="2318" max="2560" width="9.109375" style="220"/>
    <col min="2561" max="2561" width="4.44140625" style="220" customWidth="1"/>
    <col min="2562" max="2562" width="11.5546875" style="220" customWidth="1"/>
    <col min="2563" max="2563" width="40.44140625" style="220" customWidth="1"/>
    <col min="2564" max="2564" width="5.5546875" style="220" customWidth="1"/>
    <col min="2565" max="2565" width="8.5546875" style="220" customWidth="1"/>
    <col min="2566" max="2566" width="9.88671875" style="220" customWidth="1"/>
    <col min="2567" max="2567" width="13.88671875" style="220" customWidth="1"/>
    <col min="2568" max="2568" width="11.6640625" style="220" customWidth="1"/>
    <col min="2569" max="2569" width="11.5546875" style="220" customWidth="1"/>
    <col min="2570" max="2570" width="11" style="220" customWidth="1"/>
    <col min="2571" max="2571" width="10.44140625" style="220" customWidth="1"/>
    <col min="2572" max="2572" width="75.21875" style="220" customWidth="1"/>
    <col min="2573" max="2573" width="45.21875" style="220" customWidth="1"/>
    <col min="2574" max="2816" width="9.109375" style="220"/>
    <col min="2817" max="2817" width="4.44140625" style="220" customWidth="1"/>
    <col min="2818" max="2818" width="11.5546875" style="220" customWidth="1"/>
    <col min="2819" max="2819" width="40.44140625" style="220" customWidth="1"/>
    <col min="2820" max="2820" width="5.5546875" style="220" customWidth="1"/>
    <col min="2821" max="2821" width="8.5546875" style="220" customWidth="1"/>
    <col min="2822" max="2822" width="9.88671875" style="220" customWidth="1"/>
    <col min="2823" max="2823" width="13.88671875" style="220" customWidth="1"/>
    <col min="2824" max="2824" width="11.6640625" style="220" customWidth="1"/>
    <col min="2825" max="2825" width="11.5546875" style="220" customWidth="1"/>
    <col min="2826" max="2826" width="11" style="220" customWidth="1"/>
    <col min="2827" max="2827" width="10.44140625" style="220" customWidth="1"/>
    <col min="2828" max="2828" width="75.21875" style="220" customWidth="1"/>
    <col min="2829" max="2829" width="45.21875" style="220" customWidth="1"/>
    <col min="2830" max="3072" width="9.109375" style="220"/>
    <col min="3073" max="3073" width="4.44140625" style="220" customWidth="1"/>
    <col min="3074" max="3074" width="11.5546875" style="220" customWidth="1"/>
    <col min="3075" max="3075" width="40.44140625" style="220" customWidth="1"/>
    <col min="3076" max="3076" width="5.5546875" style="220" customWidth="1"/>
    <col min="3077" max="3077" width="8.5546875" style="220" customWidth="1"/>
    <col min="3078" max="3078" width="9.88671875" style="220" customWidth="1"/>
    <col min="3079" max="3079" width="13.88671875" style="220" customWidth="1"/>
    <col min="3080" max="3080" width="11.6640625" style="220" customWidth="1"/>
    <col min="3081" max="3081" width="11.5546875" style="220" customWidth="1"/>
    <col min="3082" max="3082" width="11" style="220" customWidth="1"/>
    <col min="3083" max="3083" width="10.44140625" style="220" customWidth="1"/>
    <col min="3084" max="3084" width="75.21875" style="220" customWidth="1"/>
    <col min="3085" max="3085" width="45.21875" style="220" customWidth="1"/>
    <col min="3086" max="3328" width="9.109375" style="220"/>
    <col min="3329" max="3329" width="4.44140625" style="220" customWidth="1"/>
    <col min="3330" max="3330" width="11.5546875" style="220" customWidth="1"/>
    <col min="3331" max="3331" width="40.44140625" style="220" customWidth="1"/>
    <col min="3332" max="3332" width="5.5546875" style="220" customWidth="1"/>
    <col min="3333" max="3333" width="8.5546875" style="220" customWidth="1"/>
    <col min="3334" max="3334" width="9.88671875" style="220" customWidth="1"/>
    <col min="3335" max="3335" width="13.88671875" style="220" customWidth="1"/>
    <col min="3336" max="3336" width="11.6640625" style="220" customWidth="1"/>
    <col min="3337" max="3337" width="11.5546875" style="220" customWidth="1"/>
    <col min="3338" max="3338" width="11" style="220" customWidth="1"/>
    <col min="3339" max="3339" width="10.44140625" style="220" customWidth="1"/>
    <col min="3340" max="3340" width="75.21875" style="220" customWidth="1"/>
    <col min="3341" max="3341" width="45.21875" style="220" customWidth="1"/>
    <col min="3342" max="3584" width="9.109375" style="220"/>
    <col min="3585" max="3585" width="4.44140625" style="220" customWidth="1"/>
    <col min="3586" max="3586" width="11.5546875" style="220" customWidth="1"/>
    <col min="3587" max="3587" width="40.44140625" style="220" customWidth="1"/>
    <col min="3588" max="3588" width="5.5546875" style="220" customWidth="1"/>
    <col min="3589" max="3589" width="8.5546875" style="220" customWidth="1"/>
    <col min="3590" max="3590" width="9.88671875" style="220" customWidth="1"/>
    <col min="3591" max="3591" width="13.88671875" style="220" customWidth="1"/>
    <col min="3592" max="3592" width="11.6640625" style="220" customWidth="1"/>
    <col min="3593" max="3593" width="11.5546875" style="220" customWidth="1"/>
    <col min="3594" max="3594" width="11" style="220" customWidth="1"/>
    <col min="3595" max="3595" width="10.44140625" style="220" customWidth="1"/>
    <col min="3596" max="3596" width="75.21875" style="220" customWidth="1"/>
    <col min="3597" max="3597" width="45.21875" style="220" customWidth="1"/>
    <col min="3598" max="3840" width="9.109375" style="220"/>
    <col min="3841" max="3841" width="4.44140625" style="220" customWidth="1"/>
    <col min="3842" max="3842" width="11.5546875" style="220" customWidth="1"/>
    <col min="3843" max="3843" width="40.44140625" style="220" customWidth="1"/>
    <col min="3844" max="3844" width="5.5546875" style="220" customWidth="1"/>
    <col min="3845" max="3845" width="8.5546875" style="220" customWidth="1"/>
    <col min="3846" max="3846" width="9.88671875" style="220" customWidth="1"/>
    <col min="3847" max="3847" width="13.88671875" style="220" customWidth="1"/>
    <col min="3848" max="3848" width="11.6640625" style="220" customWidth="1"/>
    <col min="3849" max="3849" width="11.5546875" style="220" customWidth="1"/>
    <col min="3850" max="3850" width="11" style="220" customWidth="1"/>
    <col min="3851" max="3851" width="10.44140625" style="220" customWidth="1"/>
    <col min="3852" max="3852" width="75.21875" style="220" customWidth="1"/>
    <col min="3853" max="3853" width="45.21875" style="220" customWidth="1"/>
    <col min="3854" max="4096" width="9.109375" style="220"/>
    <col min="4097" max="4097" width="4.44140625" style="220" customWidth="1"/>
    <col min="4098" max="4098" width="11.5546875" style="220" customWidth="1"/>
    <col min="4099" max="4099" width="40.44140625" style="220" customWidth="1"/>
    <col min="4100" max="4100" width="5.5546875" style="220" customWidth="1"/>
    <col min="4101" max="4101" width="8.5546875" style="220" customWidth="1"/>
    <col min="4102" max="4102" width="9.88671875" style="220" customWidth="1"/>
    <col min="4103" max="4103" width="13.88671875" style="220" customWidth="1"/>
    <col min="4104" max="4104" width="11.6640625" style="220" customWidth="1"/>
    <col min="4105" max="4105" width="11.5546875" style="220" customWidth="1"/>
    <col min="4106" max="4106" width="11" style="220" customWidth="1"/>
    <col min="4107" max="4107" width="10.44140625" style="220" customWidth="1"/>
    <col min="4108" max="4108" width="75.21875" style="220" customWidth="1"/>
    <col min="4109" max="4109" width="45.21875" style="220" customWidth="1"/>
    <col min="4110" max="4352" width="9.109375" style="220"/>
    <col min="4353" max="4353" width="4.44140625" style="220" customWidth="1"/>
    <col min="4354" max="4354" width="11.5546875" style="220" customWidth="1"/>
    <col min="4355" max="4355" width="40.44140625" style="220" customWidth="1"/>
    <col min="4356" max="4356" width="5.5546875" style="220" customWidth="1"/>
    <col min="4357" max="4357" width="8.5546875" style="220" customWidth="1"/>
    <col min="4358" max="4358" width="9.88671875" style="220" customWidth="1"/>
    <col min="4359" max="4359" width="13.88671875" style="220" customWidth="1"/>
    <col min="4360" max="4360" width="11.6640625" style="220" customWidth="1"/>
    <col min="4361" max="4361" width="11.5546875" style="220" customWidth="1"/>
    <col min="4362" max="4362" width="11" style="220" customWidth="1"/>
    <col min="4363" max="4363" width="10.44140625" style="220" customWidth="1"/>
    <col min="4364" max="4364" width="75.21875" style="220" customWidth="1"/>
    <col min="4365" max="4365" width="45.21875" style="220" customWidth="1"/>
    <col min="4366" max="4608" width="9.109375" style="220"/>
    <col min="4609" max="4609" width="4.44140625" style="220" customWidth="1"/>
    <col min="4610" max="4610" width="11.5546875" style="220" customWidth="1"/>
    <col min="4611" max="4611" width="40.44140625" style="220" customWidth="1"/>
    <col min="4612" max="4612" width="5.5546875" style="220" customWidth="1"/>
    <col min="4613" max="4613" width="8.5546875" style="220" customWidth="1"/>
    <col min="4614" max="4614" width="9.88671875" style="220" customWidth="1"/>
    <col min="4615" max="4615" width="13.88671875" style="220" customWidth="1"/>
    <col min="4616" max="4616" width="11.6640625" style="220" customWidth="1"/>
    <col min="4617" max="4617" width="11.5546875" style="220" customWidth="1"/>
    <col min="4618" max="4618" width="11" style="220" customWidth="1"/>
    <col min="4619" max="4619" width="10.44140625" style="220" customWidth="1"/>
    <col min="4620" max="4620" width="75.21875" style="220" customWidth="1"/>
    <col min="4621" max="4621" width="45.21875" style="220" customWidth="1"/>
    <col min="4622" max="4864" width="9.109375" style="220"/>
    <col min="4865" max="4865" width="4.44140625" style="220" customWidth="1"/>
    <col min="4866" max="4866" width="11.5546875" style="220" customWidth="1"/>
    <col min="4867" max="4867" width="40.44140625" style="220" customWidth="1"/>
    <col min="4868" max="4868" width="5.5546875" style="220" customWidth="1"/>
    <col min="4869" max="4869" width="8.5546875" style="220" customWidth="1"/>
    <col min="4870" max="4870" width="9.88671875" style="220" customWidth="1"/>
    <col min="4871" max="4871" width="13.88671875" style="220" customWidth="1"/>
    <col min="4872" max="4872" width="11.6640625" style="220" customWidth="1"/>
    <col min="4873" max="4873" width="11.5546875" style="220" customWidth="1"/>
    <col min="4874" max="4874" width="11" style="220" customWidth="1"/>
    <col min="4875" max="4875" width="10.44140625" style="220" customWidth="1"/>
    <col min="4876" max="4876" width="75.21875" style="220" customWidth="1"/>
    <col min="4877" max="4877" width="45.21875" style="220" customWidth="1"/>
    <col min="4878" max="5120" width="9.109375" style="220"/>
    <col min="5121" max="5121" width="4.44140625" style="220" customWidth="1"/>
    <col min="5122" max="5122" width="11.5546875" style="220" customWidth="1"/>
    <col min="5123" max="5123" width="40.44140625" style="220" customWidth="1"/>
    <col min="5124" max="5124" width="5.5546875" style="220" customWidth="1"/>
    <col min="5125" max="5125" width="8.5546875" style="220" customWidth="1"/>
    <col min="5126" max="5126" width="9.88671875" style="220" customWidth="1"/>
    <col min="5127" max="5127" width="13.88671875" style="220" customWidth="1"/>
    <col min="5128" max="5128" width="11.6640625" style="220" customWidth="1"/>
    <col min="5129" max="5129" width="11.5546875" style="220" customWidth="1"/>
    <col min="5130" max="5130" width="11" style="220" customWidth="1"/>
    <col min="5131" max="5131" width="10.44140625" style="220" customWidth="1"/>
    <col min="5132" max="5132" width="75.21875" style="220" customWidth="1"/>
    <col min="5133" max="5133" width="45.21875" style="220" customWidth="1"/>
    <col min="5134" max="5376" width="9.109375" style="220"/>
    <col min="5377" max="5377" width="4.44140625" style="220" customWidth="1"/>
    <col min="5378" max="5378" width="11.5546875" style="220" customWidth="1"/>
    <col min="5379" max="5379" width="40.44140625" style="220" customWidth="1"/>
    <col min="5380" max="5380" width="5.5546875" style="220" customWidth="1"/>
    <col min="5381" max="5381" width="8.5546875" style="220" customWidth="1"/>
    <col min="5382" max="5382" width="9.88671875" style="220" customWidth="1"/>
    <col min="5383" max="5383" width="13.88671875" style="220" customWidth="1"/>
    <col min="5384" max="5384" width="11.6640625" style="220" customWidth="1"/>
    <col min="5385" max="5385" width="11.5546875" style="220" customWidth="1"/>
    <col min="5386" max="5386" width="11" style="220" customWidth="1"/>
    <col min="5387" max="5387" width="10.44140625" style="220" customWidth="1"/>
    <col min="5388" max="5388" width="75.21875" style="220" customWidth="1"/>
    <col min="5389" max="5389" width="45.21875" style="220" customWidth="1"/>
    <col min="5390" max="5632" width="9.109375" style="220"/>
    <col min="5633" max="5633" width="4.44140625" style="220" customWidth="1"/>
    <col min="5634" max="5634" width="11.5546875" style="220" customWidth="1"/>
    <col min="5635" max="5635" width="40.44140625" style="220" customWidth="1"/>
    <col min="5636" max="5636" width="5.5546875" style="220" customWidth="1"/>
    <col min="5637" max="5637" width="8.5546875" style="220" customWidth="1"/>
    <col min="5638" max="5638" width="9.88671875" style="220" customWidth="1"/>
    <col min="5639" max="5639" width="13.88671875" style="220" customWidth="1"/>
    <col min="5640" max="5640" width="11.6640625" style="220" customWidth="1"/>
    <col min="5641" max="5641" width="11.5546875" style="220" customWidth="1"/>
    <col min="5642" max="5642" width="11" style="220" customWidth="1"/>
    <col min="5643" max="5643" width="10.44140625" style="220" customWidth="1"/>
    <col min="5644" max="5644" width="75.21875" style="220" customWidth="1"/>
    <col min="5645" max="5645" width="45.21875" style="220" customWidth="1"/>
    <col min="5646" max="5888" width="9.109375" style="220"/>
    <col min="5889" max="5889" width="4.44140625" style="220" customWidth="1"/>
    <col min="5890" max="5890" width="11.5546875" style="220" customWidth="1"/>
    <col min="5891" max="5891" width="40.44140625" style="220" customWidth="1"/>
    <col min="5892" max="5892" width="5.5546875" style="220" customWidth="1"/>
    <col min="5893" max="5893" width="8.5546875" style="220" customWidth="1"/>
    <col min="5894" max="5894" width="9.88671875" style="220" customWidth="1"/>
    <col min="5895" max="5895" width="13.88671875" style="220" customWidth="1"/>
    <col min="5896" max="5896" width="11.6640625" style="220" customWidth="1"/>
    <col min="5897" max="5897" width="11.5546875" style="220" customWidth="1"/>
    <col min="5898" max="5898" width="11" style="220" customWidth="1"/>
    <col min="5899" max="5899" width="10.44140625" style="220" customWidth="1"/>
    <col min="5900" max="5900" width="75.21875" style="220" customWidth="1"/>
    <col min="5901" max="5901" width="45.21875" style="220" customWidth="1"/>
    <col min="5902" max="6144" width="9.109375" style="220"/>
    <col min="6145" max="6145" width="4.44140625" style="220" customWidth="1"/>
    <col min="6146" max="6146" width="11.5546875" style="220" customWidth="1"/>
    <col min="6147" max="6147" width="40.44140625" style="220" customWidth="1"/>
    <col min="6148" max="6148" width="5.5546875" style="220" customWidth="1"/>
    <col min="6149" max="6149" width="8.5546875" style="220" customWidth="1"/>
    <col min="6150" max="6150" width="9.88671875" style="220" customWidth="1"/>
    <col min="6151" max="6151" width="13.88671875" style="220" customWidth="1"/>
    <col min="6152" max="6152" width="11.6640625" style="220" customWidth="1"/>
    <col min="6153" max="6153" width="11.5546875" style="220" customWidth="1"/>
    <col min="6154" max="6154" width="11" style="220" customWidth="1"/>
    <col min="6155" max="6155" width="10.44140625" style="220" customWidth="1"/>
    <col min="6156" max="6156" width="75.21875" style="220" customWidth="1"/>
    <col min="6157" max="6157" width="45.21875" style="220" customWidth="1"/>
    <col min="6158" max="6400" width="9.109375" style="220"/>
    <col min="6401" max="6401" width="4.44140625" style="220" customWidth="1"/>
    <col min="6402" max="6402" width="11.5546875" style="220" customWidth="1"/>
    <col min="6403" max="6403" width="40.44140625" style="220" customWidth="1"/>
    <col min="6404" max="6404" width="5.5546875" style="220" customWidth="1"/>
    <col min="6405" max="6405" width="8.5546875" style="220" customWidth="1"/>
    <col min="6406" max="6406" width="9.88671875" style="220" customWidth="1"/>
    <col min="6407" max="6407" width="13.88671875" style="220" customWidth="1"/>
    <col min="6408" max="6408" width="11.6640625" style="220" customWidth="1"/>
    <col min="6409" max="6409" width="11.5546875" style="220" customWidth="1"/>
    <col min="6410" max="6410" width="11" style="220" customWidth="1"/>
    <col min="6411" max="6411" width="10.44140625" style="220" customWidth="1"/>
    <col min="6412" max="6412" width="75.21875" style="220" customWidth="1"/>
    <col min="6413" max="6413" width="45.21875" style="220" customWidth="1"/>
    <col min="6414" max="6656" width="9.109375" style="220"/>
    <col min="6657" max="6657" width="4.44140625" style="220" customWidth="1"/>
    <col min="6658" max="6658" width="11.5546875" style="220" customWidth="1"/>
    <col min="6659" max="6659" width="40.44140625" style="220" customWidth="1"/>
    <col min="6660" max="6660" width="5.5546875" style="220" customWidth="1"/>
    <col min="6661" max="6661" width="8.5546875" style="220" customWidth="1"/>
    <col min="6662" max="6662" width="9.88671875" style="220" customWidth="1"/>
    <col min="6663" max="6663" width="13.88671875" style="220" customWidth="1"/>
    <col min="6664" max="6664" width="11.6640625" style="220" customWidth="1"/>
    <col min="6665" max="6665" width="11.5546875" style="220" customWidth="1"/>
    <col min="6666" max="6666" width="11" style="220" customWidth="1"/>
    <col min="6667" max="6667" width="10.44140625" style="220" customWidth="1"/>
    <col min="6668" max="6668" width="75.21875" style="220" customWidth="1"/>
    <col min="6669" max="6669" width="45.21875" style="220" customWidth="1"/>
    <col min="6670" max="6912" width="9.109375" style="220"/>
    <col min="6913" max="6913" width="4.44140625" style="220" customWidth="1"/>
    <col min="6914" max="6914" width="11.5546875" style="220" customWidth="1"/>
    <col min="6915" max="6915" width="40.44140625" style="220" customWidth="1"/>
    <col min="6916" max="6916" width="5.5546875" style="220" customWidth="1"/>
    <col min="6917" max="6917" width="8.5546875" style="220" customWidth="1"/>
    <col min="6918" max="6918" width="9.88671875" style="220" customWidth="1"/>
    <col min="6919" max="6919" width="13.88671875" style="220" customWidth="1"/>
    <col min="6920" max="6920" width="11.6640625" style="220" customWidth="1"/>
    <col min="6921" max="6921" width="11.5546875" style="220" customWidth="1"/>
    <col min="6922" max="6922" width="11" style="220" customWidth="1"/>
    <col min="6923" max="6923" width="10.44140625" style="220" customWidth="1"/>
    <col min="6924" max="6924" width="75.21875" style="220" customWidth="1"/>
    <col min="6925" max="6925" width="45.21875" style="220" customWidth="1"/>
    <col min="6926" max="7168" width="9.109375" style="220"/>
    <col min="7169" max="7169" width="4.44140625" style="220" customWidth="1"/>
    <col min="7170" max="7170" width="11.5546875" style="220" customWidth="1"/>
    <col min="7171" max="7171" width="40.44140625" style="220" customWidth="1"/>
    <col min="7172" max="7172" width="5.5546875" style="220" customWidth="1"/>
    <col min="7173" max="7173" width="8.5546875" style="220" customWidth="1"/>
    <col min="7174" max="7174" width="9.88671875" style="220" customWidth="1"/>
    <col min="7175" max="7175" width="13.88671875" style="220" customWidth="1"/>
    <col min="7176" max="7176" width="11.6640625" style="220" customWidth="1"/>
    <col min="7177" max="7177" width="11.5546875" style="220" customWidth="1"/>
    <col min="7178" max="7178" width="11" style="220" customWidth="1"/>
    <col min="7179" max="7179" width="10.44140625" style="220" customWidth="1"/>
    <col min="7180" max="7180" width="75.21875" style="220" customWidth="1"/>
    <col min="7181" max="7181" width="45.21875" style="220" customWidth="1"/>
    <col min="7182" max="7424" width="9.109375" style="220"/>
    <col min="7425" max="7425" width="4.44140625" style="220" customWidth="1"/>
    <col min="7426" max="7426" width="11.5546875" style="220" customWidth="1"/>
    <col min="7427" max="7427" width="40.44140625" style="220" customWidth="1"/>
    <col min="7428" max="7428" width="5.5546875" style="220" customWidth="1"/>
    <col min="7429" max="7429" width="8.5546875" style="220" customWidth="1"/>
    <col min="7430" max="7430" width="9.88671875" style="220" customWidth="1"/>
    <col min="7431" max="7431" width="13.88671875" style="220" customWidth="1"/>
    <col min="7432" max="7432" width="11.6640625" style="220" customWidth="1"/>
    <col min="7433" max="7433" width="11.5546875" style="220" customWidth="1"/>
    <col min="7434" max="7434" width="11" style="220" customWidth="1"/>
    <col min="7435" max="7435" width="10.44140625" style="220" customWidth="1"/>
    <col min="7436" max="7436" width="75.21875" style="220" customWidth="1"/>
    <col min="7437" max="7437" width="45.21875" style="220" customWidth="1"/>
    <col min="7438" max="7680" width="9.109375" style="220"/>
    <col min="7681" max="7681" width="4.44140625" style="220" customWidth="1"/>
    <col min="7682" max="7682" width="11.5546875" style="220" customWidth="1"/>
    <col min="7683" max="7683" width="40.44140625" style="220" customWidth="1"/>
    <col min="7684" max="7684" width="5.5546875" style="220" customWidth="1"/>
    <col min="7685" max="7685" width="8.5546875" style="220" customWidth="1"/>
    <col min="7686" max="7686" width="9.88671875" style="220" customWidth="1"/>
    <col min="7687" max="7687" width="13.88671875" style="220" customWidth="1"/>
    <col min="7688" max="7688" width="11.6640625" style="220" customWidth="1"/>
    <col min="7689" max="7689" width="11.5546875" style="220" customWidth="1"/>
    <col min="7690" max="7690" width="11" style="220" customWidth="1"/>
    <col min="7691" max="7691" width="10.44140625" style="220" customWidth="1"/>
    <col min="7692" max="7692" width="75.21875" style="220" customWidth="1"/>
    <col min="7693" max="7693" width="45.21875" style="220" customWidth="1"/>
    <col min="7694" max="7936" width="9.109375" style="220"/>
    <col min="7937" max="7937" width="4.44140625" style="220" customWidth="1"/>
    <col min="7938" max="7938" width="11.5546875" style="220" customWidth="1"/>
    <col min="7939" max="7939" width="40.44140625" style="220" customWidth="1"/>
    <col min="7940" max="7940" width="5.5546875" style="220" customWidth="1"/>
    <col min="7941" max="7941" width="8.5546875" style="220" customWidth="1"/>
    <col min="7942" max="7942" width="9.88671875" style="220" customWidth="1"/>
    <col min="7943" max="7943" width="13.88671875" style="220" customWidth="1"/>
    <col min="7944" max="7944" width="11.6640625" style="220" customWidth="1"/>
    <col min="7945" max="7945" width="11.5546875" style="220" customWidth="1"/>
    <col min="7946" max="7946" width="11" style="220" customWidth="1"/>
    <col min="7947" max="7947" width="10.44140625" style="220" customWidth="1"/>
    <col min="7948" max="7948" width="75.21875" style="220" customWidth="1"/>
    <col min="7949" max="7949" width="45.21875" style="220" customWidth="1"/>
    <col min="7950" max="8192" width="9.109375" style="220"/>
    <col min="8193" max="8193" width="4.44140625" style="220" customWidth="1"/>
    <col min="8194" max="8194" width="11.5546875" style="220" customWidth="1"/>
    <col min="8195" max="8195" width="40.44140625" style="220" customWidth="1"/>
    <col min="8196" max="8196" width="5.5546875" style="220" customWidth="1"/>
    <col min="8197" max="8197" width="8.5546875" style="220" customWidth="1"/>
    <col min="8198" max="8198" width="9.88671875" style="220" customWidth="1"/>
    <col min="8199" max="8199" width="13.88671875" style="220" customWidth="1"/>
    <col min="8200" max="8200" width="11.6640625" style="220" customWidth="1"/>
    <col min="8201" max="8201" width="11.5546875" style="220" customWidth="1"/>
    <col min="8202" max="8202" width="11" style="220" customWidth="1"/>
    <col min="8203" max="8203" width="10.44140625" style="220" customWidth="1"/>
    <col min="8204" max="8204" width="75.21875" style="220" customWidth="1"/>
    <col min="8205" max="8205" width="45.21875" style="220" customWidth="1"/>
    <col min="8206" max="8448" width="9.109375" style="220"/>
    <col min="8449" max="8449" width="4.44140625" style="220" customWidth="1"/>
    <col min="8450" max="8450" width="11.5546875" style="220" customWidth="1"/>
    <col min="8451" max="8451" width="40.44140625" style="220" customWidth="1"/>
    <col min="8452" max="8452" width="5.5546875" style="220" customWidth="1"/>
    <col min="8453" max="8453" width="8.5546875" style="220" customWidth="1"/>
    <col min="8454" max="8454" width="9.88671875" style="220" customWidth="1"/>
    <col min="8455" max="8455" width="13.88671875" style="220" customWidth="1"/>
    <col min="8456" max="8456" width="11.6640625" style="220" customWidth="1"/>
    <col min="8457" max="8457" width="11.5546875" style="220" customWidth="1"/>
    <col min="8458" max="8458" width="11" style="220" customWidth="1"/>
    <col min="8459" max="8459" width="10.44140625" style="220" customWidth="1"/>
    <col min="8460" max="8460" width="75.21875" style="220" customWidth="1"/>
    <col min="8461" max="8461" width="45.21875" style="220" customWidth="1"/>
    <col min="8462" max="8704" width="9.109375" style="220"/>
    <col min="8705" max="8705" width="4.44140625" style="220" customWidth="1"/>
    <col min="8706" max="8706" width="11.5546875" style="220" customWidth="1"/>
    <col min="8707" max="8707" width="40.44140625" style="220" customWidth="1"/>
    <col min="8708" max="8708" width="5.5546875" style="220" customWidth="1"/>
    <col min="8709" max="8709" width="8.5546875" style="220" customWidth="1"/>
    <col min="8710" max="8710" width="9.88671875" style="220" customWidth="1"/>
    <col min="8711" max="8711" width="13.88671875" style="220" customWidth="1"/>
    <col min="8712" max="8712" width="11.6640625" style="220" customWidth="1"/>
    <col min="8713" max="8713" width="11.5546875" style="220" customWidth="1"/>
    <col min="8714" max="8714" width="11" style="220" customWidth="1"/>
    <col min="8715" max="8715" width="10.44140625" style="220" customWidth="1"/>
    <col min="8716" max="8716" width="75.21875" style="220" customWidth="1"/>
    <col min="8717" max="8717" width="45.21875" style="220" customWidth="1"/>
    <col min="8718" max="8960" width="9.109375" style="220"/>
    <col min="8961" max="8961" width="4.44140625" style="220" customWidth="1"/>
    <col min="8962" max="8962" width="11.5546875" style="220" customWidth="1"/>
    <col min="8963" max="8963" width="40.44140625" style="220" customWidth="1"/>
    <col min="8964" max="8964" width="5.5546875" style="220" customWidth="1"/>
    <col min="8965" max="8965" width="8.5546875" style="220" customWidth="1"/>
    <col min="8966" max="8966" width="9.88671875" style="220" customWidth="1"/>
    <col min="8967" max="8967" width="13.88671875" style="220" customWidth="1"/>
    <col min="8968" max="8968" width="11.6640625" style="220" customWidth="1"/>
    <col min="8969" max="8969" width="11.5546875" style="220" customWidth="1"/>
    <col min="8970" max="8970" width="11" style="220" customWidth="1"/>
    <col min="8971" max="8971" width="10.44140625" style="220" customWidth="1"/>
    <col min="8972" max="8972" width="75.21875" style="220" customWidth="1"/>
    <col min="8973" max="8973" width="45.21875" style="220" customWidth="1"/>
    <col min="8974" max="9216" width="9.109375" style="220"/>
    <col min="9217" max="9217" width="4.44140625" style="220" customWidth="1"/>
    <col min="9218" max="9218" width="11.5546875" style="220" customWidth="1"/>
    <col min="9219" max="9219" width="40.44140625" style="220" customWidth="1"/>
    <col min="9220" max="9220" width="5.5546875" style="220" customWidth="1"/>
    <col min="9221" max="9221" width="8.5546875" style="220" customWidth="1"/>
    <col min="9222" max="9222" width="9.88671875" style="220" customWidth="1"/>
    <col min="9223" max="9223" width="13.88671875" style="220" customWidth="1"/>
    <col min="9224" max="9224" width="11.6640625" style="220" customWidth="1"/>
    <col min="9225" max="9225" width="11.5546875" style="220" customWidth="1"/>
    <col min="9226" max="9226" width="11" style="220" customWidth="1"/>
    <col min="9227" max="9227" width="10.44140625" style="220" customWidth="1"/>
    <col min="9228" max="9228" width="75.21875" style="220" customWidth="1"/>
    <col min="9229" max="9229" width="45.21875" style="220" customWidth="1"/>
    <col min="9230" max="9472" width="9.109375" style="220"/>
    <col min="9473" max="9473" width="4.44140625" style="220" customWidth="1"/>
    <col min="9474" max="9474" width="11.5546875" style="220" customWidth="1"/>
    <col min="9475" max="9475" width="40.44140625" style="220" customWidth="1"/>
    <col min="9476" max="9476" width="5.5546875" style="220" customWidth="1"/>
    <col min="9477" max="9477" width="8.5546875" style="220" customWidth="1"/>
    <col min="9478" max="9478" width="9.88671875" style="220" customWidth="1"/>
    <col min="9479" max="9479" width="13.88671875" style="220" customWidth="1"/>
    <col min="9480" max="9480" width="11.6640625" style="220" customWidth="1"/>
    <col min="9481" max="9481" width="11.5546875" style="220" customWidth="1"/>
    <col min="9482" max="9482" width="11" style="220" customWidth="1"/>
    <col min="9483" max="9483" width="10.44140625" style="220" customWidth="1"/>
    <col min="9484" max="9484" width="75.21875" style="220" customWidth="1"/>
    <col min="9485" max="9485" width="45.21875" style="220" customWidth="1"/>
    <col min="9486" max="9728" width="9.109375" style="220"/>
    <col min="9729" max="9729" width="4.44140625" style="220" customWidth="1"/>
    <col min="9730" max="9730" width="11.5546875" style="220" customWidth="1"/>
    <col min="9731" max="9731" width="40.44140625" style="220" customWidth="1"/>
    <col min="9732" max="9732" width="5.5546875" style="220" customWidth="1"/>
    <col min="9733" max="9733" width="8.5546875" style="220" customWidth="1"/>
    <col min="9734" max="9734" width="9.88671875" style="220" customWidth="1"/>
    <col min="9735" max="9735" width="13.88671875" style="220" customWidth="1"/>
    <col min="9736" max="9736" width="11.6640625" style="220" customWidth="1"/>
    <col min="9737" max="9737" width="11.5546875" style="220" customWidth="1"/>
    <col min="9738" max="9738" width="11" style="220" customWidth="1"/>
    <col min="9739" max="9739" width="10.44140625" style="220" customWidth="1"/>
    <col min="9740" max="9740" width="75.21875" style="220" customWidth="1"/>
    <col min="9741" max="9741" width="45.21875" style="220" customWidth="1"/>
    <col min="9742" max="9984" width="9.109375" style="220"/>
    <col min="9985" max="9985" width="4.44140625" style="220" customWidth="1"/>
    <col min="9986" max="9986" width="11.5546875" style="220" customWidth="1"/>
    <col min="9987" max="9987" width="40.44140625" style="220" customWidth="1"/>
    <col min="9988" max="9988" width="5.5546875" style="220" customWidth="1"/>
    <col min="9989" max="9989" width="8.5546875" style="220" customWidth="1"/>
    <col min="9990" max="9990" width="9.88671875" style="220" customWidth="1"/>
    <col min="9991" max="9991" width="13.88671875" style="220" customWidth="1"/>
    <col min="9992" max="9992" width="11.6640625" style="220" customWidth="1"/>
    <col min="9993" max="9993" width="11.5546875" style="220" customWidth="1"/>
    <col min="9994" max="9994" width="11" style="220" customWidth="1"/>
    <col min="9995" max="9995" width="10.44140625" style="220" customWidth="1"/>
    <col min="9996" max="9996" width="75.21875" style="220" customWidth="1"/>
    <col min="9997" max="9997" width="45.21875" style="220" customWidth="1"/>
    <col min="9998" max="10240" width="9.109375" style="220"/>
    <col min="10241" max="10241" width="4.44140625" style="220" customWidth="1"/>
    <col min="10242" max="10242" width="11.5546875" style="220" customWidth="1"/>
    <col min="10243" max="10243" width="40.44140625" style="220" customWidth="1"/>
    <col min="10244" max="10244" width="5.5546875" style="220" customWidth="1"/>
    <col min="10245" max="10245" width="8.5546875" style="220" customWidth="1"/>
    <col min="10246" max="10246" width="9.88671875" style="220" customWidth="1"/>
    <col min="10247" max="10247" width="13.88671875" style="220" customWidth="1"/>
    <col min="10248" max="10248" width="11.6640625" style="220" customWidth="1"/>
    <col min="10249" max="10249" width="11.5546875" style="220" customWidth="1"/>
    <col min="10250" max="10250" width="11" style="220" customWidth="1"/>
    <col min="10251" max="10251" width="10.44140625" style="220" customWidth="1"/>
    <col min="10252" max="10252" width="75.21875" style="220" customWidth="1"/>
    <col min="10253" max="10253" width="45.21875" style="220" customWidth="1"/>
    <col min="10254" max="10496" width="9.109375" style="220"/>
    <col min="10497" max="10497" width="4.44140625" style="220" customWidth="1"/>
    <col min="10498" max="10498" width="11.5546875" style="220" customWidth="1"/>
    <col min="10499" max="10499" width="40.44140625" style="220" customWidth="1"/>
    <col min="10500" max="10500" width="5.5546875" style="220" customWidth="1"/>
    <col min="10501" max="10501" width="8.5546875" style="220" customWidth="1"/>
    <col min="10502" max="10502" width="9.88671875" style="220" customWidth="1"/>
    <col min="10503" max="10503" width="13.88671875" style="220" customWidth="1"/>
    <col min="10504" max="10504" width="11.6640625" style="220" customWidth="1"/>
    <col min="10505" max="10505" width="11.5546875" style="220" customWidth="1"/>
    <col min="10506" max="10506" width="11" style="220" customWidth="1"/>
    <col min="10507" max="10507" width="10.44140625" style="220" customWidth="1"/>
    <col min="10508" max="10508" width="75.21875" style="220" customWidth="1"/>
    <col min="10509" max="10509" width="45.21875" style="220" customWidth="1"/>
    <col min="10510" max="10752" width="9.109375" style="220"/>
    <col min="10753" max="10753" width="4.44140625" style="220" customWidth="1"/>
    <col min="10754" max="10754" width="11.5546875" style="220" customWidth="1"/>
    <col min="10755" max="10755" width="40.44140625" style="220" customWidth="1"/>
    <col min="10756" max="10756" width="5.5546875" style="220" customWidth="1"/>
    <col min="10757" max="10757" width="8.5546875" style="220" customWidth="1"/>
    <col min="10758" max="10758" width="9.88671875" style="220" customWidth="1"/>
    <col min="10759" max="10759" width="13.88671875" style="220" customWidth="1"/>
    <col min="10760" max="10760" width="11.6640625" style="220" customWidth="1"/>
    <col min="10761" max="10761" width="11.5546875" style="220" customWidth="1"/>
    <col min="10762" max="10762" width="11" style="220" customWidth="1"/>
    <col min="10763" max="10763" width="10.44140625" style="220" customWidth="1"/>
    <col min="10764" max="10764" width="75.21875" style="220" customWidth="1"/>
    <col min="10765" max="10765" width="45.21875" style="220" customWidth="1"/>
    <col min="10766" max="11008" width="9.109375" style="220"/>
    <col min="11009" max="11009" width="4.44140625" style="220" customWidth="1"/>
    <col min="11010" max="11010" width="11.5546875" style="220" customWidth="1"/>
    <col min="11011" max="11011" width="40.44140625" style="220" customWidth="1"/>
    <col min="11012" max="11012" width="5.5546875" style="220" customWidth="1"/>
    <col min="11013" max="11013" width="8.5546875" style="220" customWidth="1"/>
    <col min="11014" max="11014" width="9.88671875" style="220" customWidth="1"/>
    <col min="11015" max="11015" width="13.88671875" style="220" customWidth="1"/>
    <col min="11016" max="11016" width="11.6640625" style="220" customWidth="1"/>
    <col min="11017" max="11017" width="11.5546875" style="220" customWidth="1"/>
    <col min="11018" max="11018" width="11" style="220" customWidth="1"/>
    <col min="11019" max="11019" width="10.44140625" style="220" customWidth="1"/>
    <col min="11020" max="11020" width="75.21875" style="220" customWidth="1"/>
    <col min="11021" max="11021" width="45.21875" style="220" customWidth="1"/>
    <col min="11022" max="11264" width="9.109375" style="220"/>
    <col min="11265" max="11265" width="4.44140625" style="220" customWidth="1"/>
    <col min="11266" max="11266" width="11.5546875" style="220" customWidth="1"/>
    <col min="11267" max="11267" width="40.44140625" style="220" customWidth="1"/>
    <col min="11268" max="11268" width="5.5546875" style="220" customWidth="1"/>
    <col min="11269" max="11269" width="8.5546875" style="220" customWidth="1"/>
    <col min="11270" max="11270" width="9.88671875" style="220" customWidth="1"/>
    <col min="11271" max="11271" width="13.88671875" style="220" customWidth="1"/>
    <col min="11272" max="11272" width="11.6640625" style="220" customWidth="1"/>
    <col min="11273" max="11273" width="11.5546875" style="220" customWidth="1"/>
    <col min="11274" max="11274" width="11" style="220" customWidth="1"/>
    <col min="11275" max="11275" width="10.44140625" style="220" customWidth="1"/>
    <col min="11276" max="11276" width="75.21875" style="220" customWidth="1"/>
    <col min="11277" max="11277" width="45.21875" style="220" customWidth="1"/>
    <col min="11278" max="11520" width="9.109375" style="220"/>
    <col min="11521" max="11521" width="4.44140625" style="220" customWidth="1"/>
    <col min="11522" max="11522" width="11.5546875" style="220" customWidth="1"/>
    <col min="11523" max="11523" width="40.44140625" style="220" customWidth="1"/>
    <col min="11524" max="11524" width="5.5546875" style="220" customWidth="1"/>
    <col min="11525" max="11525" width="8.5546875" style="220" customWidth="1"/>
    <col min="11526" max="11526" width="9.88671875" style="220" customWidth="1"/>
    <col min="11527" max="11527" width="13.88671875" style="220" customWidth="1"/>
    <col min="11528" max="11528" width="11.6640625" style="220" customWidth="1"/>
    <col min="11529" max="11529" width="11.5546875" style="220" customWidth="1"/>
    <col min="11530" max="11530" width="11" style="220" customWidth="1"/>
    <col min="11531" max="11531" width="10.44140625" style="220" customWidth="1"/>
    <col min="11532" max="11532" width="75.21875" style="220" customWidth="1"/>
    <col min="11533" max="11533" width="45.21875" style="220" customWidth="1"/>
    <col min="11534" max="11776" width="9.109375" style="220"/>
    <col min="11777" max="11777" width="4.44140625" style="220" customWidth="1"/>
    <col min="11778" max="11778" width="11.5546875" style="220" customWidth="1"/>
    <col min="11779" max="11779" width="40.44140625" style="220" customWidth="1"/>
    <col min="11780" max="11780" width="5.5546875" style="220" customWidth="1"/>
    <col min="11781" max="11781" width="8.5546875" style="220" customWidth="1"/>
    <col min="11782" max="11782" width="9.88671875" style="220" customWidth="1"/>
    <col min="11783" max="11783" width="13.88671875" style="220" customWidth="1"/>
    <col min="11784" max="11784" width="11.6640625" style="220" customWidth="1"/>
    <col min="11785" max="11785" width="11.5546875" style="220" customWidth="1"/>
    <col min="11786" max="11786" width="11" style="220" customWidth="1"/>
    <col min="11787" max="11787" width="10.44140625" style="220" customWidth="1"/>
    <col min="11788" max="11788" width="75.21875" style="220" customWidth="1"/>
    <col min="11789" max="11789" width="45.21875" style="220" customWidth="1"/>
    <col min="11790" max="12032" width="9.109375" style="220"/>
    <col min="12033" max="12033" width="4.44140625" style="220" customWidth="1"/>
    <col min="12034" max="12034" width="11.5546875" style="220" customWidth="1"/>
    <col min="12035" max="12035" width="40.44140625" style="220" customWidth="1"/>
    <col min="12036" max="12036" width="5.5546875" style="220" customWidth="1"/>
    <col min="12037" max="12037" width="8.5546875" style="220" customWidth="1"/>
    <col min="12038" max="12038" width="9.88671875" style="220" customWidth="1"/>
    <col min="12039" max="12039" width="13.88671875" style="220" customWidth="1"/>
    <col min="12040" max="12040" width="11.6640625" style="220" customWidth="1"/>
    <col min="12041" max="12041" width="11.5546875" style="220" customWidth="1"/>
    <col min="12042" max="12042" width="11" style="220" customWidth="1"/>
    <col min="12043" max="12043" width="10.44140625" style="220" customWidth="1"/>
    <col min="12044" max="12044" width="75.21875" style="220" customWidth="1"/>
    <col min="12045" max="12045" width="45.21875" style="220" customWidth="1"/>
    <col min="12046" max="12288" width="9.109375" style="220"/>
    <col min="12289" max="12289" width="4.44140625" style="220" customWidth="1"/>
    <col min="12290" max="12290" width="11.5546875" style="220" customWidth="1"/>
    <col min="12291" max="12291" width="40.44140625" style="220" customWidth="1"/>
    <col min="12292" max="12292" width="5.5546875" style="220" customWidth="1"/>
    <col min="12293" max="12293" width="8.5546875" style="220" customWidth="1"/>
    <col min="12294" max="12294" width="9.88671875" style="220" customWidth="1"/>
    <col min="12295" max="12295" width="13.88671875" style="220" customWidth="1"/>
    <col min="12296" max="12296" width="11.6640625" style="220" customWidth="1"/>
    <col min="12297" max="12297" width="11.5546875" style="220" customWidth="1"/>
    <col min="12298" max="12298" width="11" style="220" customWidth="1"/>
    <col min="12299" max="12299" width="10.44140625" style="220" customWidth="1"/>
    <col min="12300" max="12300" width="75.21875" style="220" customWidth="1"/>
    <col min="12301" max="12301" width="45.21875" style="220" customWidth="1"/>
    <col min="12302" max="12544" width="9.109375" style="220"/>
    <col min="12545" max="12545" width="4.44140625" style="220" customWidth="1"/>
    <col min="12546" max="12546" width="11.5546875" style="220" customWidth="1"/>
    <col min="12547" max="12547" width="40.44140625" style="220" customWidth="1"/>
    <col min="12548" max="12548" width="5.5546875" style="220" customWidth="1"/>
    <col min="12549" max="12549" width="8.5546875" style="220" customWidth="1"/>
    <col min="12550" max="12550" width="9.88671875" style="220" customWidth="1"/>
    <col min="12551" max="12551" width="13.88671875" style="220" customWidth="1"/>
    <col min="12552" max="12552" width="11.6640625" style="220" customWidth="1"/>
    <col min="12553" max="12553" width="11.5546875" style="220" customWidth="1"/>
    <col min="12554" max="12554" width="11" style="220" customWidth="1"/>
    <col min="12555" max="12555" width="10.44140625" style="220" customWidth="1"/>
    <col min="12556" max="12556" width="75.21875" style="220" customWidth="1"/>
    <col min="12557" max="12557" width="45.21875" style="220" customWidth="1"/>
    <col min="12558" max="12800" width="9.109375" style="220"/>
    <col min="12801" max="12801" width="4.44140625" style="220" customWidth="1"/>
    <col min="12802" max="12802" width="11.5546875" style="220" customWidth="1"/>
    <col min="12803" max="12803" width="40.44140625" style="220" customWidth="1"/>
    <col min="12804" max="12804" width="5.5546875" style="220" customWidth="1"/>
    <col min="12805" max="12805" width="8.5546875" style="220" customWidth="1"/>
    <col min="12806" max="12806" width="9.88671875" style="220" customWidth="1"/>
    <col min="12807" max="12807" width="13.88671875" style="220" customWidth="1"/>
    <col min="12808" max="12808" width="11.6640625" style="220" customWidth="1"/>
    <col min="12809" max="12809" width="11.5546875" style="220" customWidth="1"/>
    <col min="12810" max="12810" width="11" style="220" customWidth="1"/>
    <col min="12811" max="12811" width="10.44140625" style="220" customWidth="1"/>
    <col min="12812" max="12812" width="75.21875" style="220" customWidth="1"/>
    <col min="12813" max="12813" width="45.21875" style="220" customWidth="1"/>
    <col min="12814" max="13056" width="9.109375" style="220"/>
    <col min="13057" max="13057" width="4.44140625" style="220" customWidth="1"/>
    <col min="13058" max="13058" width="11.5546875" style="220" customWidth="1"/>
    <col min="13059" max="13059" width="40.44140625" style="220" customWidth="1"/>
    <col min="13060" max="13060" width="5.5546875" style="220" customWidth="1"/>
    <col min="13061" max="13061" width="8.5546875" style="220" customWidth="1"/>
    <col min="13062" max="13062" width="9.88671875" style="220" customWidth="1"/>
    <col min="13063" max="13063" width="13.88671875" style="220" customWidth="1"/>
    <col min="13064" max="13064" width="11.6640625" style="220" customWidth="1"/>
    <col min="13065" max="13065" width="11.5546875" style="220" customWidth="1"/>
    <col min="13066" max="13066" width="11" style="220" customWidth="1"/>
    <col min="13067" max="13067" width="10.44140625" style="220" customWidth="1"/>
    <col min="13068" max="13068" width="75.21875" style="220" customWidth="1"/>
    <col min="13069" max="13069" width="45.21875" style="220" customWidth="1"/>
    <col min="13070" max="13312" width="9.109375" style="220"/>
    <col min="13313" max="13313" width="4.44140625" style="220" customWidth="1"/>
    <col min="13314" max="13314" width="11.5546875" style="220" customWidth="1"/>
    <col min="13315" max="13315" width="40.44140625" style="220" customWidth="1"/>
    <col min="13316" max="13316" width="5.5546875" style="220" customWidth="1"/>
    <col min="13317" max="13317" width="8.5546875" style="220" customWidth="1"/>
    <col min="13318" max="13318" width="9.88671875" style="220" customWidth="1"/>
    <col min="13319" max="13319" width="13.88671875" style="220" customWidth="1"/>
    <col min="13320" max="13320" width="11.6640625" style="220" customWidth="1"/>
    <col min="13321" max="13321" width="11.5546875" style="220" customWidth="1"/>
    <col min="13322" max="13322" width="11" style="220" customWidth="1"/>
    <col min="13323" max="13323" width="10.44140625" style="220" customWidth="1"/>
    <col min="13324" max="13324" width="75.21875" style="220" customWidth="1"/>
    <col min="13325" max="13325" width="45.21875" style="220" customWidth="1"/>
    <col min="13326" max="13568" width="9.109375" style="220"/>
    <col min="13569" max="13569" width="4.44140625" style="220" customWidth="1"/>
    <col min="13570" max="13570" width="11.5546875" style="220" customWidth="1"/>
    <col min="13571" max="13571" width="40.44140625" style="220" customWidth="1"/>
    <col min="13572" max="13572" width="5.5546875" style="220" customWidth="1"/>
    <col min="13573" max="13573" width="8.5546875" style="220" customWidth="1"/>
    <col min="13574" max="13574" width="9.88671875" style="220" customWidth="1"/>
    <col min="13575" max="13575" width="13.88671875" style="220" customWidth="1"/>
    <col min="13576" max="13576" width="11.6640625" style="220" customWidth="1"/>
    <col min="13577" max="13577" width="11.5546875" style="220" customWidth="1"/>
    <col min="13578" max="13578" width="11" style="220" customWidth="1"/>
    <col min="13579" max="13579" width="10.44140625" style="220" customWidth="1"/>
    <col min="13580" max="13580" width="75.21875" style="220" customWidth="1"/>
    <col min="13581" max="13581" width="45.21875" style="220" customWidth="1"/>
    <col min="13582" max="13824" width="9.109375" style="220"/>
    <col min="13825" max="13825" width="4.44140625" style="220" customWidth="1"/>
    <col min="13826" max="13826" width="11.5546875" style="220" customWidth="1"/>
    <col min="13827" max="13827" width="40.44140625" style="220" customWidth="1"/>
    <col min="13828" max="13828" width="5.5546875" style="220" customWidth="1"/>
    <col min="13829" max="13829" width="8.5546875" style="220" customWidth="1"/>
    <col min="13830" max="13830" width="9.88671875" style="220" customWidth="1"/>
    <col min="13831" max="13831" width="13.88671875" style="220" customWidth="1"/>
    <col min="13832" max="13832" width="11.6640625" style="220" customWidth="1"/>
    <col min="13833" max="13833" width="11.5546875" style="220" customWidth="1"/>
    <col min="13834" max="13834" width="11" style="220" customWidth="1"/>
    <col min="13835" max="13835" width="10.44140625" style="220" customWidth="1"/>
    <col min="13836" max="13836" width="75.21875" style="220" customWidth="1"/>
    <col min="13837" max="13837" width="45.21875" style="220" customWidth="1"/>
    <col min="13838" max="14080" width="9.109375" style="220"/>
    <col min="14081" max="14081" width="4.44140625" style="220" customWidth="1"/>
    <col min="14082" max="14082" width="11.5546875" style="220" customWidth="1"/>
    <col min="14083" max="14083" width="40.44140625" style="220" customWidth="1"/>
    <col min="14084" max="14084" width="5.5546875" style="220" customWidth="1"/>
    <col min="14085" max="14085" width="8.5546875" style="220" customWidth="1"/>
    <col min="14086" max="14086" width="9.88671875" style="220" customWidth="1"/>
    <col min="14087" max="14087" width="13.88671875" style="220" customWidth="1"/>
    <col min="14088" max="14088" width="11.6640625" style="220" customWidth="1"/>
    <col min="14089" max="14089" width="11.5546875" style="220" customWidth="1"/>
    <col min="14090" max="14090" width="11" style="220" customWidth="1"/>
    <col min="14091" max="14091" width="10.44140625" style="220" customWidth="1"/>
    <col min="14092" max="14092" width="75.21875" style="220" customWidth="1"/>
    <col min="14093" max="14093" width="45.21875" style="220" customWidth="1"/>
    <col min="14094" max="14336" width="9.109375" style="220"/>
    <col min="14337" max="14337" width="4.44140625" style="220" customWidth="1"/>
    <col min="14338" max="14338" width="11.5546875" style="220" customWidth="1"/>
    <col min="14339" max="14339" width="40.44140625" style="220" customWidth="1"/>
    <col min="14340" max="14340" width="5.5546875" style="220" customWidth="1"/>
    <col min="14341" max="14341" width="8.5546875" style="220" customWidth="1"/>
    <col min="14342" max="14342" width="9.88671875" style="220" customWidth="1"/>
    <col min="14343" max="14343" width="13.88671875" style="220" customWidth="1"/>
    <col min="14344" max="14344" width="11.6640625" style="220" customWidth="1"/>
    <col min="14345" max="14345" width="11.5546875" style="220" customWidth="1"/>
    <col min="14346" max="14346" width="11" style="220" customWidth="1"/>
    <col min="14347" max="14347" width="10.44140625" style="220" customWidth="1"/>
    <col min="14348" max="14348" width="75.21875" style="220" customWidth="1"/>
    <col min="14349" max="14349" width="45.21875" style="220" customWidth="1"/>
    <col min="14350" max="14592" width="9.109375" style="220"/>
    <col min="14593" max="14593" width="4.44140625" style="220" customWidth="1"/>
    <col min="14594" max="14594" width="11.5546875" style="220" customWidth="1"/>
    <col min="14595" max="14595" width="40.44140625" style="220" customWidth="1"/>
    <col min="14596" max="14596" width="5.5546875" style="220" customWidth="1"/>
    <col min="14597" max="14597" width="8.5546875" style="220" customWidth="1"/>
    <col min="14598" max="14598" width="9.88671875" style="220" customWidth="1"/>
    <col min="14599" max="14599" width="13.88671875" style="220" customWidth="1"/>
    <col min="14600" max="14600" width="11.6640625" style="220" customWidth="1"/>
    <col min="14601" max="14601" width="11.5546875" style="220" customWidth="1"/>
    <col min="14602" max="14602" width="11" style="220" customWidth="1"/>
    <col min="14603" max="14603" width="10.44140625" style="220" customWidth="1"/>
    <col min="14604" max="14604" width="75.21875" style="220" customWidth="1"/>
    <col min="14605" max="14605" width="45.21875" style="220" customWidth="1"/>
    <col min="14606" max="14848" width="9.109375" style="220"/>
    <col min="14849" max="14849" width="4.44140625" style="220" customWidth="1"/>
    <col min="14850" max="14850" width="11.5546875" style="220" customWidth="1"/>
    <col min="14851" max="14851" width="40.44140625" style="220" customWidth="1"/>
    <col min="14852" max="14852" width="5.5546875" style="220" customWidth="1"/>
    <col min="14853" max="14853" width="8.5546875" style="220" customWidth="1"/>
    <col min="14854" max="14854" width="9.88671875" style="220" customWidth="1"/>
    <col min="14855" max="14855" width="13.88671875" style="220" customWidth="1"/>
    <col min="14856" max="14856" width="11.6640625" style="220" customWidth="1"/>
    <col min="14857" max="14857" width="11.5546875" style="220" customWidth="1"/>
    <col min="14858" max="14858" width="11" style="220" customWidth="1"/>
    <col min="14859" max="14859" width="10.44140625" style="220" customWidth="1"/>
    <col min="14860" max="14860" width="75.21875" style="220" customWidth="1"/>
    <col min="14861" max="14861" width="45.21875" style="220" customWidth="1"/>
    <col min="14862" max="15104" width="9.109375" style="220"/>
    <col min="15105" max="15105" width="4.44140625" style="220" customWidth="1"/>
    <col min="15106" max="15106" width="11.5546875" style="220" customWidth="1"/>
    <col min="15107" max="15107" width="40.44140625" style="220" customWidth="1"/>
    <col min="15108" max="15108" width="5.5546875" style="220" customWidth="1"/>
    <col min="15109" max="15109" width="8.5546875" style="220" customWidth="1"/>
    <col min="15110" max="15110" width="9.88671875" style="220" customWidth="1"/>
    <col min="15111" max="15111" width="13.88671875" style="220" customWidth="1"/>
    <col min="15112" max="15112" width="11.6640625" style="220" customWidth="1"/>
    <col min="15113" max="15113" width="11.5546875" style="220" customWidth="1"/>
    <col min="15114" max="15114" width="11" style="220" customWidth="1"/>
    <col min="15115" max="15115" width="10.44140625" style="220" customWidth="1"/>
    <col min="15116" max="15116" width="75.21875" style="220" customWidth="1"/>
    <col min="15117" max="15117" width="45.21875" style="220" customWidth="1"/>
    <col min="15118" max="15360" width="9.109375" style="220"/>
    <col min="15361" max="15361" width="4.44140625" style="220" customWidth="1"/>
    <col min="15362" max="15362" width="11.5546875" style="220" customWidth="1"/>
    <col min="15363" max="15363" width="40.44140625" style="220" customWidth="1"/>
    <col min="15364" max="15364" width="5.5546875" style="220" customWidth="1"/>
    <col min="15365" max="15365" width="8.5546875" style="220" customWidth="1"/>
    <col min="15366" max="15366" width="9.88671875" style="220" customWidth="1"/>
    <col min="15367" max="15367" width="13.88671875" style="220" customWidth="1"/>
    <col min="15368" max="15368" width="11.6640625" style="220" customWidth="1"/>
    <col min="15369" max="15369" width="11.5546875" style="220" customWidth="1"/>
    <col min="15370" max="15370" width="11" style="220" customWidth="1"/>
    <col min="15371" max="15371" width="10.44140625" style="220" customWidth="1"/>
    <col min="15372" max="15372" width="75.21875" style="220" customWidth="1"/>
    <col min="15373" max="15373" width="45.21875" style="220" customWidth="1"/>
    <col min="15374" max="15616" width="9.109375" style="220"/>
    <col min="15617" max="15617" width="4.44140625" style="220" customWidth="1"/>
    <col min="15618" max="15618" width="11.5546875" style="220" customWidth="1"/>
    <col min="15619" max="15619" width="40.44140625" style="220" customWidth="1"/>
    <col min="15620" max="15620" width="5.5546875" style="220" customWidth="1"/>
    <col min="15621" max="15621" width="8.5546875" style="220" customWidth="1"/>
    <col min="15622" max="15622" width="9.88671875" style="220" customWidth="1"/>
    <col min="15623" max="15623" width="13.88671875" style="220" customWidth="1"/>
    <col min="15624" max="15624" width="11.6640625" style="220" customWidth="1"/>
    <col min="15625" max="15625" width="11.5546875" style="220" customWidth="1"/>
    <col min="15626" max="15626" width="11" style="220" customWidth="1"/>
    <col min="15627" max="15627" width="10.44140625" style="220" customWidth="1"/>
    <col min="15628" max="15628" width="75.21875" style="220" customWidth="1"/>
    <col min="15629" max="15629" width="45.21875" style="220" customWidth="1"/>
    <col min="15630" max="15872" width="9.109375" style="220"/>
    <col min="15873" max="15873" width="4.44140625" style="220" customWidth="1"/>
    <col min="15874" max="15874" width="11.5546875" style="220" customWidth="1"/>
    <col min="15875" max="15875" width="40.44140625" style="220" customWidth="1"/>
    <col min="15876" max="15876" width="5.5546875" style="220" customWidth="1"/>
    <col min="15877" max="15877" width="8.5546875" style="220" customWidth="1"/>
    <col min="15878" max="15878" width="9.88671875" style="220" customWidth="1"/>
    <col min="15879" max="15879" width="13.88671875" style="220" customWidth="1"/>
    <col min="15880" max="15880" width="11.6640625" style="220" customWidth="1"/>
    <col min="15881" max="15881" width="11.5546875" style="220" customWidth="1"/>
    <col min="15882" max="15882" width="11" style="220" customWidth="1"/>
    <col min="15883" max="15883" width="10.44140625" style="220" customWidth="1"/>
    <col min="15884" max="15884" width="75.21875" style="220" customWidth="1"/>
    <col min="15885" max="15885" width="45.21875" style="220" customWidth="1"/>
    <col min="15886" max="16128" width="9.109375" style="220"/>
    <col min="16129" max="16129" width="4.44140625" style="220" customWidth="1"/>
    <col min="16130" max="16130" width="11.5546875" style="220" customWidth="1"/>
    <col min="16131" max="16131" width="40.44140625" style="220" customWidth="1"/>
    <col min="16132" max="16132" width="5.5546875" style="220" customWidth="1"/>
    <col min="16133" max="16133" width="8.5546875" style="220" customWidth="1"/>
    <col min="16134" max="16134" width="9.88671875" style="220" customWidth="1"/>
    <col min="16135" max="16135" width="13.88671875" style="220" customWidth="1"/>
    <col min="16136" max="16136" width="11.6640625" style="220" customWidth="1"/>
    <col min="16137" max="16137" width="11.5546875" style="220" customWidth="1"/>
    <col min="16138" max="16138" width="11" style="220" customWidth="1"/>
    <col min="16139" max="16139" width="10.44140625" style="220" customWidth="1"/>
    <col min="16140" max="16140" width="75.21875" style="220" customWidth="1"/>
    <col min="16141" max="16141" width="45.21875" style="220" customWidth="1"/>
    <col min="16142" max="16384" width="9.109375" style="220"/>
  </cols>
  <sheetData>
    <row r="1" spans="1:80" ht="15.6" x14ac:dyDescent="0.3">
      <c r="A1" s="317" t="s">
        <v>99</v>
      </c>
      <c r="B1" s="317"/>
      <c r="C1" s="317"/>
      <c r="D1" s="317"/>
      <c r="E1" s="317"/>
      <c r="F1" s="317"/>
      <c r="G1" s="317"/>
    </row>
    <row r="2" spans="1:80" ht="14.25" customHeight="1" thickBot="1" x14ac:dyDescent="0.3">
      <c r="B2" s="221"/>
      <c r="C2" s="222"/>
      <c r="D2" s="222"/>
      <c r="E2" s="223"/>
      <c r="F2" s="222"/>
      <c r="G2" s="222"/>
    </row>
    <row r="3" spans="1:80" ht="13.8" thickTop="1" x14ac:dyDescent="0.25">
      <c r="A3" s="305" t="s">
        <v>2</v>
      </c>
      <c r="B3" s="306"/>
      <c r="C3" s="174" t="s">
        <v>102</v>
      </c>
      <c r="D3" s="224"/>
      <c r="E3" s="225" t="s">
        <v>81</v>
      </c>
      <c r="F3" s="226" t="str">
        <f>'00 00 00 00 Rek'!H1</f>
        <v>00 00</v>
      </c>
      <c r="G3" s="227"/>
    </row>
    <row r="4" spans="1:80" ht="13.8" thickBot="1" x14ac:dyDescent="0.3">
      <c r="A4" s="318" t="s">
        <v>72</v>
      </c>
      <c r="B4" s="308"/>
      <c r="C4" s="180" t="s">
        <v>105</v>
      </c>
      <c r="D4" s="228"/>
      <c r="E4" s="319" t="str">
        <f>'00 00 00 00 Rek'!G2</f>
        <v>Vedlejší rozpočtové náklady</v>
      </c>
      <c r="F4" s="320"/>
      <c r="G4" s="321"/>
    </row>
    <row r="5" spans="1:80" ht="13.8" thickTop="1" x14ac:dyDescent="0.25">
      <c r="A5" s="229"/>
      <c r="G5" s="231"/>
    </row>
    <row r="6" spans="1:80" ht="27" customHeight="1" x14ac:dyDescent="0.25">
      <c r="A6" s="232" t="s">
        <v>82</v>
      </c>
      <c r="B6" s="233" t="s">
        <v>83</v>
      </c>
      <c r="C6" s="233" t="s">
        <v>84</v>
      </c>
      <c r="D6" s="233" t="s">
        <v>85</v>
      </c>
      <c r="E6" s="234" t="s">
        <v>86</v>
      </c>
      <c r="F6" s="233" t="s">
        <v>87</v>
      </c>
      <c r="G6" s="235" t="s">
        <v>88</v>
      </c>
      <c r="H6" s="236" t="s">
        <v>89</v>
      </c>
      <c r="I6" s="236" t="s">
        <v>90</v>
      </c>
      <c r="J6" s="236" t="s">
        <v>91</v>
      </c>
      <c r="K6" s="236" t="s">
        <v>92</v>
      </c>
    </row>
    <row r="7" spans="1:80" x14ac:dyDescent="0.25">
      <c r="A7" s="237" t="s">
        <v>93</v>
      </c>
      <c r="B7" s="238" t="s">
        <v>106</v>
      </c>
      <c r="C7" s="239" t="s">
        <v>107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x14ac:dyDescent="0.25">
      <c r="A8" s="248">
        <v>1</v>
      </c>
      <c r="B8" s="249" t="s">
        <v>94</v>
      </c>
      <c r="C8" s="250" t="s">
        <v>109</v>
      </c>
      <c r="D8" s="251" t="s">
        <v>110</v>
      </c>
      <c r="E8" s="252">
        <v>1</v>
      </c>
      <c r="F8" s="252">
        <v>0</v>
      </c>
      <c r="G8" s="253">
        <f>E8*F8</f>
        <v>0</v>
      </c>
      <c r="H8" s="254">
        <v>0</v>
      </c>
      <c r="I8" s="255">
        <f>E8*H8</f>
        <v>0</v>
      </c>
      <c r="J8" s="254"/>
      <c r="K8" s="255">
        <f>E8*J8</f>
        <v>0</v>
      </c>
      <c r="O8" s="247">
        <v>2</v>
      </c>
      <c r="AA8" s="220">
        <v>12</v>
      </c>
      <c r="AB8" s="220">
        <v>0</v>
      </c>
      <c r="AC8" s="220">
        <v>1</v>
      </c>
      <c r="AZ8" s="220">
        <v>1</v>
      </c>
      <c r="BA8" s="220">
        <f>IF(AZ8=1,G8,0)</f>
        <v>0</v>
      </c>
      <c r="BB8" s="220">
        <f>IF(AZ8=2,G8,0)</f>
        <v>0</v>
      </c>
      <c r="BC8" s="220">
        <f>IF(AZ8=3,G8,0)</f>
        <v>0</v>
      </c>
      <c r="BD8" s="220">
        <f>IF(AZ8=4,G8,0)</f>
        <v>0</v>
      </c>
      <c r="BE8" s="220">
        <f>IF(AZ8=5,G8,0)</f>
        <v>0</v>
      </c>
      <c r="CA8" s="247">
        <v>12</v>
      </c>
      <c r="CB8" s="247">
        <v>0</v>
      </c>
    </row>
    <row r="9" spans="1:80" x14ac:dyDescent="0.25">
      <c r="A9" s="256"/>
      <c r="B9" s="257"/>
      <c r="C9" s="314" t="s">
        <v>111</v>
      </c>
      <c r="D9" s="315"/>
      <c r="E9" s="315"/>
      <c r="F9" s="315"/>
      <c r="G9" s="316"/>
      <c r="I9" s="258"/>
      <c r="K9" s="258"/>
      <c r="L9" s="259" t="s">
        <v>111</v>
      </c>
      <c r="O9" s="247">
        <v>3</v>
      </c>
    </row>
    <row r="10" spans="1:80" x14ac:dyDescent="0.25">
      <c r="A10" s="256"/>
      <c r="B10" s="257"/>
      <c r="C10" s="314" t="s">
        <v>112</v>
      </c>
      <c r="D10" s="315"/>
      <c r="E10" s="315"/>
      <c r="F10" s="315"/>
      <c r="G10" s="316"/>
      <c r="I10" s="258"/>
      <c r="K10" s="258"/>
      <c r="L10" s="259" t="s">
        <v>112</v>
      </c>
      <c r="O10" s="247">
        <v>3</v>
      </c>
    </row>
    <row r="11" spans="1:80" x14ac:dyDescent="0.25">
      <c r="A11" s="256"/>
      <c r="B11" s="257"/>
      <c r="C11" s="314" t="s">
        <v>113</v>
      </c>
      <c r="D11" s="315"/>
      <c r="E11" s="315"/>
      <c r="F11" s="315"/>
      <c r="G11" s="316"/>
      <c r="I11" s="258"/>
      <c r="K11" s="258"/>
      <c r="L11" s="259" t="s">
        <v>113</v>
      </c>
      <c r="O11" s="247">
        <v>3</v>
      </c>
    </row>
    <row r="12" spans="1:80" x14ac:dyDescent="0.25">
      <c r="A12" s="256"/>
      <c r="B12" s="257"/>
      <c r="C12" s="314" t="s">
        <v>114</v>
      </c>
      <c r="D12" s="315"/>
      <c r="E12" s="315"/>
      <c r="F12" s="315"/>
      <c r="G12" s="316"/>
      <c r="I12" s="258"/>
      <c r="K12" s="258"/>
      <c r="L12" s="259" t="s">
        <v>114</v>
      </c>
      <c r="O12" s="247">
        <v>3</v>
      </c>
    </row>
    <row r="13" spans="1:80" x14ac:dyDescent="0.25">
      <c r="A13" s="248">
        <v>2</v>
      </c>
      <c r="B13" s="249" t="s">
        <v>115</v>
      </c>
      <c r="C13" s="250" t="s">
        <v>116</v>
      </c>
      <c r="D13" s="251" t="s">
        <v>110</v>
      </c>
      <c r="E13" s="252">
        <v>1</v>
      </c>
      <c r="F13" s="252">
        <v>0</v>
      </c>
      <c r="G13" s="253">
        <f>E13*F13</f>
        <v>0</v>
      </c>
      <c r="H13" s="254">
        <v>0</v>
      </c>
      <c r="I13" s="255">
        <f>E13*H13</f>
        <v>0</v>
      </c>
      <c r="J13" s="254"/>
      <c r="K13" s="255">
        <f>E13*J13</f>
        <v>0</v>
      </c>
      <c r="O13" s="247">
        <v>2</v>
      </c>
      <c r="AA13" s="220">
        <v>12</v>
      </c>
      <c r="AB13" s="220">
        <v>0</v>
      </c>
      <c r="AC13" s="220">
        <v>2</v>
      </c>
      <c r="AZ13" s="220">
        <v>1</v>
      </c>
      <c r="BA13" s="220">
        <f>IF(AZ13=1,G13,0)</f>
        <v>0</v>
      </c>
      <c r="BB13" s="220">
        <f>IF(AZ13=2,G13,0)</f>
        <v>0</v>
      </c>
      <c r="BC13" s="220">
        <f>IF(AZ13=3,G13,0)</f>
        <v>0</v>
      </c>
      <c r="BD13" s="220">
        <f>IF(AZ13=4,G13,0)</f>
        <v>0</v>
      </c>
      <c r="BE13" s="220">
        <f>IF(AZ13=5,G13,0)</f>
        <v>0</v>
      </c>
      <c r="CA13" s="247">
        <v>12</v>
      </c>
      <c r="CB13" s="247">
        <v>0</v>
      </c>
    </row>
    <row r="14" spans="1:80" x14ac:dyDescent="0.25">
      <c r="A14" s="256"/>
      <c r="B14" s="257"/>
      <c r="C14" s="314" t="s">
        <v>117</v>
      </c>
      <c r="D14" s="315"/>
      <c r="E14" s="315"/>
      <c r="F14" s="315"/>
      <c r="G14" s="316"/>
      <c r="I14" s="258"/>
      <c r="K14" s="258"/>
      <c r="L14" s="259" t="s">
        <v>117</v>
      </c>
      <c r="O14" s="247">
        <v>3</v>
      </c>
    </row>
    <row r="15" spans="1:80" x14ac:dyDescent="0.25">
      <c r="A15" s="256"/>
      <c r="B15" s="257"/>
      <c r="C15" s="314" t="s">
        <v>118</v>
      </c>
      <c r="D15" s="315"/>
      <c r="E15" s="315"/>
      <c r="F15" s="315"/>
      <c r="G15" s="316"/>
      <c r="I15" s="258"/>
      <c r="K15" s="258"/>
      <c r="L15" s="259" t="s">
        <v>118</v>
      </c>
      <c r="O15" s="247">
        <v>3</v>
      </c>
    </row>
    <row r="16" spans="1:80" ht="21" x14ac:dyDescent="0.25">
      <c r="A16" s="256"/>
      <c r="B16" s="257"/>
      <c r="C16" s="314" t="s">
        <v>119</v>
      </c>
      <c r="D16" s="315"/>
      <c r="E16" s="315"/>
      <c r="F16" s="315"/>
      <c r="G16" s="316"/>
      <c r="I16" s="258"/>
      <c r="K16" s="258"/>
      <c r="L16" s="259" t="s">
        <v>119</v>
      </c>
      <c r="O16" s="247">
        <v>3</v>
      </c>
    </row>
    <row r="17" spans="1:57" x14ac:dyDescent="0.25">
      <c r="A17" s="266"/>
      <c r="B17" s="267" t="s">
        <v>97</v>
      </c>
      <c r="C17" s="268" t="s">
        <v>108</v>
      </c>
      <c r="D17" s="269"/>
      <c r="E17" s="270"/>
      <c r="F17" s="271"/>
      <c r="G17" s="272">
        <f>SUM(G7:G16)</f>
        <v>0</v>
      </c>
      <c r="H17" s="273"/>
      <c r="I17" s="274">
        <f>SUM(I7:I16)</f>
        <v>0</v>
      </c>
      <c r="J17" s="273"/>
      <c r="K17" s="274">
        <f>SUM(K7:K16)</f>
        <v>0</v>
      </c>
      <c r="O17" s="247">
        <v>4</v>
      </c>
      <c r="BA17" s="275">
        <f>SUM(BA7:BA16)</f>
        <v>0</v>
      </c>
      <c r="BB17" s="275">
        <f>SUM(BB7:BB16)</f>
        <v>0</v>
      </c>
      <c r="BC17" s="275">
        <f>SUM(BC7:BC16)</f>
        <v>0</v>
      </c>
      <c r="BD17" s="275">
        <f>SUM(BD7:BD16)</f>
        <v>0</v>
      </c>
      <c r="BE17" s="275">
        <f>SUM(BE7:BE16)</f>
        <v>0</v>
      </c>
    </row>
    <row r="18" spans="1:57" x14ac:dyDescent="0.25">
      <c r="E18" s="220"/>
    </row>
    <row r="19" spans="1:57" x14ac:dyDescent="0.25">
      <c r="E19" s="220"/>
    </row>
    <row r="20" spans="1:57" x14ac:dyDescent="0.25">
      <c r="E20" s="220"/>
    </row>
    <row r="21" spans="1:57" x14ac:dyDescent="0.25">
      <c r="E21" s="220"/>
    </row>
    <row r="22" spans="1:57" x14ac:dyDescent="0.25">
      <c r="E22" s="220"/>
    </row>
    <row r="23" spans="1:57" x14ac:dyDescent="0.25">
      <c r="E23" s="220"/>
    </row>
    <row r="24" spans="1:57" x14ac:dyDescent="0.25">
      <c r="E24" s="220"/>
    </row>
    <row r="25" spans="1:57" x14ac:dyDescent="0.25">
      <c r="E25" s="220"/>
    </row>
    <row r="26" spans="1:57" x14ac:dyDescent="0.25">
      <c r="E26" s="220"/>
    </row>
    <row r="27" spans="1:57" x14ac:dyDescent="0.25">
      <c r="E27" s="220"/>
    </row>
    <row r="28" spans="1:57" x14ac:dyDescent="0.25">
      <c r="E28" s="220"/>
    </row>
    <row r="29" spans="1:57" x14ac:dyDescent="0.25">
      <c r="E29" s="220"/>
    </row>
    <row r="30" spans="1:57" x14ac:dyDescent="0.25">
      <c r="E30" s="220"/>
    </row>
    <row r="31" spans="1:57" x14ac:dyDescent="0.25">
      <c r="E31" s="220"/>
    </row>
    <row r="32" spans="1:57" x14ac:dyDescent="0.25">
      <c r="E32" s="220"/>
    </row>
    <row r="33" spans="1:7" x14ac:dyDescent="0.25">
      <c r="E33" s="220"/>
    </row>
    <row r="34" spans="1:7" x14ac:dyDescent="0.25">
      <c r="E34" s="220"/>
    </row>
    <row r="35" spans="1:7" x14ac:dyDescent="0.25">
      <c r="E35" s="220"/>
    </row>
    <row r="36" spans="1:7" x14ac:dyDescent="0.25">
      <c r="E36" s="220"/>
    </row>
    <row r="37" spans="1:7" x14ac:dyDescent="0.25">
      <c r="E37" s="220"/>
    </row>
    <row r="38" spans="1:7" x14ac:dyDescent="0.25">
      <c r="E38" s="220"/>
    </row>
    <row r="39" spans="1:7" x14ac:dyDescent="0.25">
      <c r="E39" s="220"/>
    </row>
    <row r="40" spans="1:7" x14ac:dyDescent="0.25">
      <c r="E40" s="220"/>
    </row>
    <row r="41" spans="1:7" x14ac:dyDescent="0.25">
      <c r="A41" s="265"/>
      <c r="B41" s="265"/>
      <c r="C41" s="265"/>
      <c r="D41" s="265"/>
      <c r="E41" s="265"/>
      <c r="F41" s="265"/>
      <c r="G41" s="265"/>
    </row>
    <row r="42" spans="1:7" x14ac:dyDescent="0.25">
      <c r="A42" s="265"/>
      <c r="B42" s="265"/>
      <c r="C42" s="265"/>
      <c r="D42" s="265"/>
      <c r="E42" s="265"/>
      <c r="F42" s="265"/>
      <c r="G42" s="265"/>
    </row>
    <row r="43" spans="1:7" x14ac:dyDescent="0.25">
      <c r="A43" s="265"/>
      <c r="B43" s="265"/>
      <c r="C43" s="265"/>
      <c r="D43" s="265"/>
      <c r="E43" s="265"/>
      <c r="F43" s="265"/>
      <c r="G43" s="265"/>
    </row>
    <row r="44" spans="1:7" x14ac:dyDescent="0.25">
      <c r="A44" s="265"/>
      <c r="B44" s="265"/>
      <c r="C44" s="265"/>
      <c r="D44" s="265"/>
      <c r="E44" s="265"/>
      <c r="F44" s="265"/>
      <c r="G44" s="265"/>
    </row>
    <row r="45" spans="1:7" x14ac:dyDescent="0.25">
      <c r="E45" s="220"/>
    </row>
    <row r="46" spans="1:7" x14ac:dyDescent="0.25">
      <c r="E46" s="220"/>
    </row>
    <row r="47" spans="1:7" x14ac:dyDescent="0.25">
      <c r="E47" s="220"/>
    </row>
    <row r="48" spans="1:7" x14ac:dyDescent="0.25">
      <c r="E48" s="220"/>
    </row>
    <row r="49" spans="5:5" x14ac:dyDescent="0.25">
      <c r="E49" s="220"/>
    </row>
    <row r="50" spans="5:5" x14ac:dyDescent="0.25">
      <c r="E50" s="220"/>
    </row>
    <row r="51" spans="5:5" x14ac:dyDescent="0.25">
      <c r="E51" s="220"/>
    </row>
    <row r="52" spans="5:5" x14ac:dyDescent="0.25">
      <c r="E52" s="220"/>
    </row>
    <row r="53" spans="5:5" x14ac:dyDescent="0.25">
      <c r="E53" s="220"/>
    </row>
    <row r="54" spans="5:5" x14ac:dyDescent="0.25">
      <c r="E54" s="220"/>
    </row>
    <row r="55" spans="5:5" x14ac:dyDescent="0.25">
      <c r="E55" s="220"/>
    </row>
    <row r="56" spans="5:5" x14ac:dyDescent="0.25">
      <c r="E56" s="220"/>
    </row>
    <row r="57" spans="5:5" x14ac:dyDescent="0.25">
      <c r="E57" s="220"/>
    </row>
    <row r="58" spans="5:5" x14ac:dyDescent="0.25">
      <c r="E58" s="220"/>
    </row>
    <row r="59" spans="5:5" x14ac:dyDescent="0.25">
      <c r="E59" s="220"/>
    </row>
    <row r="60" spans="5:5" x14ac:dyDescent="0.25">
      <c r="E60" s="220"/>
    </row>
    <row r="61" spans="5:5" x14ac:dyDescent="0.25">
      <c r="E61" s="220"/>
    </row>
    <row r="62" spans="5:5" x14ac:dyDescent="0.25">
      <c r="E62" s="220"/>
    </row>
    <row r="63" spans="5:5" x14ac:dyDescent="0.25">
      <c r="E63" s="220"/>
    </row>
    <row r="64" spans="5:5" x14ac:dyDescent="0.25">
      <c r="E64" s="220"/>
    </row>
    <row r="65" spans="1:7" x14ac:dyDescent="0.25">
      <c r="E65" s="220"/>
    </row>
    <row r="66" spans="1:7" x14ac:dyDescent="0.25">
      <c r="E66" s="220"/>
    </row>
    <row r="67" spans="1:7" x14ac:dyDescent="0.25">
      <c r="E67" s="220"/>
    </row>
    <row r="68" spans="1:7" x14ac:dyDescent="0.25">
      <c r="E68" s="220"/>
    </row>
    <row r="69" spans="1:7" x14ac:dyDescent="0.25">
      <c r="E69" s="220"/>
    </row>
    <row r="70" spans="1:7" x14ac:dyDescent="0.25">
      <c r="E70" s="220"/>
    </row>
    <row r="71" spans="1:7" x14ac:dyDescent="0.25">
      <c r="E71" s="220"/>
    </row>
    <row r="72" spans="1:7" x14ac:dyDescent="0.25">
      <c r="E72" s="220"/>
    </row>
    <row r="73" spans="1:7" x14ac:dyDescent="0.25">
      <c r="E73" s="220"/>
    </row>
    <row r="74" spans="1:7" x14ac:dyDescent="0.25">
      <c r="E74" s="220"/>
    </row>
    <row r="75" spans="1:7" x14ac:dyDescent="0.25">
      <c r="E75" s="220"/>
    </row>
    <row r="76" spans="1:7" x14ac:dyDescent="0.25">
      <c r="A76" s="276"/>
      <c r="B76" s="276"/>
    </row>
    <row r="77" spans="1:7" x14ac:dyDescent="0.25">
      <c r="A77" s="265"/>
      <c r="B77" s="265"/>
      <c r="C77" s="277"/>
      <c r="D77" s="277"/>
      <c r="E77" s="278"/>
      <c r="F77" s="277"/>
      <c r="G77" s="279"/>
    </row>
    <row r="78" spans="1:7" x14ac:dyDescent="0.25">
      <c r="A78" s="280"/>
      <c r="B78" s="280"/>
      <c r="C78" s="265"/>
      <c r="D78" s="265"/>
      <c r="E78" s="281"/>
      <c r="F78" s="265"/>
      <c r="G78" s="265"/>
    </row>
    <row r="79" spans="1:7" x14ac:dyDescent="0.25">
      <c r="A79" s="265"/>
      <c r="B79" s="265"/>
      <c r="C79" s="265"/>
      <c r="D79" s="265"/>
      <c r="E79" s="281"/>
      <c r="F79" s="265"/>
      <c r="G79" s="265"/>
    </row>
    <row r="80" spans="1:7" x14ac:dyDescent="0.25">
      <c r="A80" s="265"/>
      <c r="B80" s="265"/>
      <c r="C80" s="265"/>
      <c r="D80" s="265"/>
      <c r="E80" s="281"/>
      <c r="F80" s="265"/>
      <c r="G80" s="265"/>
    </row>
    <row r="81" spans="1:7" x14ac:dyDescent="0.25">
      <c r="A81" s="265"/>
      <c r="B81" s="265"/>
      <c r="C81" s="265"/>
      <c r="D81" s="265"/>
      <c r="E81" s="281"/>
      <c r="F81" s="265"/>
      <c r="G81" s="265"/>
    </row>
    <row r="82" spans="1:7" x14ac:dyDescent="0.25">
      <c r="A82" s="265"/>
      <c r="B82" s="265"/>
      <c r="C82" s="265"/>
      <c r="D82" s="265"/>
      <c r="E82" s="281"/>
      <c r="F82" s="265"/>
      <c r="G82" s="265"/>
    </row>
    <row r="83" spans="1:7" x14ac:dyDescent="0.25">
      <c r="A83" s="265"/>
      <c r="B83" s="265"/>
      <c r="C83" s="265"/>
      <c r="D83" s="265"/>
      <c r="E83" s="281"/>
      <c r="F83" s="265"/>
      <c r="G83" s="265"/>
    </row>
    <row r="84" spans="1:7" x14ac:dyDescent="0.25">
      <c r="A84" s="265"/>
      <c r="B84" s="265"/>
      <c r="C84" s="265"/>
      <c r="D84" s="265"/>
      <c r="E84" s="281"/>
      <c r="F84" s="265"/>
      <c r="G84" s="265"/>
    </row>
    <row r="85" spans="1:7" x14ac:dyDescent="0.25">
      <c r="A85" s="265"/>
      <c r="B85" s="265"/>
      <c r="C85" s="265"/>
      <c r="D85" s="265"/>
      <c r="E85" s="281"/>
      <c r="F85" s="265"/>
      <c r="G85" s="265"/>
    </row>
    <row r="86" spans="1:7" x14ac:dyDescent="0.25">
      <c r="A86" s="265"/>
      <c r="B86" s="265"/>
      <c r="C86" s="265"/>
      <c r="D86" s="265"/>
      <c r="E86" s="281"/>
      <c r="F86" s="265"/>
      <c r="G86" s="265"/>
    </row>
    <row r="87" spans="1:7" x14ac:dyDescent="0.25">
      <c r="A87" s="265"/>
      <c r="B87" s="265"/>
      <c r="C87" s="265"/>
      <c r="D87" s="265"/>
      <c r="E87" s="281"/>
      <c r="F87" s="265"/>
      <c r="G87" s="265"/>
    </row>
    <row r="88" spans="1:7" x14ac:dyDescent="0.25">
      <c r="A88" s="265"/>
      <c r="B88" s="265"/>
      <c r="C88" s="265"/>
      <c r="D88" s="265"/>
      <c r="E88" s="281"/>
      <c r="F88" s="265"/>
      <c r="G88" s="265"/>
    </row>
    <row r="89" spans="1:7" x14ac:dyDescent="0.25">
      <c r="A89" s="265"/>
      <c r="B89" s="265"/>
      <c r="C89" s="265"/>
      <c r="D89" s="265"/>
      <c r="E89" s="281"/>
      <c r="F89" s="265"/>
      <c r="G89" s="265"/>
    </row>
    <row r="90" spans="1:7" x14ac:dyDescent="0.25">
      <c r="A90" s="265"/>
      <c r="B90" s="265"/>
      <c r="C90" s="265"/>
      <c r="D90" s="265"/>
      <c r="E90" s="281"/>
      <c r="F90" s="265"/>
      <c r="G90" s="265"/>
    </row>
  </sheetData>
  <mergeCells count="11">
    <mergeCell ref="C14:G14"/>
    <mergeCell ref="C15:G15"/>
    <mergeCell ref="C16:G16"/>
    <mergeCell ref="A1:G1"/>
    <mergeCell ref="A3:B3"/>
    <mergeCell ref="A4:B4"/>
    <mergeCell ref="E4:G4"/>
    <mergeCell ref="C9:G9"/>
    <mergeCell ref="C10:G10"/>
    <mergeCell ref="C11:G11"/>
    <mergeCell ref="C12:G12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BE51"/>
  <sheetViews>
    <sheetView topLeftCell="A19" zoomScaleNormal="100" workbookViewId="0"/>
  </sheetViews>
  <sheetFormatPr defaultColWidth="9.109375" defaultRowHeight="13.2" x14ac:dyDescent="0.25"/>
  <cols>
    <col min="1" max="1" width="2" style="1" customWidth="1"/>
    <col min="2" max="2" width="15" style="1" customWidth="1"/>
    <col min="3" max="3" width="15.88671875" style="1" customWidth="1"/>
    <col min="4" max="4" width="14.5546875" style="1" customWidth="1"/>
    <col min="5" max="5" width="13.5546875" style="1" customWidth="1"/>
    <col min="6" max="6" width="16.5546875" style="1" customWidth="1"/>
    <col min="7" max="7" width="15.33203125" style="1" customWidth="1"/>
    <col min="8" max="256" width="9.109375" style="1"/>
    <col min="257" max="257" width="2" style="1" customWidth="1"/>
    <col min="258" max="258" width="15" style="1" customWidth="1"/>
    <col min="259" max="259" width="15.88671875" style="1" customWidth="1"/>
    <col min="260" max="260" width="14.5546875" style="1" customWidth="1"/>
    <col min="261" max="261" width="13.5546875" style="1" customWidth="1"/>
    <col min="262" max="262" width="16.5546875" style="1" customWidth="1"/>
    <col min="263" max="263" width="15.33203125" style="1" customWidth="1"/>
    <col min="264" max="512" width="9.109375" style="1"/>
    <col min="513" max="513" width="2" style="1" customWidth="1"/>
    <col min="514" max="514" width="15" style="1" customWidth="1"/>
    <col min="515" max="515" width="15.88671875" style="1" customWidth="1"/>
    <col min="516" max="516" width="14.5546875" style="1" customWidth="1"/>
    <col min="517" max="517" width="13.5546875" style="1" customWidth="1"/>
    <col min="518" max="518" width="16.5546875" style="1" customWidth="1"/>
    <col min="519" max="519" width="15.33203125" style="1" customWidth="1"/>
    <col min="520" max="768" width="9.109375" style="1"/>
    <col min="769" max="769" width="2" style="1" customWidth="1"/>
    <col min="770" max="770" width="15" style="1" customWidth="1"/>
    <col min="771" max="771" width="15.88671875" style="1" customWidth="1"/>
    <col min="772" max="772" width="14.5546875" style="1" customWidth="1"/>
    <col min="773" max="773" width="13.5546875" style="1" customWidth="1"/>
    <col min="774" max="774" width="16.5546875" style="1" customWidth="1"/>
    <col min="775" max="775" width="15.33203125" style="1" customWidth="1"/>
    <col min="776" max="1024" width="9.109375" style="1"/>
    <col min="1025" max="1025" width="2" style="1" customWidth="1"/>
    <col min="1026" max="1026" width="15" style="1" customWidth="1"/>
    <col min="1027" max="1027" width="15.88671875" style="1" customWidth="1"/>
    <col min="1028" max="1028" width="14.5546875" style="1" customWidth="1"/>
    <col min="1029" max="1029" width="13.5546875" style="1" customWidth="1"/>
    <col min="1030" max="1030" width="16.5546875" style="1" customWidth="1"/>
    <col min="1031" max="1031" width="15.33203125" style="1" customWidth="1"/>
    <col min="1032" max="1280" width="9.109375" style="1"/>
    <col min="1281" max="1281" width="2" style="1" customWidth="1"/>
    <col min="1282" max="1282" width="15" style="1" customWidth="1"/>
    <col min="1283" max="1283" width="15.88671875" style="1" customWidth="1"/>
    <col min="1284" max="1284" width="14.5546875" style="1" customWidth="1"/>
    <col min="1285" max="1285" width="13.5546875" style="1" customWidth="1"/>
    <col min="1286" max="1286" width="16.5546875" style="1" customWidth="1"/>
    <col min="1287" max="1287" width="15.33203125" style="1" customWidth="1"/>
    <col min="1288" max="1536" width="9.109375" style="1"/>
    <col min="1537" max="1537" width="2" style="1" customWidth="1"/>
    <col min="1538" max="1538" width="15" style="1" customWidth="1"/>
    <col min="1539" max="1539" width="15.88671875" style="1" customWidth="1"/>
    <col min="1540" max="1540" width="14.5546875" style="1" customWidth="1"/>
    <col min="1541" max="1541" width="13.5546875" style="1" customWidth="1"/>
    <col min="1542" max="1542" width="16.5546875" style="1" customWidth="1"/>
    <col min="1543" max="1543" width="15.33203125" style="1" customWidth="1"/>
    <col min="1544" max="1792" width="9.109375" style="1"/>
    <col min="1793" max="1793" width="2" style="1" customWidth="1"/>
    <col min="1794" max="1794" width="15" style="1" customWidth="1"/>
    <col min="1795" max="1795" width="15.88671875" style="1" customWidth="1"/>
    <col min="1796" max="1796" width="14.5546875" style="1" customWidth="1"/>
    <col min="1797" max="1797" width="13.5546875" style="1" customWidth="1"/>
    <col min="1798" max="1798" width="16.5546875" style="1" customWidth="1"/>
    <col min="1799" max="1799" width="15.33203125" style="1" customWidth="1"/>
    <col min="1800" max="2048" width="9.109375" style="1"/>
    <col min="2049" max="2049" width="2" style="1" customWidth="1"/>
    <col min="2050" max="2050" width="15" style="1" customWidth="1"/>
    <col min="2051" max="2051" width="15.88671875" style="1" customWidth="1"/>
    <col min="2052" max="2052" width="14.5546875" style="1" customWidth="1"/>
    <col min="2053" max="2053" width="13.5546875" style="1" customWidth="1"/>
    <col min="2054" max="2054" width="16.5546875" style="1" customWidth="1"/>
    <col min="2055" max="2055" width="15.33203125" style="1" customWidth="1"/>
    <col min="2056" max="2304" width="9.109375" style="1"/>
    <col min="2305" max="2305" width="2" style="1" customWidth="1"/>
    <col min="2306" max="2306" width="15" style="1" customWidth="1"/>
    <col min="2307" max="2307" width="15.88671875" style="1" customWidth="1"/>
    <col min="2308" max="2308" width="14.5546875" style="1" customWidth="1"/>
    <col min="2309" max="2309" width="13.5546875" style="1" customWidth="1"/>
    <col min="2310" max="2310" width="16.5546875" style="1" customWidth="1"/>
    <col min="2311" max="2311" width="15.33203125" style="1" customWidth="1"/>
    <col min="2312" max="2560" width="9.109375" style="1"/>
    <col min="2561" max="2561" width="2" style="1" customWidth="1"/>
    <col min="2562" max="2562" width="15" style="1" customWidth="1"/>
    <col min="2563" max="2563" width="15.88671875" style="1" customWidth="1"/>
    <col min="2564" max="2564" width="14.5546875" style="1" customWidth="1"/>
    <col min="2565" max="2565" width="13.5546875" style="1" customWidth="1"/>
    <col min="2566" max="2566" width="16.5546875" style="1" customWidth="1"/>
    <col min="2567" max="2567" width="15.33203125" style="1" customWidth="1"/>
    <col min="2568" max="2816" width="9.109375" style="1"/>
    <col min="2817" max="2817" width="2" style="1" customWidth="1"/>
    <col min="2818" max="2818" width="15" style="1" customWidth="1"/>
    <col min="2819" max="2819" width="15.88671875" style="1" customWidth="1"/>
    <col min="2820" max="2820" width="14.5546875" style="1" customWidth="1"/>
    <col min="2821" max="2821" width="13.5546875" style="1" customWidth="1"/>
    <col min="2822" max="2822" width="16.5546875" style="1" customWidth="1"/>
    <col min="2823" max="2823" width="15.33203125" style="1" customWidth="1"/>
    <col min="2824" max="3072" width="9.109375" style="1"/>
    <col min="3073" max="3073" width="2" style="1" customWidth="1"/>
    <col min="3074" max="3074" width="15" style="1" customWidth="1"/>
    <col min="3075" max="3075" width="15.88671875" style="1" customWidth="1"/>
    <col min="3076" max="3076" width="14.5546875" style="1" customWidth="1"/>
    <col min="3077" max="3077" width="13.5546875" style="1" customWidth="1"/>
    <col min="3078" max="3078" width="16.5546875" style="1" customWidth="1"/>
    <col min="3079" max="3079" width="15.33203125" style="1" customWidth="1"/>
    <col min="3080" max="3328" width="9.109375" style="1"/>
    <col min="3329" max="3329" width="2" style="1" customWidth="1"/>
    <col min="3330" max="3330" width="15" style="1" customWidth="1"/>
    <col min="3331" max="3331" width="15.88671875" style="1" customWidth="1"/>
    <col min="3332" max="3332" width="14.5546875" style="1" customWidth="1"/>
    <col min="3333" max="3333" width="13.5546875" style="1" customWidth="1"/>
    <col min="3334" max="3334" width="16.5546875" style="1" customWidth="1"/>
    <col min="3335" max="3335" width="15.33203125" style="1" customWidth="1"/>
    <col min="3336" max="3584" width="9.109375" style="1"/>
    <col min="3585" max="3585" width="2" style="1" customWidth="1"/>
    <col min="3586" max="3586" width="15" style="1" customWidth="1"/>
    <col min="3587" max="3587" width="15.88671875" style="1" customWidth="1"/>
    <col min="3588" max="3588" width="14.5546875" style="1" customWidth="1"/>
    <col min="3589" max="3589" width="13.5546875" style="1" customWidth="1"/>
    <col min="3590" max="3590" width="16.5546875" style="1" customWidth="1"/>
    <col min="3591" max="3591" width="15.33203125" style="1" customWidth="1"/>
    <col min="3592" max="3840" width="9.109375" style="1"/>
    <col min="3841" max="3841" width="2" style="1" customWidth="1"/>
    <col min="3842" max="3842" width="15" style="1" customWidth="1"/>
    <col min="3843" max="3843" width="15.88671875" style="1" customWidth="1"/>
    <col min="3844" max="3844" width="14.5546875" style="1" customWidth="1"/>
    <col min="3845" max="3845" width="13.5546875" style="1" customWidth="1"/>
    <col min="3846" max="3846" width="16.5546875" style="1" customWidth="1"/>
    <col min="3847" max="3847" width="15.33203125" style="1" customWidth="1"/>
    <col min="3848" max="4096" width="9.109375" style="1"/>
    <col min="4097" max="4097" width="2" style="1" customWidth="1"/>
    <col min="4098" max="4098" width="15" style="1" customWidth="1"/>
    <col min="4099" max="4099" width="15.88671875" style="1" customWidth="1"/>
    <col min="4100" max="4100" width="14.5546875" style="1" customWidth="1"/>
    <col min="4101" max="4101" width="13.5546875" style="1" customWidth="1"/>
    <col min="4102" max="4102" width="16.5546875" style="1" customWidth="1"/>
    <col min="4103" max="4103" width="15.33203125" style="1" customWidth="1"/>
    <col min="4104" max="4352" width="9.109375" style="1"/>
    <col min="4353" max="4353" width="2" style="1" customWidth="1"/>
    <col min="4354" max="4354" width="15" style="1" customWidth="1"/>
    <col min="4355" max="4355" width="15.88671875" style="1" customWidth="1"/>
    <col min="4356" max="4356" width="14.5546875" style="1" customWidth="1"/>
    <col min="4357" max="4357" width="13.5546875" style="1" customWidth="1"/>
    <col min="4358" max="4358" width="16.5546875" style="1" customWidth="1"/>
    <col min="4359" max="4359" width="15.33203125" style="1" customWidth="1"/>
    <col min="4360" max="4608" width="9.109375" style="1"/>
    <col min="4609" max="4609" width="2" style="1" customWidth="1"/>
    <col min="4610" max="4610" width="15" style="1" customWidth="1"/>
    <col min="4611" max="4611" width="15.88671875" style="1" customWidth="1"/>
    <col min="4612" max="4612" width="14.5546875" style="1" customWidth="1"/>
    <col min="4613" max="4613" width="13.5546875" style="1" customWidth="1"/>
    <col min="4614" max="4614" width="16.5546875" style="1" customWidth="1"/>
    <col min="4615" max="4615" width="15.33203125" style="1" customWidth="1"/>
    <col min="4616" max="4864" width="9.109375" style="1"/>
    <col min="4865" max="4865" width="2" style="1" customWidth="1"/>
    <col min="4866" max="4866" width="15" style="1" customWidth="1"/>
    <col min="4867" max="4867" width="15.88671875" style="1" customWidth="1"/>
    <col min="4868" max="4868" width="14.5546875" style="1" customWidth="1"/>
    <col min="4869" max="4869" width="13.5546875" style="1" customWidth="1"/>
    <col min="4870" max="4870" width="16.5546875" style="1" customWidth="1"/>
    <col min="4871" max="4871" width="15.33203125" style="1" customWidth="1"/>
    <col min="4872" max="5120" width="9.109375" style="1"/>
    <col min="5121" max="5121" width="2" style="1" customWidth="1"/>
    <col min="5122" max="5122" width="15" style="1" customWidth="1"/>
    <col min="5123" max="5123" width="15.88671875" style="1" customWidth="1"/>
    <col min="5124" max="5124" width="14.5546875" style="1" customWidth="1"/>
    <col min="5125" max="5125" width="13.5546875" style="1" customWidth="1"/>
    <col min="5126" max="5126" width="16.5546875" style="1" customWidth="1"/>
    <col min="5127" max="5127" width="15.33203125" style="1" customWidth="1"/>
    <col min="5128" max="5376" width="9.109375" style="1"/>
    <col min="5377" max="5377" width="2" style="1" customWidth="1"/>
    <col min="5378" max="5378" width="15" style="1" customWidth="1"/>
    <col min="5379" max="5379" width="15.88671875" style="1" customWidth="1"/>
    <col min="5380" max="5380" width="14.5546875" style="1" customWidth="1"/>
    <col min="5381" max="5381" width="13.5546875" style="1" customWidth="1"/>
    <col min="5382" max="5382" width="16.5546875" style="1" customWidth="1"/>
    <col min="5383" max="5383" width="15.33203125" style="1" customWidth="1"/>
    <col min="5384" max="5632" width="9.109375" style="1"/>
    <col min="5633" max="5633" width="2" style="1" customWidth="1"/>
    <col min="5634" max="5634" width="15" style="1" customWidth="1"/>
    <col min="5635" max="5635" width="15.88671875" style="1" customWidth="1"/>
    <col min="5636" max="5636" width="14.5546875" style="1" customWidth="1"/>
    <col min="5637" max="5637" width="13.5546875" style="1" customWidth="1"/>
    <col min="5638" max="5638" width="16.5546875" style="1" customWidth="1"/>
    <col min="5639" max="5639" width="15.33203125" style="1" customWidth="1"/>
    <col min="5640" max="5888" width="9.109375" style="1"/>
    <col min="5889" max="5889" width="2" style="1" customWidth="1"/>
    <col min="5890" max="5890" width="15" style="1" customWidth="1"/>
    <col min="5891" max="5891" width="15.88671875" style="1" customWidth="1"/>
    <col min="5892" max="5892" width="14.5546875" style="1" customWidth="1"/>
    <col min="5893" max="5893" width="13.5546875" style="1" customWidth="1"/>
    <col min="5894" max="5894" width="16.5546875" style="1" customWidth="1"/>
    <col min="5895" max="5895" width="15.33203125" style="1" customWidth="1"/>
    <col min="5896" max="6144" width="9.109375" style="1"/>
    <col min="6145" max="6145" width="2" style="1" customWidth="1"/>
    <col min="6146" max="6146" width="15" style="1" customWidth="1"/>
    <col min="6147" max="6147" width="15.88671875" style="1" customWidth="1"/>
    <col min="6148" max="6148" width="14.5546875" style="1" customWidth="1"/>
    <col min="6149" max="6149" width="13.5546875" style="1" customWidth="1"/>
    <col min="6150" max="6150" width="16.5546875" style="1" customWidth="1"/>
    <col min="6151" max="6151" width="15.33203125" style="1" customWidth="1"/>
    <col min="6152" max="6400" width="9.109375" style="1"/>
    <col min="6401" max="6401" width="2" style="1" customWidth="1"/>
    <col min="6402" max="6402" width="15" style="1" customWidth="1"/>
    <col min="6403" max="6403" width="15.88671875" style="1" customWidth="1"/>
    <col min="6404" max="6404" width="14.5546875" style="1" customWidth="1"/>
    <col min="6405" max="6405" width="13.5546875" style="1" customWidth="1"/>
    <col min="6406" max="6406" width="16.5546875" style="1" customWidth="1"/>
    <col min="6407" max="6407" width="15.33203125" style="1" customWidth="1"/>
    <col min="6408" max="6656" width="9.109375" style="1"/>
    <col min="6657" max="6657" width="2" style="1" customWidth="1"/>
    <col min="6658" max="6658" width="15" style="1" customWidth="1"/>
    <col min="6659" max="6659" width="15.88671875" style="1" customWidth="1"/>
    <col min="6660" max="6660" width="14.5546875" style="1" customWidth="1"/>
    <col min="6661" max="6661" width="13.5546875" style="1" customWidth="1"/>
    <col min="6662" max="6662" width="16.5546875" style="1" customWidth="1"/>
    <col min="6663" max="6663" width="15.33203125" style="1" customWidth="1"/>
    <col min="6664" max="6912" width="9.109375" style="1"/>
    <col min="6913" max="6913" width="2" style="1" customWidth="1"/>
    <col min="6914" max="6914" width="15" style="1" customWidth="1"/>
    <col min="6915" max="6915" width="15.88671875" style="1" customWidth="1"/>
    <col min="6916" max="6916" width="14.5546875" style="1" customWidth="1"/>
    <col min="6917" max="6917" width="13.5546875" style="1" customWidth="1"/>
    <col min="6918" max="6918" width="16.5546875" style="1" customWidth="1"/>
    <col min="6919" max="6919" width="15.33203125" style="1" customWidth="1"/>
    <col min="6920" max="7168" width="9.109375" style="1"/>
    <col min="7169" max="7169" width="2" style="1" customWidth="1"/>
    <col min="7170" max="7170" width="15" style="1" customWidth="1"/>
    <col min="7171" max="7171" width="15.88671875" style="1" customWidth="1"/>
    <col min="7172" max="7172" width="14.5546875" style="1" customWidth="1"/>
    <col min="7173" max="7173" width="13.5546875" style="1" customWidth="1"/>
    <col min="7174" max="7174" width="16.5546875" style="1" customWidth="1"/>
    <col min="7175" max="7175" width="15.33203125" style="1" customWidth="1"/>
    <col min="7176" max="7424" width="9.109375" style="1"/>
    <col min="7425" max="7425" width="2" style="1" customWidth="1"/>
    <col min="7426" max="7426" width="15" style="1" customWidth="1"/>
    <col min="7427" max="7427" width="15.88671875" style="1" customWidth="1"/>
    <col min="7428" max="7428" width="14.5546875" style="1" customWidth="1"/>
    <col min="7429" max="7429" width="13.5546875" style="1" customWidth="1"/>
    <col min="7430" max="7430" width="16.5546875" style="1" customWidth="1"/>
    <col min="7431" max="7431" width="15.33203125" style="1" customWidth="1"/>
    <col min="7432" max="7680" width="9.109375" style="1"/>
    <col min="7681" max="7681" width="2" style="1" customWidth="1"/>
    <col min="7682" max="7682" width="15" style="1" customWidth="1"/>
    <col min="7683" max="7683" width="15.88671875" style="1" customWidth="1"/>
    <col min="7684" max="7684" width="14.5546875" style="1" customWidth="1"/>
    <col min="7685" max="7685" width="13.5546875" style="1" customWidth="1"/>
    <col min="7686" max="7686" width="16.5546875" style="1" customWidth="1"/>
    <col min="7687" max="7687" width="15.33203125" style="1" customWidth="1"/>
    <col min="7688" max="7936" width="9.109375" style="1"/>
    <col min="7937" max="7937" width="2" style="1" customWidth="1"/>
    <col min="7938" max="7938" width="15" style="1" customWidth="1"/>
    <col min="7939" max="7939" width="15.88671875" style="1" customWidth="1"/>
    <col min="7940" max="7940" width="14.5546875" style="1" customWidth="1"/>
    <col min="7941" max="7941" width="13.5546875" style="1" customWidth="1"/>
    <col min="7942" max="7942" width="16.5546875" style="1" customWidth="1"/>
    <col min="7943" max="7943" width="15.33203125" style="1" customWidth="1"/>
    <col min="7944" max="8192" width="9.109375" style="1"/>
    <col min="8193" max="8193" width="2" style="1" customWidth="1"/>
    <col min="8194" max="8194" width="15" style="1" customWidth="1"/>
    <col min="8195" max="8195" width="15.88671875" style="1" customWidth="1"/>
    <col min="8196" max="8196" width="14.5546875" style="1" customWidth="1"/>
    <col min="8197" max="8197" width="13.5546875" style="1" customWidth="1"/>
    <col min="8198" max="8198" width="16.5546875" style="1" customWidth="1"/>
    <col min="8199" max="8199" width="15.33203125" style="1" customWidth="1"/>
    <col min="8200" max="8448" width="9.109375" style="1"/>
    <col min="8449" max="8449" width="2" style="1" customWidth="1"/>
    <col min="8450" max="8450" width="15" style="1" customWidth="1"/>
    <col min="8451" max="8451" width="15.88671875" style="1" customWidth="1"/>
    <col min="8452" max="8452" width="14.5546875" style="1" customWidth="1"/>
    <col min="8453" max="8453" width="13.5546875" style="1" customWidth="1"/>
    <col min="8454" max="8454" width="16.5546875" style="1" customWidth="1"/>
    <col min="8455" max="8455" width="15.33203125" style="1" customWidth="1"/>
    <col min="8456" max="8704" width="9.109375" style="1"/>
    <col min="8705" max="8705" width="2" style="1" customWidth="1"/>
    <col min="8706" max="8706" width="15" style="1" customWidth="1"/>
    <col min="8707" max="8707" width="15.88671875" style="1" customWidth="1"/>
    <col min="8708" max="8708" width="14.5546875" style="1" customWidth="1"/>
    <col min="8709" max="8709" width="13.5546875" style="1" customWidth="1"/>
    <col min="8710" max="8710" width="16.5546875" style="1" customWidth="1"/>
    <col min="8711" max="8711" width="15.33203125" style="1" customWidth="1"/>
    <col min="8712" max="8960" width="9.109375" style="1"/>
    <col min="8961" max="8961" width="2" style="1" customWidth="1"/>
    <col min="8962" max="8962" width="15" style="1" customWidth="1"/>
    <col min="8963" max="8963" width="15.88671875" style="1" customWidth="1"/>
    <col min="8964" max="8964" width="14.5546875" style="1" customWidth="1"/>
    <col min="8965" max="8965" width="13.5546875" style="1" customWidth="1"/>
    <col min="8966" max="8966" width="16.5546875" style="1" customWidth="1"/>
    <col min="8967" max="8967" width="15.33203125" style="1" customWidth="1"/>
    <col min="8968" max="9216" width="9.109375" style="1"/>
    <col min="9217" max="9217" width="2" style="1" customWidth="1"/>
    <col min="9218" max="9218" width="15" style="1" customWidth="1"/>
    <col min="9219" max="9219" width="15.88671875" style="1" customWidth="1"/>
    <col min="9220" max="9220" width="14.5546875" style="1" customWidth="1"/>
    <col min="9221" max="9221" width="13.5546875" style="1" customWidth="1"/>
    <col min="9222" max="9222" width="16.5546875" style="1" customWidth="1"/>
    <col min="9223" max="9223" width="15.33203125" style="1" customWidth="1"/>
    <col min="9224" max="9472" width="9.109375" style="1"/>
    <col min="9473" max="9473" width="2" style="1" customWidth="1"/>
    <col min="9474" max="9474" width="15" style="1" customWidth="1"/>
    <col min="9475" max="9475" width="15.88671875" style="1" customWidth="1"/>
    <col min="9476" max="9476" width="14.5546875" style="1" customWidth="1"/>
    <col min="9477" max="9477" width="13.5546875" style="1" customWidth="1"/>
    <col min="9478" max="9478" width="16.5546875" style="1" customWidth="1"/>
    <col min="9479" max="9479" width="15.33203125" style="1" customWidth="1"/>
    <col min="9480" max="9728" width="9.109375" style="1"/>
    <col min="9729" max="9729" width="2" style="1" customWidth="1"/>
    <col min="9730" max="9730" width="15" style="1" customWidth="1"/>
    <col min="9731" max="9731" width="15.88671875" style="1" customWidth="1"/>
    <col min="9732" max="9732" width="14.5546875" style="1" customWidth="1"/>
    <col min="9733" max="9733" width="13.5546875" style="1" customWidth="1"/>
    <col min="9734" max="9734" width="16.5546875" style="1" customWidth="1"/>
    <col min="9735" max="9735" width="15.33203125" style="1" customWidth="1"/>
    <col min="9736" max="9984" width="9.109375" style="1"/>
    <col min="9985" max="9985" width="2" style="1" customWidth="1"/>
    <col min="9986" max="9986" width="15" style="1" customWidth="1"/>
    <col min="9987" max="9987" width="15.88671875" style="1" customWidth="1"/>
    <col min="9988" max="9988" width="14.5546875" style="1" customWidth="1"/>
    <col min="9989" max="9989" width="13.5546875" style="1" customWidth="1"/>
    <col min="9990" max="9990" width="16.5546875" style="1" customWidth="1"/>
    <col min="9991" max="9991" width="15.33203125" style="1" customWidth="1"/>
    <col min="9992" max="10240" width="9.109375" style="1"/>
    <col min="10241" max="10241" width="2" style="1" customWidth="1"/>
    <col min="10242" max="10242" width="15" style="1" customWidth="1"/>
    <col min="10243" max="10243" width="15.88671875" style="1" customWidth="1"/>
    <col min="10244" max="10244" width="14.5546875" style="1" customWidth="1"/>
    <col min="10245" max="10245" width="13.5546875" style="1" customWidth="1"/>
    <col min="10246" max="10246" width="16.5546875" style="1" customWidth="1"/>
    <col min="10247" max="10247" width="15.33203125" style="1" customWidth="1"/>
    <col min="10248" max="10496" width="9.109375" style="1"/>
    <col min="10497" max="10497" width="2" style="1" customWidth="1"/>
    <col min="10498" max="10498" width="15" style="1" customWidth="1"/>
    <col min="10499" max="10499" width="15.88671875" style="1" customWidth="1"/>
    <col min="10500" max="10500" width="14.5546875" style="1" customWidth="1"/>
    <col min="10501" max="10501" width="13.5546875" style="1" customWidth="1"/>
    <col min="10502" max="10502" width="16.5546875" style="1" customWidth="1"/>
    <col min="10503" max="10503" width="15.33203125" style="1" customWidth="1"/>
    <col min="10504" max="10752" width="9.109375" style="1"/>
    <col min="10753" max="10753" width="2" style="1" customWidth="1"/>
    <col min="10754" max="10754" width="15" style="1" customWidth="1"/>
    <col min="10755" max="10755" width="15.88671875" style="1" customWidth="1"/>
    <col min="10756" max="10756" width="14.5546875" style="1" customWidth="1"/>
    <col min="10757" max="10757" width="13.5546875" style="1" customWidth="1"/>
    <col min="10758" max="10758" width="16.5546875" style="1" customWidth="1"/>
    <col min="10759" max="10759" width="15.33203125" style="1" customWidth="1"/>
    <col min="10760" max="11008" width="9.109375" style="1"/>
    <col min="11009" max="11009" width="2" style="1" customWidth="1"/>
    <col min="11010" max="11010" width="15" style="1" customWidth="1"/>
    <col min="11011" max="11011" width="15.88671875" style="1" customWidth="1"/>
    <col min="11012" max="11012" width="14.5546875" style="1" customWidth="1"/>
    <col min="11013" max="11013" width="13.5546875" style="1" customWidth="1"/>
    <col min="11014" max="11014" width="16.5546875" style="1" customWidth="1"/>
    <col min="11015" max="11015" width="15.33203125" style="1" customWidth="1"/>
    <col min="11016" max="11264" width="9.109375" style="1"/>
    <col min="11265" max="11265" width="2" style="1" customWidth="1"/>
    <col min="11266" max="11266" width="15" style="1" customWidth="1"/>
    <col min="11267" max="11267" width="15.88671875" style="1" customWidth="1"/>
    <col min="11268" max="11268" width="14.5546875" style="1" customWidth="1"/>
    <col min="11269" max="11269" width="13.5546875" style="1" customWidth="1"/>
    <col min="11270" max="11270" width="16.5546875" style="1" customWidth="1"/>
    <col min="11271" max="11271" width="15.33203125" style="1" customWidth="1"/>
    <col min="11272" max="11520" width="9.109375" style="1"/>
    <col min="11521" max="11521" width="2" style="1" customWidth="1"/>
    <col min="11522" max="11522" width="15" style="1" customWidth="1"/>
    <col min="11523" max="11523" width="15.88671875" style="1" customWidth="1"/>
    <col min="11524" max="11524" width="14.5546875" style="1" customWidth="1"/>
    <col min="11525" max="11525" width="13.5546875" style="1" customWidth="1"/>
    <col min="11526" max="11526" width="16.5546875" style="1" customWidth="1"/>
    <col min="11527" max="11527" width="15.33203125" style="1" customWidth="1"/>
    <col min="11528" max="11776" width="9.109375" style="1"/>
    <col min="11777" max="11777" width="2" style="1" customWidth="1"/>
    <col min="11778" max="11778" width="15" style="1" customWidth="1"/>
    <col min="11779" max="11779" width="15.88671875" style="1" customWidth="1"/>
    <col min="11780" max="11780" width="14.5546875" style="1" customWidth="1"/>
    <col min="11781" max="11781" width="13.5546875" style="1" customWidth="1"/>
    <col min="11782" max="11782" width="16.5546875" style="1" customWidth="1"/>
    <col min="11783" max="11783" width="15.33203125" style="1" customWidth="1"/>
    <col min="11784" max="12032" width="9.109375" style="1"/>
    <col min="12033" max="12033" width="2" style="1" customWidth="1"/>
    <col min="12034" max="12034" width="15" style="1" customWidth="1"/>
    <col min="12035" max="12035" width="15.88671875" style="1" customWidth="1"/>
    <col min="12036" max="12036" width="14.5546875" style="1" customWidth="1"/>
    <col min="12037" max="12037" width="13.5546875" style="1" customWidth="1"/>
    <col min="12038" max="12038" width="16.5546875" style="1" customWidth="1"/>
    <col min="12039" max="12039" width="15.33203125" style="1" customWidth="1"/>
    <col min="12040" max="12288" width="9.109375" style="1"/>
    <col min="12289" max="12289" width="2" style="1" customWidth="1"/>
    <col min="12290" max="12290" width="15" style="1" customWidth="1"/>
    <col min="12291" max="12291" width="15.88671875" style="1" customWidth="1"/>
    <col min="12292" max="12292" width="14.5546875" style="1" customWidth="1"/>
    <col min="12293" max="12293" width="13.5546875" style="1" customWidth="1"/>
    <col min="12294" max="12294" width="16.5546875" style="1" customWidth="1"/>
    <col min="12295" max="12295" width="15.33203125" style="1" customWidth="1"/>
    <col min="12296" max="12544" width="9.109375" style="1"/>
    <col min="12545" max="12545" width="2" style="1" customWidth="1"/>
    <col min="12546" max="12546" width="15" style="1" customWidth="1"/>
    <col min="12547" max="12547" width="15.88671875" style="1" customWidth="1"/>
    <col min="12548" max="12548" width="14.5546875" style="1" customWidth="1"/>
    <col min="12549" max="12549" width="13.5546875" style="1" customWidth="1"/>
    <col min="12550" max="12550" width="16.5546875" style="1" customWidth="1"/>
    <col min="12551" max="12551" width="15.33203125" style="1" customWidth="1"/>
    <col min="12552" max="12800" width="9.109375" style="1"/>
    <col min="12801" max="12801" width="2" style="1" customWidth="1"/>
    <col min="12802" max="12802" width="15" style="1" customWidth="1"/>
    <col min="12803" max="12803" width="15.88671875" style="1" customWidth="1"/>
    <col min="12804" max="12804" width="14.5546875" style="1" customWidth="1"/>
    <col min="12805" max="12805" width="13.5546875" style="1" customWidth="1"/>
    <col min="12806" max="12806" width="16.5546875" style="1" customWidth="1"/>
    <col min="12807" max="12807" width="15.33203125" style="1" customWidth="1"/>
    <col min="12808" max="13056" width="9.109375" style="1"/>
    <col min="13057" max="13057" width="2" style="1" customWidth="1"/>
    <col min="13058" max="13058" width="15" style="1" customWidth="1"/>
    <col min="13059" max="13059" width="15.88671875" style="1" customWidth="1"/>
    <col min="13060" max="13060" width="14.5546875" style="1" customWidth="1"/>
    <col min="13061" max="13061" width="13.5546875" style="1" customWidth="1"/>
    <col min="13062" max="13062" width="16.5546875" style="1" customWidth="1"/>
    <col min="13063" max="13063" width="15.33203125" style="1" customWidth="1"/>
    <col min="13064" max="13312" width="9.109375" style="1"/>
    <col min="13313" max="13313" width="2" style="1" customWidth="1"/>
    <col min="13314" max="13314" width="15" style="1" customWidth="1"/>
    <col min="13315" max="13315" width="15.88671875" style="1" customWidth="1"/>
    <col min="13316" max="13316" width="14.5546875" style="1" customWidth="1"/>
    <col min="13317" max="13317" width="13.5546875" style="1" customWidth="1"/>
    <col min="13318" max="13318" width="16.5546875" style="1" customWidth="1"/>
    <col min="13319" max="13319" width="15.33203125" style="1" customWidth="1"/>
    <col min="13320" max="13568" width="9.109375" style="1"/>
    <col min="13569" max="13569" width="2" style="1" customWidth="1"/>
    <col min="13570" max="13570" width="15" style="1" customWidth="1"/>
    <col min="13571" max="13571" width="15.88671875" style="1" customWidth="1"/>
    <col min="13572" max="13572" width="14.5546875" style="1" customWidth="1"/>
    <col min="13573" max="13573" width="13.5546875" style="1" customWidth="1"/>
    <col min="13574" max="13574" width="16.5546875" style="1" customWidth="1"/>
    <col min="13575" max="13575" width="15.33203125" style="1" customWidth="1"/>
    <col min="13576" max="13824" width="9.109375" style="1"/>
    <col min="13825" max="13825" width="2" style="1" customWidth="1"/>
    <col min="13826" max="13826" width="15" style="1" customWidth="1"/>
    <col min="13827" max="13827" width="15.88671875" style="1" customWidth="1"/>
    <col min="13828" max="13828" width="14.5546875" style="1" customWidth="1"/>
    <col min="13829" max="13829" width="13.5546875" style="1" customWidth="1"/>
    <col min="13830" max="13830" width="16.5546875" style="1" customWidth="1"/>
    <col min="13831" max="13831" width="15.33203125" style="1" customWidth="1"/>
    <col min="13832" max="14080" width="9.109375" style="1"/>
    <col min="14081" max="14081" width="2" style="1" customWidth="1"/>
    <col min="14082" max="14082" width="15" style="1" customWidth="1"/>
    <col min="14083" max="14083" width="15.88671875" style="1" customWidth="1"/>
    <col min="14084" max="14084" width="14.5546875" style="1" customWidth="1"/>
    <col min="14085" max="14085" width="13.5546875" style="1" customWidth="1"/>
    <col min="14086" max="14086" width="16.5546875" style="1" customWidth="1"/>
    <col min="14087" max="14087" width="15.33203125" style="1" customWidth="1"/>
    <col min="14088" max="14336" width="9.109375" style="1"/>
    <col min="14337" max="14337" width="2" style="1" customWidth="1"/>
    <col min="14338" max="14338" width="15" style="1" customWidth="1"/>
    <col min="14339" max="14339" width="15.88671875" style="1" customWidth="1"/>
    <col min="14340" max="14340" width="14.5546875" style="1" customWidth="1"/>
    <col min="14341" max="14341" width="13.5546875" style="1" customWidth="1"/>
    <col min="14342" max="14342" width="16.5546875" style="1" customWidth="1"/>
    <col min="14343" max="14343" width="15.33203125" style="1" customWidth="1"/>
    <col min="14344" max="14592" width="9.109375" style="1"/>
    <col min="14593" max="14593" width="2" style="1" customWidth="1"/>
    <col min="14594" max="14594" width="15" style="1" customWidth="1"/>
    <col min="14595" max="14595" width="15.88671875" style="1" customWidth="1"/>
    <col min="14596" max="14596" width="14.5546875" style="1" customWidth="1"/>
    <col min="14597" max="14597" width="13.5546875" style="1" customWidth="1"/>
    <col min="14598" max="14598" width="16.5546875" style="1" customWidth="1"/>
    <col min="14599" max="14599" width="15.33203125" style="1" customWidth="1"/>
    <col min="14600" max="14848" width="9.109375" style="1"/>
    <col min="14849" max="14849" width="2" style="1" customWidth="1"/>
    <col min="14850" max="14850" width="15" style="1" customWidth="1"/>
    <col min="14851" max="14851" width="15.88671875" style="1" customWidth="1"/>
    <col min="14852" max="14852" width="14.5546875" style="1" customWidth="1"/>
    <col min="14853" max="14853" width="13.5546875" style="1" customWidth="1"/>
    <col min="14854" max="14854" width="16.5546875" style="1" customWidth="1"/>
    <col min="14855" max="14855" width="15.33203125" style="1" customWidth="1"/>
    <col min="14856" max="15104" width="9.109375" style="1"/>
    <col min="15105" max="15105" width="2" style="1" customWidth="1"/>
    <col min="15106" max="15106" width="15" style="1" customWidth="1"/>
    <col min="15107" max="15107" width="15.88671875" style="1" customWidth="1"/>
    <col min="15108" max="15108" width="14.5546875" style="1" customWidth="1"/>
    <col min="15109" max="15109" width="13.5546875" style="1" customWidth="1"/>
    <col min="15110" max="15110" width="16.5546875" style="1" customWidth="1"/>
    <col min="15111" max="15111" width="15.33203125" style="1" customWidth="1"/>
    <col min="15112" max="15360" width="9.109375" style="1"/>
    <col min="15361" max="15361" width="2" style="1" customWidth="1"/>
    <col min="15362" max="15362" width="15" style="1" customWidth="1"/>
    <col min="15363" max="15363" width="15.88671875" style="1" customWidth="1"/>
    <col min="15364" max="15364" width="14.5546875" style="1" customWidth="1"/>
    <col min="15365" max="15365" width="13.5546875" style="1" customWidth="1"/>
    <col min="15366" max="15366" width="16.5546875" style="1" customWidth="1"/>
    <col min="15367" max="15367" width="15.33203125" style="1" customWidth="1"/>
    <col min="15368" max="15616" width="9.109375" style="1"/>
    <col min="15617" max="15617" width="2" style="1" customWidth="1"/>
    <col min="15618" max="15618" width="15" style="1" customWidth="1"/>
    <col min="15619" max="15619" width="15.88671875" style="1" customWidth="1"/>
    <col min="15620" max="15620" width="14.5546875" style="1" customWidth="1"/>
    <col min="15621" max="15621" width="13.5546875" style="1" customWidth="1"/>
    <col min="15622" max="15622" width="16.5546875" style="1" customWidth="1"/>
    <col min="15623" max="15623" width="15.33203125" style="1" customWidth="1"/>
    <col min="15624" max="15872" width="9.109375" style="1"/>
    <col min="15873" max="15873" width="2" style="1" customWidth="1"/>
    <col min="15874" max="15874" width="15" style="1" customWidth="1"/>
    <col min="15875" max="15875" width="15.88671875" style="1" customWidth="1"/>
    <col min="15876" max="15876" width="14.5546875" style="1" customWidth="1"/>
    <col min="15877" max="15877" width="13.5546875" style="1" customWidth="1"/>
    <col min="15878" max="15878" width="16.5546875" style="1" customWidth="1"/>
    <col min="15879" max="15879" width="15.33203125" style="1" customWidth="1"/>
    <col min="15880" max="16128" width="9.109375" style="1"/>
    <col min="16129" max="16129" width="2" style="1" customWidth="1"/>
    <col min="16130" max="16130" width="15" style="1" customWidth="1"/>
    <col min="16131" max="16131" width="15.88671875" style="1" customWidth="1"/>
    <col min="16132" max="16132" width="14.5546875" style="1" customWidth="1"/>
    <col min="16133" max="16133" width="13.5546875" style="1" customWidth="1"/>
    <col min="16134" max="16134" width="16.5546875" style="1" customWidth="1"/>
    <col min="16135" max="16135" width="15.33203125" style="1" customWidth="1"/>
    <col min="16136" max="16384" width="9.109375" style="1"/>
  </cols>
  <sheetData>
    <row r="1" spans="1:57" ht="24.75" customHeight="1" thickBot="1" x14ac:dyDescent="0.3">
      <c r="A1" s="81" t="s">
        <v>98</v>
      </c>
      <c r="B1" s="82"/>
      <c r="C1" s="82"/>
      <c r="D1" s="82"/>
      <c r="E1" s="82"/>
      <c r="F1" s="82"/>
      <c r="G1" s="82"/>
    </row>
    <row r="2" spans="1:57" ht="12.75" customHeight="1" x14ac:dyDescent="0.25">
      <c r="A2" s="83" t="s">
        <v>28</v>
      </c>
      <c r="B2" s="84"/>
      <c r="C2" s="85" t="s">
        <v>121</v>
      </c>
      <c r="D2" s="85" t="s">
        <v>122</v>
      </c>
      <c r="E2" s="86"/>
      <c r="F2" s="87" t="s">
        <v>29</v>
      </c>
      <c r="G2" s="88"/>
    </row>
    <row r="3" spans="1:57" ht="3" hidden="1" customHeight="1" x14ac:dyDescent="0.25">
      <c r="A3" s="89"/>
      <c r="B3" s="90"/>
      <c r="C3" s="91"/>
      <c r="D3" s="91"/>
      <c r="E3" s="92"/>
      <c r="F3" s="93"/>
      <c r="G3" s="94"/>
    </row>
    <row r="4" spans="1:57" ht="12" customHeight="1" x14ac:dyDescent="0.25">
      <c r="A4" s="95" t="s">
        <v>30</v>
      </c>
      <c r="B4" s="90"/>
      <c r="C4" s="91"/>
      <c r="D4" s="91"/>
      <c r="E4" s="92"/>
      <c r="F4" s="93" t="s">
        <v>31</v>
      </c>
      <c r="G4" s="96"/>
    </row>
    <row r="5" spans="1:57" ht="12.9" customHeight="1" x14ac:dyDescent="0.25">
      <c r="A5" s="97" t="s">
        <v>121</v>
      </c>
      <c r="B5" s="98"/>
      <c r="C5" s="99" t="s">
        <v>122</v>
      </c>
      <c r="D5" s="100"/>
      <c r="E5" s="98"/>
      <c r="F5" s="93" t="s">
        <v>32</v>
      </c>
      <c r="G5" s="94"/>
    </row>
    <row r="6" spans="1:57" ht="12.9" customHeight="1" x14ac:dyDescent="0.25">
      <c r="A6" s="95" t="s">
        <v>33</v>
      </c>
      <c r="B6" s="90"/>
      <c r="C6" s="91"/>
      <c r="D6" s="91"/>
      <c r="E6" s="92"/>
      <c r="F6" s="101" t="s">
        <v>34</v>
      </c>
      <c r="G6" s="102"/>
      <c r="O6" s="103"/>
    </row>
    <row r="7" spans="1:57" ht="12.9" customHeight="1" x14ac:dyDescent="0.25">
      <c r="A7" s="104" t="s">
        <v>100</v>
      </c>
      <c r="B7" s="105"/>
      <c r="C7" s="106" t="s">
        <v>101</v>
      </c>
      <c r="D7" s="107"/>
      <c r="E7" s="107"/>
      <c r="F7" s="108" t="s">
        <v>35</v>
      </c>
      <c r="G7" s="102">
        <f>IF(G6=0,,ROUND((F30+F32)/G6,1))</f>
        <v>0</v>
      </c>
    </row>
    <row r="8" spans="1:57" x14ac:dyDescent="0.25">
      <c r="A8" s="109" t="s">
        <v>36</v>
      </c>
      <c r="B8" s="93"/>
      <c r="C8" s="300" t="s">
        <v>120</v>
      </c>
      <c r="D8" s="300"/>
      <c r="E8" s="301"/>
      <c r="F8" s="110" t="s">
        <v>37</v>
      </c>
      <c r="G8" s="111"/>
      <c r="H8" s="112"/>
      <c r="I8" s="113"/>
    </row>
    <row r="9" spans="1:57" x14ac:dyDescent="0.25">
      <c r="A9" s="109" t="s">
        <v>38</v>
      </c>
      <c r="B9" s="93"/>
      <c r="C9" s="300"/>
      <c r="D9" s="300"/>
      <c r="E9" s="301"/>
      <c r="F9" s="93"/>
      <c r="G9" s="114"/>
      <c r="H9" s="115"/>
    </row>
    <row r="10" spans="1:57" x14ac:dyDescent="0.25">
      <c r="A10" s="109" t="s">
        <v>39</v>
      </c>
      <c r="B10" s="93"/>
      <c r="C10" s="300"/>
      <c r="D10" s="300"/>
      <c r="E10" s="300"/>
      <c r="F10" s="116"/>
      <c r="G10" s="117"/>
      <c r="H10" s="118"/>
    </row>
    <row r="11" spans="1:57" ht="13.5" customHeight="1" x14ac:dyDescent="0.25">
      <c r="A11" s="109" t="s">
        <v>40</v>
      </c>
      <c r="B11" s="93"/>
      <c r="C11" s="300"/>
      <c r="D11" s="300"/>
      <c r="E11" s="300"/>
      <c r="F11" s="119" t="s">
        <v>41</v>
      </c>
      <c r="G11" s="120"/>
      <c r="H11" s="115"/>
      <c r="BA11" s="121"/>
      <c r="BB11" s="121"/>
      <c r="BC11" s="121"/>
      <c r="BD11" s="121"/>
      <c r="BE11" s="121"/>
    </row>
    <row r="12" spans="1:57" ht="12.75" customHeight="1" x14ac:dyDescent="0.25">
      <c r="A12" s="122" t="s">
        <v>42</v>
      </c>
      <c r="B12" s="90"/>
      <c r="C12" s="302"/>
      <c r="D12" s="302"/>
      <c r="E12" s="302"/>
      <c r="F12" s="123" t="s">
        <v>43</v>
      </c>
      <c r="G12" s="124"/>
      <c r="H12" s="115"/>
    </row>
    <row r="13" spans="1:57" ht="28.5" customHeight="1" thickBot="1" x14ac:dyDescent="0.3">
      <c r="A13" s="125" t="s">
        <v>44</v>
      </c>
      <c r="B13" s="126"/>
      <c r="C13" s="126"/>
      <c r="D13" s="126"/>
      <c r="E13" s="127"/>
      <c r="F13" s="127"/>
      <c r="G13" s="128"/>
      <c r="H13" s="115"/>
    </row>
    <row r="14" spans="1:57" ht="17.25" customHeight="1" thickBot="1" x14ac:dyDescent="0.3">
      <c r="A14" s="129" t="s">
        <v>45</v>
      </c>
      <c r="B14" s="130"/>
      <c r="C14" s="131"/>
      <c r="D14" s="132" t="s">
        <v>46</v>
      </c>
      <c r="E14" s="133"/>
      <c r="F14" s="133"/>
      <c r="G14" s="131"/>
    </row>
    <row r="15" spans="1:57" ht="15.9" customHeight="1" x14ac:dyDescent="0.25">
      <c r="A15" s="134"/>
      <c r="B15" s="135" t="s">
        <v>47</v>
      </c>
      <c r="C15" s="136">
        <f>'IO 01 IO 01 Rek'!E18</f>
        <v>0</v>
      </c>
      <c r="D15" s="137">
        <f>'IO 01 IO 01 Rek'!A26</f>
        <v>0</v>
      </c>
      <c r="E15" s="138"/>
      <c r="F15" s="139"/>
      <c r="G15" s="136">
        <f>'IO 01 IO 01 Rek'!I26</f>
        <v>0</v>
      </c>
    </row>
    <row r="16" spans="1:57" ht="15.9" customHeight="1" x14ac:dyDescent="0.25">
      <c r="A16" s="134" t="s">
        <v>48</v>
      </c>
      <c r="B16" s="135" t="s">
        <v>49</v>
      </c>
      <c r="C16" s="136">
        <f>'IO 01 IO 01 Rek'!F18</f>
        <v>0</v>
      </c>
      <c r="D16" s="89"/>
      <c r="E16" s="140"/>
      <c r="F16" s="141"/>
      <c r="G16" s="136"/>
    </row>
    <row r="17" spans="1:7" ht="15.9" customHeight="1" x14ac:dyDescent="0.25">
      <c r="A17" s="134" t="s">
        <v>50</v>
      </c>
      <c r="B17" s="135" t="s">
        <v>51</v>
      </c>
      <c r="C17" s="136">
        <f>'IO 01 IO 01 Rek'!H18</f>
        <v>0</v>
      </c>
      <c r="D17" s="89"/>
      <c r="E17" s="140"/>
      <c r="F17" s="141"/>
      <c r="G17" s="136"/>
    </row>
    <row r="18" spans="1:7" ht="15.9" customHeight="1" x14ac:dyDescent="0.25">
      <c r="A18" s="142" t="s">
        <v>52</v>
      </c>
      <c r="B18" s="143" t="s">
        <v>53</v>
      </c>
      <c r="C18" s="136">
        <f>'IO 01 IO 01 Rek'!G18</f>
        <v>0</v>
      </c>
      <c r="D18" s="89"/>
      <c r="E18" s="140"/>
      <c r="F18" s="141"/>
      <c r="G18" s="136"/>
    </row>
    <row r="19" spans="1:7" ht="15.9" customHeight="1" x14ac:dyDescent="0.25">
      <c r="A19" s="144" t="s">
        <v>54</v>
      </c>
      <c r="B19" s="135"/>
      <c r="C19" s="136">
        <f>SUM(C15:C18)</f>
        <v>0</v>
      </c>
      <c r="D19" s="89"/>
      <c r="E19" s="140"/>
      <c r="F19" s="141"/>
      <c r="G19" s="136"/>
    </row>
    <row r="20" spans="1:7" ht="15.9" customHeight="1" x14ac:dyDescent="0.25">
      <c r="A20" s="144"/>
      <c r="B20" s="135"/>
      <c r="C20" s="136"/>
      <c r="D20" s="89"/>
      <c r="E20" s="140"/>
      <c r="F20" s="141"/>
      <c r="G20" s="136"/>
    </row>
    <row r="21" spans="1:7" ht="15.9" customHeight="1" x14ac:dyDescent="0.25">
      <c r="A21" s="144" t="s">
        <v>27</v>
      </c>
      <c r="B21" s="135"/>
      <c r="C21" s="136">
        <f>'IO 01 IO 01 Rek'!I18</f>
        <v>0</v>
      </c>
      <c r="D21" s="89"/>
      <c r="E21" s="140"/>
      <c r="F21" s="141"/>
      <c r="G21" s="136"/>
    </row>
    <row r="22" spans="1:7" ht="15.9" customHeight="1" x14ac:dyDescent="0.25">
      <c r="A22" s="145" t="s">
        <v>55</v>
      </c>
      <c r="B22" s="115"/>
      <c r="C22" s="136">
        <f>C19+C21</f>
        <v>0</v>
      </c>
      <c r="D22" s="89" t="s">
        <v>56</v>
      </c>
      <c r="E22" s="140"/>
      <c r="F22" s="141"/>
      <c r="G22" s="136">
        <f>G23-SUM(G15:G21)</f>
        <v>0</v>
      </c>
    </row>
    <row r="23" spans="1:7" ht="15.9" customHeight="1" thickBot="1" x14ac:dyDescent="0.3">
      <c r="A23" s="303" t="s">
        <v>57</v>
      </c>
      <c r="B23" s="304"/>
      <c r="C23" s="146">
        <f>C22+G23</f>
        <v>0</v>
      </c>
      <c r="D23" s="147" t="s">
        <v>58</v>
      </c>
      <c r="E23" s="148"/>
      <c r="F23" s="149"/>
      <c r="G23" s="136">
        <f>'IO 01 IO 01 Rek'!H24</f>
        <v>0</v>
      </c>
    </row>
    <row r="24" spans="1:7" x14ac:dyDescent="0.25">
      <c r="A24" s="150" t="s">
        <v>59</v>
      </c>
      <c r="B24" s="151"/>
      <c r="C24" s="152"/>
      <c r="D24" s="151" t="s">
        <v>60</v>
      </c>
      <c r="E24" s="151"/>
      <c r="F24" s="153" t="s">
        <v>61</v>
      </c>
      <c r="G24" s="154"/>
    </row>
    <row r="25" spans="1:7" x14ac:dyDescent="0.25">
      <c r="A25" s="145" t="s">
        <v>62</v>
      </c>
      <c r="B25" s="115"/>
      <c r="C25" s="155"/>
      <c r="D25" s="115" t="s">
        <v>62</v>
      </c>
      <c r="F25" s="156" t="s">
        <v>62</v>
      </c>
      <c r="G25" s="157"/>
    </row>
    <row r="26" spans="1:7" ht="37.5" customHeight="1" x14ac:dyDescent="0.25">
      <c r="A26" s="145" t="s">
        <v>63</v>
      </c>
      <c r="B26" s="158"/>
      <c r="C26" s="155"/>
      <c r="D26" s="115" t="s">
        <v>63</v>
      </c>
      <c r="F26" s="156" t="s">
        <v>63</v>
      </c>
      <c r="G26" s="157"/>
    </row>
    <row r="27" spans="1:7" x14ac:dyDescent="0.25">
      <c r="A27" s="145"/>
      <c r="B27" s="159"/>
      <c r="C27" s="155"/>
      <c r="D27" s="115"/>
      <c r="F27" s="156"/>
      <c r="G27" s="157"/>
    </row>
    <row r="28" spans="1:7" x14ac:dyDescent="0.25">
      <c r="A28" s="145" t="s">
        <v>64</v>
      </c>
      <c r="B28" s="115"/>
      <c r="C28" s="155"/>
      <c r="D28" s="156" t="s">
        <v>65</v>
      </c>
      <c r="E28" s="155"/>
      <c r="F28" s="160" t="s">
        <v>65</v>
      </c>
      <c r="G28" s="157"/>
    </row>
    <row r="29" spans="1:7" ht="69" customHeight="1" x14ac:dyDescent="0.25">
      <c r="A29" s="145"/>
      <c r="B29" s="115"/>
      <c r="C29" s="161"/>
      <c r="D29" s="162"/>
      <c r="E29" s="161"/>
      <c r="F29" s="115"/>
      <c r="G29" s="157"/>
    </row>
    <row r="30" spans="1:7" x14ac:dyDescent="0.25">
      <c r="A30" s="163" t="s">
        <v>11</v>
      </c>
      <c r="B30" s="164"/>
      <c r="C30" s="165">
        <v>21</v>
      </c>
      <c r="D30" s="164" t="s">
        <v>66</v>
      </c>
      <c r="E30" s="166"/>
      <c r="F30" s="295">
        <f>C23-F32</f>
        <v>0</v>
      </c>
      <c r="G30" s="296"/>
    </row>
    <row r="31" spans="1:7" x14ac:dyDescent="0.25">
      <c r="A31" s="163" t="s">
        <v>67</v>
      </c>
      <c r="B31" s="164"/>
      <c r="C31" s="165">
        <f>C30</f>
        <v>21</v>
      </c>
      <c r="D31" s="164" t="s">
        <v>68</v>
      </c>
      <c r="E31" s="166"/>
      <c r="F31" s="295">
        <f>ROUND(PRODUCT(F30,C31/100),0)</f>
        <v>0</v>
      </c>
      <c r="G31" s="296"/>
    </row>
    <row r="32" spans="1:7" x14ac:dyDescent="0.25">
      <c r="A32" s="163" t="s">
        <v>11</v>
      </c>
      <c r="B32" s="164"/>
      <c r="C32" s="165">
        <v>0</v>
      </c>
      <c r="D32" s="164" t="s">
        <v>68</v>
      </c>
      <c r="E32" s="166"/>
      <c r="F32" s="295">
        <v>0</v>
      </c>
      <c r="G32" s="296"/>
    </row>
    <row r="33" spans="1:8" x14ac:dyDescent="0.25">
      <c r="A33" s="163" t="s">
        <v>67</v>
      </c>
      <c r="B33" s="167"/>
      <c r="C33" s="168">
        <f>C32</f>
        <v>0</v>
      </c>
      <c r="D33" s="164" t="s">
        <v>68</v>
      </c>
      <c r="E33" s="141"/>
      <c r="F33" s="295">
        <f>ROUND(PRODUCT(F32,C33/100),0)</f>
        <v>0</v>
      </c>
      <c r="G33" s="296"/>
    </row>
    <row r="34" spans="1:8" s="172" customFormat="1" ht="19.5" customHeight="1" thickBot="1" x14ac:dyDescent="0.35">
      <c r="A34" s="169" t="s">
        <v>69</v>
      </c>
      <c r="B34" s="170"/>
      <c r="C34" s="170"/>
      <c r="D34" s="170"/>
      <c r="E34" s="171"/>
      <c r="F34" s="297">
        <f>ROUND(SUM(F30:F33),0)</f>
        <v>0</v>
      </c>
      <c r="G34" s="298"/>
    </row>
    <row r="36" spans="1:8" x14ac:dyDescent="0.25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5">
      <c r="A37" s="2"/>
      <c r="B37" s="299"/>
      <c r="C37" s="299"/>
      <c r="D37" s="299"/>
      <c r="E37" s="299"/>
      <c r="F37" s="299"/>
      <c r="G37" s="299"/>
      <c r="H37" s="1" t="s">
        <v>1</v>
      </c>
    </row>
    <row r="38" spans="1:8" ht="12.75" customHeight="1" x14ac:dyDescent="0.25">
      <c r="A38" s="173"/>
      <c r="B38" s="299"/>
      <c r="C38" s="299"/>
      <c r="D38" s="299"/>
      <c r="E38" s="299"/>
      <c r="F38" s="299"/>
      <c r="G38" s="299"/>
      <c r="H38" s="1" t="s">
        <v>1</v>
      </c>
    </row>
    <row r="39" spans="1:8" x14ac:dyDescent="0.25">
      <c r="A39" s="173"/>
      <c r="B39" s="299"/>
      <c r="C39" s="299"/>
      <c r="D39" s="299"/>
      <c r="E39" s="299"/>
      <c r="F39" s="299"/>
      <c r="G39" s="299"/>
      <c r="H39" s="1" t="s">
        <v>1</v>
      </c>
    </row>
    <row r="40" spans="1:8" x14ac:dyDescent="0.25">
      <c r="A40" s="173"/>
      <c r="B40" s="299"/>
      <c r="C40" s="299"/>
      <c r="D40" s="299"/>
      <c r="E40" s="299"/>
      <c r="F40" s="299"/>
      <c r="G40" s="299"/>
      <c r="H40" s="1" t="s">
        <v>1</v>
      </c>
    </row>
    <row r="41" spans="1:8" x14ac:dyDescent="0.25">
      <c r="A41" s="173"/>
      <c r="B41" s="299"/>
      <c r="C41" s="299"/>
      <c r="D41" s="299"/>
      <c r="E41" s="299"/>
      <c r="F41" s="299"/>
      <c r="G41" s="299"/>
      <c r="H41" s="1" t="s">
        <v>1</v>
      </c>
    </row>
    <row r="42" spans="1:8" x14ac:dyDescent="0.25">
      <c r="A42" s="173"/>
      <c r="B42" s="299"/>
      <c r="C42" s="299"/>
      <c r="D42" s="299"/>
      <c r="E42" s="299"/>
      <c r="F42" s="299"/>
      <c r="G42" s="299"/>
      <c r="H42" s="1" t="s">
        <v>1</v>
      </c>
    </row>
    <row r="43" spans="1:8" x14ac:dyDescent="0.25">
      <c r="A43" s="173"/>
      <c r="B43" s="299"/>
      <c r="C43" s="299"/>
      <c r="D43" s="299"/>
      <c r="E43" s="299"/>
      <c r="F43" s="299"/>
      <c r="G43" s="299"/>
      <c r="H43" s="1" t="s">
        <v>1</v>
      </c>
    </row>
    <row r="44" spans="1:8" ht="12.75" customHeight="1" x14ac:dyDescent="0.25">
      <c r="A44" s="173"/>
      <c r="B44" s="299"/>
      <c r="C44" s="299"/>
      <c r="D44" s="299"/>
      <c r="E44" s="299"/>
      <c r="F44" s="299"/>
      <c r="G44" s="299"/>
      <c r="H44" s="1" t="s">
        <v>1</v>
      </c>
    </row>
    <row r="45" spans="1:8" ht="12.75" customHeight="1" x14ac:dyDescent="0.25">
      <c r="A45" s="173"/>
      <c r="B45" s="299"/>
      <c r="C45" s="299"/>
      <c r="D45" s="299"/>
      <c r="E45" s="299"/>
      <c r="F45" s="299"/>
      <c r="G45" s="299"/>
      <c r="H45" s="1" t="s">
        <v>1</v>
      </c>
    </row>
    <row r="46" spans="1:8" x14ac:dyDescent="0.25">
      <c r="B46" s="294"/>
      <c r="C46" s="294"/>
      <c r="D46" s="294"/>
      <c r="E46" s="294"/>
      <c r="F46" s="294"/>
      <c r="G46" s="294"/>
    </row>
    <row r="47" spans="1:8" x14ac:dyDescent="0.25">
      <c r="B47" s="294"/>
      <c r="C47" s="294"/>
      <c r="D47" s="294"/>
      <c r="E47" s="294"/>
      <c r="F47" s="294"/>
      <c r="G47" s="294"/>
    </row>
    <row r="48" spans="1:8" x14ac:dyDescent="0.25">
      <c r="B48" s="294"/>
      <c r="C48" s="294"/>
      <c r="D48" s="294"/>
      <c r="E48" s="294"/>
      <c r="F48" s="294"/>
      <c r="G48" s="294"/>
    </row>
    <row r="49" spans="2:7" x14ac:dyDescent="0.25">
      <c r="B49" s="294"/>
      <c r="C49" s="294"/>
      <c r="D49" s="294"/>
      <c r="E49" s="294"/>
      <c r="F49" s="294"/>
      <c r="G49" s="294"/>
    </row>
    <row r="50" spans="2:7" x14ac:dyDescent="0.25">
      <c r="B50" s="294"/>
      <c r="C50" s="294"/>
      <c r="D50" s="294"/>
      <c r="E50" s="294"/>
      <c r="F50" s="294"/>
      <c r="G50" s="294"/>
    </row>
    <row r="51" spans="2:7" x14ac:dyDescent="0.25">
      <c r="B51" s="294"/>
      <c r="C51" s="294"/>
      <c r="D51" s="294"/>
      <c r="E51" s="294"/>
      <c r="F51" s="294"/>
      <c r="G51" s="294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IV75"/>
  <sheetViews>
    <sheetView workbookViewId="0">
      <selection sqref="A1:B1"/>
    </sheetView>
  </sheetViews>
  <sheetFormatPr defaultColWidth="9.109375" defaultRowHeight="13.2" x14ac:dyDescent="0.25"/>
  <cols>
    <col min="1" max="1" width="5.88671875" style="1" customWidth="1"/>
    <col min="2" max="2" width="6.109375" style="1" customWidth="1"/>
    <col min="3" max="3" width="11.44140625" style="1" customWidth="1"/>
    <col min="4" max="4" width="15.88671875" style="1" customWidth="1"/>
    <col min="5" max="5" width="11.33203125" style="1" customWidth="1"/>
    <col min="6" max="6" width="10.88671875" style="1" customWidth="1"/>
    <col min="7" max="7" width="11" style="1" customWidth="1"/>
    <col min="8" max="8" width="11.109375" style="1" customWidth="1"/>
    <col min="9" max="9" width="10.6640625" style="1" customWidth="1"/>
    <col min="10" max="256" width="9.109375" style="1"/>
    <col min="257" max="257" width="5.88671875" style="1" customWidth="1"/>
    <col min="258" max="258" width="6.109375" style="1" customWidth="1"/>
    <col min="259" max="259" width="11.44140625" style="1" customWidth="1"/>
    <col min="260" max="260" width="15.88671875" style="1" customWidth="1"/>
    <col min="261" max="261" width="11.33203125" style="1" customWidth="1"/>
    <col min="262" max="262" width="10.88671875" style="1" customWidth="1"/>
    <col min="263" max="263" width="11" style="1" customWidth="1"/>
    <col min="264" max="264" width="11.109375" style="1" customWidth="1"/>
    <col min="265" max="265" width="10.6640625" style="1" customWidth="1"/>
    <col min="266" max="512" width="9.109375" style="1"/>
    <col min="513" max="513" width="5.88671875" style="1" customWidth="1"/>
    <col min="514" max="514" width="6.109375" style="1" customWidth="1"/>
    <col min="515" max="515" width="11.44140625" style="1" customWidth="1"/>
    <col min="516" max="516" width="15.88671875" style="1" customWidth="1"/>
    <col min="517" max="517" width="11.33203125" style="1" customWidth="1"/>
    <col min="518" max="518" width="10.88671875" style="1" customWidth="1"/>
    <col min="519" max="519" width="11" style="1" customWidth="1"/>
    <col min="520" max="520" width="11.109375" style="1" customWidth="1"/>
    <col min="521" max="521" width="10.6640625" style="1" customWidth="1"/>
    <col min="522" max="768" width="9.109375" style="1"/>
    <col min="769" max="769" width="5.88671875" style="1" customWidth="1"/>
    <col min="770" max="770" width="6.109375" style="1" customWidth="1"/>
    <col min="771" max="771" width="11.44140625" style="1" customWidth="1"/>
    <col min="772" max="772" width="15.88671875" style="1" customWidth="1"/>
    <col min="773" max="773" width="11.33203125" style="1" customWidth="1"/>
    <col min="774" max="774" width="10.88671875" style="1" customWidth="1"/>
    <col min="775" max="775" width="11" style="1" customWidth="1"/>
    <col min="776" max="776" width="11.109375" style="1" customWidth="1"/>
    <col min="777" max="777" width="10.6640625" style="1" customWidth="1"/>
    <col min="778" max="1024" width="9.109375" style="1"/>
    <col min="1025" max="1025" width="5.88671875" style="1" customWidth="1"/>
    <col min="1026" max="1026" width="6.109375" style="1" customWidth="1"/>
    <col min="1027" max="1027" width="11.44140625" style="1" customWidth="1"/>
    <col min="1028" max="1028" width="15.88671875" style="1" customWidth="1"/>
    <col min="1029" max="1029" width="11.33203125" style="1" customWidth="1"/>
    <col min="1030" max="1030" width="10.88671875" style="1" customWidth="1"/>
    <col min="1031" max="1031" width="11" style="1" customWidth="1"/>
    <col min="1032" max="1032" width="11.109375" style="1" customWidth="1"/>
    <col min="1033" max="1033" width="10.6640625" style="1" customWidth="1"/>
    <col min="1034" max="1280" width="9.109375" style="1"/>
    <col min="1281" max="1281" width="5.88671875" style="1" customWidth="1"/>
    <col min="1282" max="1282" width="6.109375" style="1" customWidth="1"/>
    <col min="1283" max="1283" width="11.44140625" style="1" customWidth="1"/>
    <col min="1284" max="1284" width="15.88671875" style="1" customWidth="1"/>
    <col min="1285" max="1285" width="11.33203125" style="1" customWidth="1"/>
    <col min="1286" max="1286" width="10.88671875" style="1" customWidth="1"/>
    <col min="1287" max="1287" width="11" style="1" customWidth="1"/>
    <col min="1288" max="1288" width="11.109375" style="1" customWidth="1"/>
    <col min="1289" max="1289" width="10.6640625" style="1" customWidth="1"/>
    <col min="1290" max="1536" width="9.109375" style="1"/>
    <col min="1537" max="1537" width="5.88671875" style="1" customWidth="1"/>
    <col min="1538" max="1538" width="6.109375" style="1" customWidth="1"/>
    <col min="1539" max="1539" width="11.44140625" style="1" customWidth="1"/>
    <col min="1540" max="1540" width="15.88671875" style="1" customWidth="1"/>
    <col min="1541" max="1541" width="11.33203125" style="1" customWidth="1"/>
    <col min="1542" max="1542" width="10.88671875" style="1" customWidth="1"/>
    <col min="1543" max="1543" width="11" style="1" customWidth="1"/>
    <col min="1544" max="1544" width="11.109375" style="1" customWidth="1"/>
    <col min="1545" max="1545" width="10.6640625" style="1" customWidth="1"/>
    <col min="1546" max="1792" width="9.109375" style="1"/>
    <col min="1793" max="1793" width="5.88671875" style="1" customWidth="1"/>
    <col min="1794" max="1794" width="6.109375" style="1" customWidth="1"/>
    <col min="1795" max="1795" width="11.44140625" style="1" customWidth="1"/>
    <col min="1796" max="1796" width="15.88671875" style="1" customWidth="1"/>
    <col min="1797" max="1797" width="11.33203125" style="1" customWidth="1"/>
    <col min="1798" max="1798" width="10.88671875" style="1" customWidth="1"/>
    <col min="1799" max="1799" width="11" style="1" customWidth="1"/>
    <col min="1800" max="1800" width="11.109375" style="1" customWidth="1"/>
    <col min="1801" max="1801" width="10.6640625" style="1" customWidth="1"/>
    <col min="1802" max="2048" width="9.109375" style="1"/>
    <col min="2049" max="2049" width="5.88671875" style="1" customWidth="1"/>
    <col min="2050" max="2050" width="6.109375" style="1" customWidth="1"/>
    <col min="2051" max="2051" width="11.44140625" style="1" customWidth="1"/>
    <col min="2052" max="2052" width="15.88671875" style="1" customWidth="1"/>
    <col min="2053" max="2053" width="11.33203125" style="1" customWidth="1"/>
    <col min="2054" max="2054" width="10.88671875" style="1" customWidth="1"/>
    <col min="2055" max="2055" width="11" style="1" customWidth="1"/>
    <col min="2056" max="2056" width="11.109375" style="1" customWidth="1"/>
    <col min="2057" max="2057" width="10.6640625" style="1" customWidth="1"/>
    <col min="2058" max="2304" width="9.109375" style="1"/>
    <col min="2305" max="2305" width="5.88671875" style="1" customWidth="1"/>
    <col min="2306" max="2306" width="6.109375" style="1" customWidth="1"/>
    <col min="2307" max="2307" width="11.44140625" style="1" customWidth="1"/>
    <col min="2308" max="2308" width="15.88671875" style="1" customWidth="1"/>
    <col min="2309" max="2309" width="11.33203125" style="1" customWidth="1"/>
    <col min="2310" max="2310" width="10.88671875" style="1" customWidth="1"/>
    <col min="2311" max="2311" width="11" style="1" customWidth="1"/>
    <col min="2312" max="2312" width="11.109375" style="1" customWidth="1"/>
    <col min="2313" max="2313" width="10.6640625" style="1" customWidth="1"/>
    <col min="2314" max="2560" width="9.109375" style="1"/>
    <col min="2561" max="2561" width="5.88671875" style="1" customWidth="1"/>
    <col min="2562" max="2562" width="6.109375" style="1" customWidth="1"/>
    <col min="2563" max="2563" width="11.44140625" style="1" customWidth="1"/>
    <col min="2564" max="2564" width="15.88671875" style="1" customWidth="1"/>
    <col min="2565" max="2565" width="11.33203125" style="1" customWidth="1"/>
    <col min="2566" max="2566" width="10.88671875" style="1" customWidth="1"/>
    <col min="2567" max="2567" width="11" style="1" customWidth="1"/>
    <col min="2568" max="2568" width="11.109375" style="1" customWidth="1"/>
    <col min="2569" max="2569" width="10.6640625" style="1" customWidth="1"/>
    <col min="2570" max="2816" width="9.109375" style="1"/>
    <col min="2817" max="2817" width="5.88671875" style="1" customWidth="1"/>
    <col min="2818" max="2818" width="6.109375" style="1" customWidth="1"/>
    <col min="2819" max="2819" width="11.44140625" style="1" customWidth="1"/>
    <col min="2820" max="2820" width="15.88671875" style="1" customWidth="1"/>
    <col min="2821" max="2821" width="11.33203125" style="1" customWidth="1"/>
    <col min="2822" max="2822" width="10.88671875" style="1" customWidth="1"/>
    <col min="2823" max="2823" width="11" style="1" customWidth="1"/>
    <col min="2824" max="2824" width="11.109375" style="1" customWidth="1"/>
    <col min="2825" max="2825" width="10.6640625" style="1" customWidth="1"/>
    <col min="2826" max="3072" width="9.109375" style="1"/>
    <col min="3073" max="3073" width="5.88671875" style="1" customWidth="1"/>
    <col min="3074" max="3074" width="6.109375" style="1" customWidth="1"/>
    <col min="3075" max="3075" width="11.44140625" style="1" customWidth="1"/>
    <col min="3076" max="3076" width="15.88671875" style="1" customWidth="1"/>
    <col min="3077" max="3077" width="11.33203125" style="1" customWidth="1"/>
    <col min="3078" max="3078" width="10.88671875" style="1" customWidth="1"/>
    <col min="3079" max="3079" width="11" style="1" customWidth="1"/>
    <col min="3080" max="3080" width="11.109375" style="1" customWidth="1"/>
    <col min="3081" max="3081" width="10.6640625" style="1" customWidth="1"/>
    <col min="3082" max="3328" width="9.109375" style="1"/>
    <col min="3329" max="3329" width="5.88671875" style="1" customWidth="1"/>
    <col min="3330" max="3330" width="6.109375" style="1" customWidth="1"/>
    <col min="3331" max="3331" width="11.44140625" style="1" customWidth="1"/>
    <col min="3332" max="3332" width="15.88671875" style="1" customWidth="1"/>
    <col min="3333" max="3333" width="11.33203125" style="1" customWidth="1"/>
    <col min="3334" max="3334" width="10.88671875" style="1" customWidth="1"/>
    <col min="3335" max="3335" width="11" style="1" customWidth="1"/>
    <col min="3336" max="3336" width="11.109375" style="1" customWidth="1"/>
    <col min="3337" max="3337" width="10.6640625" style="1" customWidth="1"/>
    <col min="3338" max="3584" width="9.109375" style="1"/>
    <col min="3585" max="3585" width="5.88671875" style="1" customWidth="1"/>
    <col min="3586" max="3586" width="6.109375" style="1" customWidth="1"/>
    <col min="3587" max="3587" width="11.44140625" style="1" customWidth="1"/>
    <col min="3588" max="3588" width="15.88671875" style="1" customWidth="1"/>
    <col min="3589" max="3589" width="11.33203125" style="1" customWidth="1"/>
    <col min="3590" max="3590" width="10.88671875" style="1" customWidth="1"/>
    <col min="3591" max="3591" width="11" style="1" customWidth="1"/>
    <col min="3592" max="3592" width="11.109375" style="1" customWidth="1"/>
    <col min="3593" max="3593" width="10.6640625" style="1" customWidth="1"/>
    <col min="3594" max="3840" width="9.109375" style="1"/>
    <col min="3841" max="3841" width="5.88671875" style="1" customWidth="1"/>
    <col min="3842" max="3842" width="6.109375" style="1" customWidth="1"/>
    <col min="3843" max="3843" width="11.44140625" style="1" customWidth="1"/>
    <col min="3844" max="3844" width="15.88671875" style="1" customWidth="1"/>
    <col min="3845" max="3845" width="11.33203125" style="1" customWidth="1"/>
    <col min="3846" max="3846" width="10.88671875" style="1" customWidth="1"/>
    <col min="3847" max="3847" width="11" style="1" customWidth="1"/>
    <col min="3848" max="3848" width="11.109375" style="1" customWidth="1"/>
    <col min="3849" max="3849" width="10.6640625" style="1" customWidth="1"/>
    <col min="3850" max="4096" width="9.109375" style="1"/>
    <col min="4097" max="4097" width="5.88671875" style="1" customWidth="1"/>
    <col min="4098" max="4098" width="6.109375" style="1" customWidth="1"/>
    <col min="4099" max="4099" width="11.44140625" style="1" customWidth="1"/>
    <col min="4100" max="4100" width="15.88671875" style="1" customWidth="1"/>
    <col min="4101" max="4101" width="11.33203125" style="1" customWidth="1"/>
    <col min="4102" max="4102" width="10.88671875" style="1" customWidth="1"/>
    <col min="4103" max="4103" width="11" style="1" customWidth="1"/>
    <col min="4104" max="4104" width="11.109375" style="1" customWidth="1"/>
    <col min="4105" max="4105" width="10.6640625" style="1" customWidth="1"/>
    <col min="4106" max="4352" width="9.109375" style="1"/>
    <col min="4353" max="4353" width="5.88671875" style="1" customWidth="1"/>
    <col min="4354" max="4354" width="6.109375" style="1" customWidth="1"/>
    <col min="4355" max="4355" width="11.44140625" style="1" customWidth="1"/>
    <col min="4356" max="4356" width="15.88671875" style="1" customWidth="1"/>
    <col min="4357" max="4357" width="11.33203125" style="1" customWidth="1"/>
    <col min="4358" max="4358" width="10.88671875" style="1" customWidth="1"/>
    <col min="4359" max="4359" width="11" style="1" customWidth="1"/>
    <col min="4360" max="4360" width="11.109375" style="1" customWidth="1"/>
    <col min="4361" max="4361" width="10.6640625" style="1" customWidth="1"/>
    <col min="4362" max="4608" width="9.109375" style="1"/>
    <col min="4609" max="4609" width="5.88671875" style="1" customWidth="1"/>
    <col min="4610" max="4610" width="6.109375" style="1" customWidth="1"/>
    <col min="4611" max="4611" width="11.44140625" style="1" customWidth="1"/>
    <col min="4612" max="4612" width="15.88671875" style="1" customWidth="1"/>
    <col min="4613" max="4613" width="11.33203125" style="1" customWidth="1"/>
    <col min="4614" max="4614" width="10.88671875" style="1" customWidth="1"/>
    <col min="4615" max="4615" width="11" style="1" customWidth="1"/>
    <col min="4616" max="4616" width="11.109375" style="1" customWidth="1"/>
    <col min="4617" max="4617" width="10.6640625" style="1" customWidth="1"/>
    <col min="4618" max="4864" width="9.109375" style="1"/>
    <col min="4865" max="4865" width="5.88671875" style="1" customWidth="1"/>
    <col min="4866" max="4866" width="6.109375" style="1" customWidth="1"/>
    <col min="4867" max="4867" width="11.44140625" style="1" customWidth="1"/>
    <col min="4868" max="4868" width="15.88671875" style="1" customWidth="1"/>
    <col min="4869" max="4869" width="11.33203125" style="1" customWidth="1"/>
    <col min="4870" max="4870" width="10.88671875" style="1" customWidth="1"/>
    <col min="4871" max="4871" width="11" style="1" customWidth="1"/>
    <col min="4872" max="4872" width="11.109375" style="1" customWidth="1"/>
    <col min="4873" max="4873" width="10.6640625" style="1" customWidth="1"/>
    <col min="4874" max="5120" width="9.109375" style="1"/>
    <col min="5121" max="5121" width="5.88671875" style="1" customWidth="1"/>
    <col min="5122" max="5122" width="6.109375" style="1" customWidth="1"/>
    <col min="5123" max="5123" width="11.44140625" style="1" customWidth="1"/>
    <col min="5124" max="5124" width="15.88671875" style="1" customWidth="1"/>
    <col min="5125" max="5125" width="11.33203125" style="1" customWidth="1"/>
    <col min="5126" max="5126" width="10.88671875" style="1" customWidth="1"/>
    <col min="5127" max="5127" width="11" style="1" customWidth="1"/>
    <col min="5128" max="5128" width="11.109375" style="1" customWidth="1"/>
    <col min="5129" max="5129" width="10.6640625" style="1" customWidth="1"/>
    <col min="5130" max="5376" width="9.109375" style="1"/>
    <col min="5377" max="5377" width="5.88671875" style="1" customWidth="1"/>
    <col min="5378" max="5378" width="6.109375" style="1" customWidth="1"/>
    <col min="5379" max="5379" width="11.44140625" style="1" customWidth="1"/>
    <col min="5380" max="5380" width="15.88671875" style="1" customWidth="1"/>
    <col min="5381" max="5381" width="11.33203125" style="1" customWidth="1"/>
    <col min="5382" max="5382" width="10.88671875" style="1" customWidth="1"/>
    <col min="5383" max="5383" width="11" style="1" customWidth="1"/>
    <col min="5384" max="5384" width="11.109375" style="1" customWidth="1"/>
    <col min="5385" max="5385" width="10.6640625" style="1" customWidth="1"/>
    <col min="5386" max="5632" width="9.109375" style="1"/>
    <col min="5633" max="5633" width="5.88671875" style="1" customWidth="1"/>
    <col min="5634" max="5634" width="6.109375" style="1" customWidth="1"/>
    <col min="5635" max="5635" width="11.44140625" style="1" customWidth="1"/>
    <col min="5636" max="5636" width="15.88671875" style="1" customWidth="1"/>
    <col min="5637" max="5637" width="11.33203125" style="1" customWidth="1"/>
    <col min="5638" max="5638" width="10.88671875" style="1" customWidth="1"/>
    <col min="5639" max="5639" width="11" style="1" customWidth="1"/>
    <col min="5640" max="5640" width="11.109375" style="1" customWidth="1"/>
    <col min="5641" max="5641" width="10.6640625" style="1" customWidth="1"/>
    <col min="5642" max="5888" width="9.109375" style="1"/>
    <col min="5889" max="5889" width="5.88671875" style="1" customWidth="1"/>
    <col min="5890" max="5890" width="6.109375" style="1" customWidth="1"/>
    <col min="5891" max="5891" width="11.44140625" style="1" customWidth="1"/>
    <col min="5892" max="5892" width="15.88671875" style="1" customWidth="1"/>
    <col min="5893" max="5893" width="11.33203125" style="1" customWidth="1"/>
    <col min="5894" max="5894" width="10.88671875" style="1" customWidth="1"/>
    <col min="5895" max="5895" width="11" style="1" customWidth="1"/>
    <col min="5896" max="5896" width="11.109375" style="1" customWidth="1"/>
    <col min="5897" max="5897" width="10.6640625" style="1" customWidth="1"/>
    <col min="5898" max="6144" width="9.109375" style="1"/>
    <col min="6145" max="6145" width="5.88671875" style="1" customWidth="1"/>
    <col min="6146" max="6146" width="6.109375" style="1" customWidth="1"/>
    <col min="6147" max="6147" width="11.44140625" style="1" customWidth="1"/>
    <col min="6148" max="6148" width="15.88671875" style="1" customWidth="1"/>
    <col min="6149" max="6149" width="11.33203125" style="1" customWidth="1"/>
    <col min="6150" max="6150" width="10.88671875" style="1" customWidth="1"/>
    <col min="6151" max="6151" width="11" style="1" customWidth="1"/>
    <col min="6152" max="6152" width="11.109375" style="1" customWidth="1"/>
    <col min="6153" max="6153" width="10.6640625" style="1" customWidth="1"/>
    <col min="6154" max="6400" width="9.109375" style="1"/>
    <col min="6401" max="6401" width="5.88671875" style="1" customWidth="1"/>
    <col min="6402" max="6402" width="6.109375" style="1" customWidth="1"/>
    <col min="6403" max="6403" width="11.44140625" style="1" customWidth="1"/>
    <col min="6404" max="6404" width="15.88671875" style="1" customWidth="1"/>
    <col min="6405" max="6405" width="11.33203125" style="1" customWidth="1"/>
    <col min="6406" max="6406" width="10.88671875" style="1" customWidth="1"/>
    <col min="6407" max="6407" width="11" style="1" customWidth="1"/>
    <col min="6408" max="6408" width="11.109375" style="1" customWidth="1"/>
    <col min="6409" max="6409" width="10.6640625" style="1" customWidth="1"/>
    <col min="6410" max="6656" width="9.109375" style="1"/>
    <col min="6657" max="6657" width="5.88671875" style="1" customWidth="1"/>
    <col min="6658" max="6658" width="6.109375" style="1" customWidth="1"/>
    <col min="6659" max="6659" width="11.44140625" style="1" customWidth="1"/>
    <col min="6660" max="6660" width="15.88671875" style="1" customWidth="1"/>
    <col min="6661" max="6661" width="11.33203125" style="1" customWidth="1"/>
    <col min="6662" max="6662" width="10.88671875" style="1" customWidth="1"/>
    <col min="6663" max="6663" width="11" style="1" customWidth="1"/>
    <col min="6664" max="6664" width="11.109375" style="1" customWidth="1"/>
    <col min="6665" max="6665" width="10.6640625" style="1" customWidth="1"/>
    <col min="6666" max="6912" width="9.109375" style="1"/>
    <col min="6913" max="6913" width="5.88671875" style="1" customWidth="1"/>
    <col min="6914" max="6914" width="6.109375" style="1" customWidth="1"/>
    <col min="6915" max="6915" width="11.44140625" style="1" customWidth="1"/>
    <col min="6916" max="6916" width="15.88671875" style="1" customWidth="1"/>
    <col min="6917" max="6917" width="11.33203125" style="1" customWidth="1"/>
    <col min="6918" max="6918" width="10.88671875" style="1" customWidth="1"/>
    <col min="6919" max="6919" width="11" style="1" customWidth="1"/>
    <col min="6920" max="6920" width="11.109375" style="1" customWidth="1"/>
    <col min="6921" max="6921" width="10.6640625" style="1" customWidth="1"/>
    <col min="6922" max="7168" width="9.109375" style="1"/>
    <col min="7169" max="7169" width="5.88671875" style="1" customWidth="1"/>
    <col min="7170" max="7170" width="6.109375" style="1" customWidth="1"/>
    <col min="7171" max="7171" width="11.44140625" style="1" customWidth="1"/>
    <col min="7172" max="7172" width="15.88671875" style="1" customWidth="1"/>
    <col min="7173" max="7173" width="11.33203125" style="1" customWidth="1"/>
    <col min="7174" max="7174" width="10.88671875" style="1" customWidth="1"/>
    <col min="7175" max="7175" width="11" style="1" customWidth="1"/>
    <col min="7176" max="7176" width="11.109375" style="1" customWidth="1"/>
    <col min="7177" max="7177" width="10.6640625" style="1" customWidth="1"/>
    <col min="7178" max="7424" width="9.109375" style="1"/>
    <col min="7425" max="7425" width="5.88671875" style="1" customWidth="1"/>
    <col min="7426" max="7426" width="6.109375" style="1" customWidth="1"/>
    <col min="7427" max="7427" width="11.44140625" style="1" customWidth="1"/>
    <col min="7428" max="7428" width="15.88671875" style="1" customWidth="1"/>
    <col min="7429" max="7429" width="11.33203125" style="1" customWidth="1"/>
    <col min="7430" max="7430" width="10.88671875" style="1" customWidth="1"/>
    <col min="7431" max="7431" width="11" style="1" customWidth="1"/>
    <col min="7432" max="7432" width="11.109375" style="1" customWidth="1"/>
    <col min="7433" max="7433" width="10.6640625" style="1" customWidth="1"/>
    <col min="7434" max="7680" width="9.109375" style="1"/>
    <col min="7681" max="7681" width="5.88671875" style="1" customWidth="1"/>
    <col min="7682" max="7682" width="6.109375" style="1" customWidth="1"/>
    <col min="7683" max="7683" width="11.44140625" style="1" customWidth="1"/>
    <col min="7684" max="7684" width="15.88671875" style="1" customWidth="1"/>
    <col min="7685" max="7685" width="11.33203125" style="1" customWidth="1"/>
    <col min="7686" max="7686" width="10.88671875" style="1" customWidth="1"/>
    <col min="7687" max="7687" width="11" style="1" customWidth="1"/>
    <col min="7688" max="7688" width="11.109375" style="1" customWidth="1"/>
    <col min="7689" max="7689" width="10.6640625" style="1" customWidth="1"/>
    <col min="7690" max="7936" width="9.109375" style="1"/>
    <col min="7937" max="7937" width="5.88671875" style="1" customWidth="1"/>
    <col min="7938" max="7938" width="6.109375" style="1" customWidth="1"/>
    <col min="7939" max="7939" width="11.44140625" style="1" customWidth="1"/>
    <col min="7940" max="7940" width="15.88671875" style="1" customWidth="1"/>
    <col min="7941" max="7941" width="11.33203125" style="1" customWidth="1"/>
    <col min="7942" max="7942" width="10.88671875" style="1" customWidth="1"/>
    <col min="7943" max="7943" width="11" style="1" customWidth="1"/>
    <col min="7944" max="7944" width="11.109375" style="1" customWidth="1"/>
    <col min="7945" max="7945" width="10.6640625" style="1" customWidth="1"/>
    <col min="7946" max="8192" width="9.109375" style="1"/>
    <col min="8193" max="8193" width="5.88671875" style="1" customWidth="1"/>
    <col min="8194" max="8194" width="6.109375" style="1" customWidth="1"/>
    <col min="8195" max="8195" width="11.44140625" style="1" customWidth="1"/>
    <col min="8196" max="8196" width="15.88671875" style="1" customWidth="1"/>
    <col min="8197" max="8197" width="11.33203125" style="1" customWidth="1"/>
    <col min="8198" max="8198" width="10.88671875" style="1" customWidth="1"/>
    <col min="8199" max="8199" width="11" style="1" customWidth="1"/>
    <col min="8200" max="8200" width="11.109375" style="1" customWidth="1"/>
    <col min="8201" max="8201" width="10.6640625" style="1" customWidth="1"/>
    <col min="8202" max="8448" width="9.109375" style="1"/>
    <col min="8449" max="8449" width="5.88671875" style="1" customWidth="1"/>
    <col min="8450" max="8450" width="6.109375" style="1" customWidth="1"/>
    <col min="8451" max="8451" width="11.44140625" style="1" customWidth="1"/>
    <col min="8452" max="8452" width="15.88671875" style="1" customWidth="1"/>
    <col min="8453" max="8453" width="11.33203125" style="1" customWidth="1"/>
    <col min="8454" max="8454" width="10.88671875" style="1" customWidth="1"/>
    <col min="8455" max="8455" width="11" style="1" customWidth="1"/>
    <col min="8456" max="8456" width="11.109375" style="1" customWidth="1"/>
    <col min="8457" max="8457" width="10.6640625" style="1" customWidth="1"/>
    <col min="8458" max="8704" width="9.109375" style="1"/>
    <col min="8705" max="8705" width="5.88671875" style="1" customWidth="1"/>
    <col min="8706" max="8706" width="6.109375" style="1" customWidth="1"/>
    <col min="8707" max="8707" width="11.44140625" style="1" customWidth="1"/>
    <col min="8708" max="8708" width="15.88671875" style="1" customWidth="1"/>
    <col min="8709" max="8709" width="11.33203125" style="1" customWidth="1"/>
    <col min="8710" max="8710" width="10.88671875" style="1" customWidth="1"/>
    <col min="8711" max="8711" width="11" style="1" customWidth="1"/>
    <col min="8712" max="8712" width="11.109375" style="1" customWidth="1"/>
    <col min="8713" max="8713" width="10.6640625" style="1" customWidth="1"/>
    <col min="8714" max="8960" width="9.109375" style="1"/>
    <col min="8961" max="8961" width="5.88671875" style="1" customWidth="1"/>
    <col min="8962" max="8962" width="6.109375" style="1" customWidth="1"/>
    <col min="8963" max="8963" width="11.44140625" style="1" customWidth="1"/>
    <col min="8964" max="8964" width="15.88671875" style="1" customWidth="1"/>
    <col min="8965" max="8965" width="11.33203125" style="1" customWidth="1"/>
    <col min="8966" max="8966" width="10.88671875" style="1" customWidth="1"/>
    <col min="8967" max="8967" width="11" style="1" customWidth="1"/>
    <col min="8968" max="8968" width="11.109375" style="1" customWidth="1"/>
    <col min="8969" max="8969" width="10.6640625" style="1" customWidth="1"/>
    <col min="8970" max="9216" width="9.109375" style="1"/>
    <col min="9217" max="9217" width="5.88671875" style="1" customWidth="1"/>
    <col min="9218" max="9218" width="6.109375" style="1" customWidth="1"/>
    <col min="9219" max="9219" width="11.44140625" style="1" customWidth="1"/>
    <col min="9220" max="9220" width="15.88671875" style="1" customWidth="1"/>
    <col min="9221" max="9221" width="11.33203125" style="1" customWidth="1"/>
    <col min="9222" max="9222" width="10.88671875" style="1" customWidth="1"/>
    <col min="9223" max="9223" width="11" style="1" customWidth="1"/>
    <col min="9224" max="9224" width="11.109375" style="1" customWidth="1"/>
    <col min="9225" max="9225" width="10.6640625" style="1" customWidth="1"/>
    <col min="9226" max="9472" width="9.109375" style="1"/>
    <col min="9473" max="9473" width="5.88671875" style="1" customWidth="1"/>
    <col min="9474" max="9474" width="6.109375" style="1" customWidth="1"/>
    <col min="9475" max="9475" width="11.44140625" style="1" customWidth="1"/>
    <col min="9476" max="9476" width="15.88671875" style="1" customWidth="1"/>
    <col min="9477" max="9477" width="11.33203125" style="1" customWidth="1"/>
    <col min="9478" max="9478" width="10.88671875" style="1" customWidth="1"/>
    <col min="9479" max="9479" width="11" style="1" customWidth="1"/>
    <col min="9480" max="9480" width="11.109375" style="1" customWidth="1"/>
    <col min="9481" max="9481" width="10.6640625" style="1" customWidth="1"/>
    <col min="9482" max="9728" width="9.109375" style="1"/>
    <col min="9729" max="9729" width="5.88671875" style="1" customWidth="1"/>
    <col min="9730" max="9730" width="6.109375" style="1" customWidth="1"/>
    <col min="9731" max="9731" width="11.44140625" style="1" customWidth="1"/>
    <col min="9732" max="9732" width="15.88671875" style="1" customWidth="1"/>
    <col min="9733" max="9733" width="11.33203125" style="1" customWidth="1"/>
    <col min="9734" max="9734" width="10.88671875" style="1" customWidth="1"/>
    <col min="9735" max="9735" width="11" style="1" customWidth="1"/>
    <col min="9736" max="9736" width="11.109375" style="1" customWidth="1"/>
    <col min="9737" max="9737" width="10.6640625" style="1" customWidth="1"/>
    <col min="9738" max="9984" width="9.109375" style="1"/>
    <col min="9985" max="9985" width="5.88671875" style="1" customWidth="1"/>
    <col min="9986" max="9986" width="6.109375" style="1" customWidth="1"/>
    <col min="9987" max="9987" width="11.44140625" style="1" customWidth="1"/>
    <col min="9988" max="9988" width="15.88671875" style="1" customWidth="1"/>
    <col min="9989" max="9989" width="11.33203125" style="1" customWidth="1"/>
    <col min="9990" max="9990" width="10.88671875" style="1" customWidth="1"/>
    <col min="9991" max="9991" width="11" style="1" customWidth="1"/>
    <col min="9992" max="9992" width="11.109375" style="1" customWidth="1"/>
    <col min="9993" max="9993" width="10.6640625" style="1" customWidth="1"/>
    <col min="9994" max="10240" width="9.109375" style="1"/>
    <col min="10241" max="10241" width="5.88671875" style="1" customWidth="1"/>
    <col min="10242" max="10242" width="6.109375" style="1" customWidth="1"/>
    <col min="10243" max="10243" width="11.44140625" style="1" customWidth="1"/>
    <col min="10244" max="10244" width="15.88671875" style="1" customWidth="1"/>
    <col min="10245" max="10245" width="11.33203125" style="1" customWidth="1"/>
    <col min="10246" max="10246" width="10.88671875" style="1" customWidth="1"/>
    <col min="10247" max="10247" width="11" style="1" customWidth="1"/>
    <col min="10248" max="10248" width="11.109375" style="1" customWidth="1"/>
    <col min="10249" max="10249" width="10.6640625" style="1" customWidth="1"/>
    <col min="10250" max="10496" width="9.109375" style="1"/>
    <col min="10497" max="10497" width="5.88671875" style="1" customWidth="1"/>
    <col min="10498" max="10498" width="6.109375" style="1" customWidth="1"/>
    <col min="10499" max="10499" width="11.44140625" style="1" customWidth="1"/>
    <col min="10500" max="10500" width="15.88671875" style="1" customWidth="1"/>
    <col min="10501" max="10501" width="11.33203125" style="1" customWidth="1"/>
    <col min="10502" max="10502" width="10.88671875" style="1" customWidth="1"/>
    <col min="10503" max="10503" width="11" style="1" customWidth="1"/>
    <col min="10504" max="10504" width="11.109375" style="1" customWidth="1"/>
    <col min="10505" max="10505" width="10.6640625" style="1" customWidth="1"/>
    <col min="10506" max="10752" width="9.109375" style="1"/>
    <col min="10753" max="10753" width="5.88671875" style="1" customWidth="1"/>
    <col min="10754" max="10754" width="6.109375" style="1" customWidth="1"/>
    <col min="10755" max="10755" width="11.44140625" style="1" customWidth="1"/>
    <col min="10756" max="10756" width="15.88671875" style="1" customWidth="1"/>
    <col min="10757" max="10757" width="11.33203125" style="1" customWidth="1"/>
    <col min="10758" max="10758" width="10.88671875" style="1" customWidth="1"/>
    <col min="10759" max="10759" width="11" style="1" customWidth="1"/>
    <col min="10760" max="10760" width="11.109375" style="1" customWidth="1"/>
    <col min="10761" max="10761" width="10.6640625" style="1" customWidth="1"/>
    <col min="10762" max="11008" width="9.109375" style="1"/>
    <col min="11009" max="11009" width="5.88671875" style="1" customWidth="1"/>
    <col min="11010" max="11010" width="6.109375" style="1" customWidth="1"/>
    <col min="11011" max="11011" width="11.44140625" style="1" customWidth="1"/>
    <col min="11012" max="11012" width="15.88671875" style="1" customWidth="1"/>
    <col min="11013" max="11013" width="11.33203125" style="1" customWidth="1"/>
    <col min="11014" max="11014" width="10.88671875" style="1" customWidth="1"/>
    <col min="11015" max="11015" width="11" style="1" customWidth="1"/>
    <col min="11016" max="11016" width="11.109375" style="1" customWidth="1"/>
    <col min="11017" max="11017" width="10.6640625" style="1" customWidth="1"/>
    <col min="11018" max="11264" width="9.109375" style="1"/>
    <col min="11265" max="11265" width="5.88671875" style="1" customWidth="1"/>
    <col min="11266" max="11266" width="6.109375" style="1" customWidth="1"/>
    <col min="11267" max="11267" width="11.44140625" style="1" customWidth="1"/>
    <col min="11268" max="11268" width="15.88671875" style="1" customWidth="1"/>
    <col min="11269" max="11269" width="11.33203125" style="1" customWidth="1"/>
    <col min="11270" max="11270" width="10.88671875" style="1" customWidth="1"/>
    <col min="11271" max="11271" width="11" style="1" customWidth="1"/>
    <col min="11272" max="11272" width="11.109375" style="1" customWidth="1"/>
    <col min="11273" max="11273" width="10.6640625" style="1" customWidth="1"/>
    <col min="11274" max="11520" width="9.109375" style="1"/>
    <col min="11521" max="11521" width="5.88671875" style="1" customWidth="1"/>
    <col min="11522" max="11522" width="6.109375" style="1" customWidth="1"/>
    <col min="11523" max="11523" width="11.44140625" style="1" customWidth="1"/>
    <col min="11524" max="11524" width="15.88671875" style="1" customWidth="1"/>
    <col min="11525" max="11525" width="11.33203125" style="1" customWidth="1"/>
    <col min="11526" max="11526" width="10.88671875" style="1" customWidth="1"/>
    <col min="11527" max="11527" width="11" style="1" customWidth="1"/>
    <col min="11528" max="11528" width="11.109375" style="1" customWidth="1"/>
    <col min="11529" max="11529" width="10.6640625" style="1" customWidth="1"/>
    <col min="11530" max="11776" width="9.109375" style="1"/>
    <col min="11777" max="11777" width="5.88671875" style="1" customWidth="1"/>
    <col min="11778" max="11778" width="6.109375" style="1" customWidth="1"/>
    <col min="11779" max="11779" width="11.44140625" style="1" customWidth="1"/>
    <col min="11780" max="11780" width="15.88671875" style="1" customWidth="1"/>
    <col min="11781" max="11781" width="11.33203125" style="1" customWidth="1"/>
    <col min="11782" max="11782" width="10.88671875" style="1" customWidth="1"/>
    <col min="11783" max="11783" width="11" style="1" customWidth="1"/>
    <col min="11784" max="11784" width="11.109375" style="1" customWidth="1"/>
    <col min="11785" max="11785" width="10.6640625" style="1" customWidth="1"/>
    <col min="11786" max="12032" width="9.109375" style="1"/>
    <col min="12033" max="12033" width="5.88671875" style="1" customWidth="1"/>
    <col min="12034" max="12034" width="6.109375" style="1" customWidth="1"/>
    <col min="12035" max="12035" width="11.44140625" style="1" customWidth="1"/>
    <col min="12036" max="12036" width="15.88671875" style="1" customWidth="1"/>
    <col min="12037" max="12037" width="11.33203125" style="1" customWidth="1"/>
    <col min="12038" max="12038" width="10.88671875" style="1" customWidth="1"/>
    <col min="12039" max="12039" width="11" style="1" customWidth="1"/>
    <col min="12040" max="12040" width="11.109375" style="1" customWidth="1"/>
    <col min="12041" max="12041" width="10.6640625" style="1" customWidth="1"/>
    <col min="12042" max="12288" width="9.109375" style="1"/>
    <col min="12289" max="12289" width="5.88671875" style="1" customWidth="1"/>
    <col min="12290" max="12290" width="6.109375" style="1" customWidth="1"/>
    <col min="12291" max="12291" width="11.44140625" style="1" customWidth="1"/>
    <col min="12292" max="12292" width="15.88671875" style="1" customWidth="1"/>
    <col min="12293" max="12293" width="11.33203125" style="1" customWidth="1"/>
    <col min="12294" max="12294" width="10.88671875" style="1" customWidth="1"/>
    <col min="12295" max="12295" width="11" style="1" customWidth="1"/>
    <col min="12296" max="12296" width="11.109375" style="1" customWidth="1"/>
    <col min="12297" max="12297" width="10.6640625" style="1" customWidth="1"/>
    <col min="12298" max="12544" width="9.109375" style="1"/>
    <col min="12545" max="12545" width="5.88671875" style="1" customWidth="1"/>
    <col min="12546" max="12546" width="6.109375" style="1" customWidth="1"/>
    <col min="12547" max="12547" width="11.44140625" style="1" customWidth="1"/>
    <col min="12548" max="12548" width="15.88671875" style="1" customWidth="1"/>
    <col min="12549" max="12549" width="11.33203125" style="1" customWidth="1"/>
    <col min="12550" max="12550" width="10.88671875" style="1" customWidth="1"/>
    <col min="12551" max="12551" width="11" style="1" customWidth="1"/>
    <col min="12552" max="12552" width="11.109375" style="1" customWidth="1"/>
    <col min="12553" max="12553" width="10.6640625" style="1" customWidth="1"/>
    <col min="12554" max="12800" width="9.109375" style="1"/>
    <col min="12801" max="12801" width="5.88671875" style="1" customWidth="1"/>
    <col min="12802" max="12802" width="6.109375" style="1" customWidth="1"/>
    <col min="12803" max="12803" width="11.44140625" style="1" customWidth="1"/>
    <col min="12804" max="12804" width="15.88671875" style="1" customWidth="1"/>
    <col min="12805" max="12805" width="11.33203125" style="1" customWidth="1"/>
    <col min="12806" max="12806" width="10.88671875" style="1" customWidth="1"/>
    <col min="12807" max="12807" width="11" style="1" customWidth="1"/>
    <col min="12808" max="12808" width="11.109375" style="1" customWidth="1"/>
    <col min="12809" max="12809" width="10.6640625" style="1" customWidth="1"/>
    <col min="12810" max="13056" width="9.109375" style="1"/>
    <col min="13057" max="13057" width="5.88671875" style="1" customWidth="1"/>
    <col min="13058" max="13058" width="6.109375" style="1" customWidth="1"/>
    <col min="13059" max="13059" width="11.44140625" style="1" customWidth="1"/>
    <col min="13060" max="13060" width="15.88671875" style="1" customWidth="1"/>
    <col min="13061" max="13061" width="11.33203125" style="1" customWidth="1"/>
    <col min="13062" max="13062" width="10.88671875" style="1" customWidth="1"/>
    <col min="13063" max="13063" width="11" style="1" customWidth="1"/>
    <col min="13064" max="13064" width="11.109375" style="1" customWidth="1"/>
    <col min="13065" max="13065" width="10.6640625" style="1" customWidth="1"/>
    <col min="13066" max="13312" width="9.109375" style="1"/>
    <col min="13313" max="13313" width="5.88671875" style="1" customWidth="1"/>
    <col min="13314" max="13314" width="6.109375" style="1" customWidth="1"/>
    <col min="13315" max="13315" width="11.44140625" style="1" customWidth="1"/>
    <col min="13316" max="13316" width="15.88671875" style="1" customWidth="1"/>
    <col min="13317" max="13317" width="11.33203125" style="1" customWidth="1"/>
    <col min="13318" max="13318" width="10.88671875" style="1" customWidth="1"/>
    <col min="13319" max="13319" width="11" style="1" customWidth="1"/>
    <col min="13320" max="13320" width="11.109375" style="1" customWidth="1"/>
    <col min="13321" max="13321" width="10.6640625" style="1" customWidth="1"/>
    <col min="13322" max="13568" width="9.109375" style="1"/>
    <col min="13569" max="13569" width="5.88671875" style="1" customWidth="1"/>
    <col min="13570" max="13570" width="6.109375" style="1" customWidth="1"/>
    <col min="13571" max="13571" width="11.44140625" style="1" customWidth="1"/>
    <col min="13572" max="13572" width="15.88671875" style="1" customWidth="1"/>
    <col min="13573" max="13573" width="11.33203125" style="1" customWidth="1"/>
    <col min="13574" max="13574" width="10.88671875" style="1" customWidth="1"/>
    <col min="13575" max="13575" width="11" style="1" customWidth="1"/>
    <col min="13576" max="13576" width="11.109375" style="1" customWidth="1"/>
    <col min="13577" max="13577" width="10.6640625" style="1" customWidth="1"/>
    <col min="13578" max="13824" width="9.109375" style="1"/>
    <col min="13825" max="13825" width="5.88671875" style="1" customWidth="1"/>
    <col min="13826" max="13826" width="6.109375" style="1" customWidth="1"/>
    <col min="13827" max="13827" width="11.44140625" style="1" customWidth="1"/>
    <col min="13828" max="13828" width="15.88671875" style="1" customWidth="1"/>
    <col min="13829" max="13829" width="11.33203125" style="1" customWidth="1"/>
    <col min="13830" max="13830" width="10.88671875" style="1" customWidth="1"/>
    <col min="13831" max="13831" width="11" style="1" customWidth="1"/>
    <col min="13832" max="13832" width="11.109375" style="1" customWidth="1"/>
    <col min="13833" max="13833" width="10.6640625" style="1" customWidth="1"/>
    <col min="13834" max="14080" width="9.109375" style="1"/>
    <col min="14081" max="14081" width="5.88671875" style="1" customWidth="1"/>
    <col min="14082" max="14082" width="6.109375" style="1" customWidth="1"/>
    <col min="14083" max="14083" width="11.44140625" style="1" customWidth="1"/>
    <col min="14084" max="14084" width="15.88671875" style="1" customWidth="1"/>
    <col min="14085" max="14085" width="11.33203125" style="1" customWidth="1"/>
    <col min="14086" max="14086" width="10.88671875" style="1" customWidth="1"/>
    <col min="14087" max="14087" width="11" style="1" customWidth="1"/>
    <col min="14088" max="14088" width="11.109375" style="1" customWidth="1"/>
    <col min="14089" max="14089" width="10.6640625" style="1" customWidth="1"/>
    <col min="14090" max="14336" width="9.109375" style="1"/>
    <col min="14337" max="14337" width="5.88671875" style="1" customWidth="1"/>
    <col min="14338" max="14338" width="6.109375" style="1" customWidth="1"/>
    <col min="14339" max="14339" width="11.44140625" style="1" customWidth="1"/>
    <col min="14340" max="14340" width="15.88671875" style="1" customWidth="1"/>
    <col min="14341" max="14341" width="11.33203125" style="1" customWidth="1"/>
    <col min="14342" max="14342" width="10.88671875" style="1" customWidth="1"/>
    <col min="14343" max="14343" width="11" style="1" customWidth="1"/>
    <col min="14344" max="14344" width="11.109375" style="1" customWidth="1"/>
    <col min="14345" max="14345" width="10.6640625" style="1" customWidth="1"/>
    <col min="14346" max="14592" width="9.109375" style="1"/>
    <col min="14593" max="14593" width="5.88671875" style="1" customWidth="1"/>
    <col min="14594" max="14594" width="6.109375" style="1" customWidth="1"/>
    <col min="14595" max="14595" width="11.44140625" style="1" customWidth="1"/>
    <col min="14596" max="14596" width="15.88671875" style="1" customWidth="1"/>
    <col min="14597" max="14597" width="11.33203125" style="1" customWidth="1"/>
    <col min="14598" max="14598" width="10.88671875" style="1" customWidth="1"/>
    <col min="14599" max="14599" width="11" style="1" customWidth="1"/>
    <col min="14600" max="14600" width="11.109375" style="1" customWidth="1"/>
    <col min="14601" max="14601" width="10.6640625" style="1" customWidth="1"/>
    <col min="14602" max="14848" width="9.109375" style="1"/>
    <col min="14849" max="14849" width="5.88671875" style="1" customWidth="1"/>
    <col min="14850" max="14850" width="6.109375" style="1" customWidth="1"/>
    <col min="14851" max="14851" width="11.44140625" style="1" customWidth="1"/>
    <col min="14852" max="14852" width="15.88671875" style="1" customWidth="1"/>
    <col min="14853" max="14853" width="11.33203125" style="1" customWidth="1"/>
    <col min="14854" max="14854" width="10.88671875" style="1" customWidth="1"/>
    <col min="14855" max="14855" width="11" style="1" customWidth="1"/>
    <col min="14856" max="14856" width="11.109375" style="1" customWidth="1"/>
    <col min="14857" max="14857" width="10.6640625" style="1" customWidth="1"/>
    <col min="14858" max="15104" width="9.109375" style="1"/>
    <col min="15105" max="15105" width="5.88671875" style="1" customWidth="1"/>
    <col min="15106" max="15106" width="6.109375" style="1" customWidth="1"/>
    <col min="15107" max="15107" width="11.44140625" style="1" customWidth="1"/>
    <col min="15108" max="15108" width="15.88671875" style="1" customWidth="1"/>
    <col min="15109" max="15109" width="11.33203125" style="1" customWidth="1"/>
    <col min="15110" max="15110" width="10.88671875" style="1" customWidth="1"/>
    <col min="15111" max="15111" width="11" style="1" customWidth="1"/>
    <col min="15112" max="15112" width="11.109375" style="1" customWidth="1"/>
    <col min="15113" max="15113" width="10.6640625" style="1" customWidth="1"/>
    <col min="15114" max="15360" width="9.109375" style="1"/>
    <col min="15361" max="15361" width="5.88671875" style="1" customWidth="1"/>
    <col min="15362" max="15362" width="6.109375" style="1" customWidth="1"/>
    <col min="15363" max="15363" width="11.44140625" style="1" customWidth="1"/>
    <col min="15364" max="15364" width="15.88671875" style="1" customWidth="1"/>
    <col min="15365" max="15365" width="11.33203125" style="1" customWidth="1"/>
    <col min="15366" max="15366" width="10.88671875" style="1" customWidth="1"/>
    <col min="15367" max="15367" width="11" style="1" customWidth="1"/>
    <col min="15368" max="15368" width="11.109375" style="1" customWidth="1"/>
    <col min="15369" max="15369" width="10.6640625" style="1" customWidth="1"/>
    <col min="15370" max="15616" width="9.109375" style="1"/>
    <col min="15617" max="15617" width="5.88671875" style="1" customWidth="1"/>
    <col min="15618" max="15618" width="6.109375" style="1" customWidth="1"/>
    <col min="15619" max="15619" width="11.44140625" style="1" customWidth="1"/>
    <col min="15620" max="15620" width="15.88671875" style="1" customWidth="1"/>
    <col min="15621" max="15621" width="11.33203125" style="1" customWidth="1"/>
    <col min="15622" max="15622" width="10.88671875" style="1" customWidth="1"/>
    <col min="15623" max="15623" width="11" style="1" customWidth="1"/>
    <col min="15624" max="15624" width="11.109375" style="1" customWidth="1"/>
    <col min="15625" max="15625" width="10.6640625" style="1" customWidth="1"/>
    <col min="15626" max="15872" width="9.109375" style="1"/>
    <col min="15873" max="15873" width="5.88671875" style="1" customWidth="1"/>
    <col min="15874" max="15874" width="6.109375" style="1" customWidth="1"/>
    <col min="15875" max="15875" width="11.44140625" style="1" customWidth="1"/>
    <col min="15876" max="15876" width="15.88671875" style="1" customWidth="1"/>
    <col min="15877" max="15877" width="11.33203125" style="1" customWidth="1"/>
    <col min="15878" max="15878" width="10.88671875" style="1" customWidth="1"/>
    <col min="15879" max="15879" width="11" style="1" customWidth="1"/>
    <col min="15880" max="15880" width="11.109375" style="1" customWidth="1"/>
    <col min="15881" max="15881" width="10.6640625" style="1" customWidth="1"/>
    <col min="15882" max="16128" width="9.109375" style="1"/>
    <col min="16129" max="16129" width="5.88671875" style="1" customWidth="1"/>
    <col min="16130" max="16130" width="6.109375" style="1" customWidth="1"/>
    <col min="16131" max="16131" width="11.44140625" style="1" customWidth="1"/>
    <col min="16132" max="16132" width="15.88671875" style="1" customWidth="1"/>
    <col min="16133" max="16133" width="11.33203125" style="1" customWidth="1"/>
    <col min="16134" max="16134" width="10.88671875" style="1" customWidth="1"/>
    <col min="16135" max="16135" width="11" style="1" customWidth="1"/>
    <col min="16136" max="16136" width="11.109375" style="1" customWidth="1"/>
    <col min="16137" max="16137" width="10.6640625" style="1" customWidth="1"/>
    <col min="16138" max="16384" width="9.109375" style="1"/>
  </cols>
  <sheetData>
    <row r="1" spans="1:9" ht="13.8" thickTop="1" x14ac:dyDescent="0.25">
      <c r="A1" s="305" t="s">
        <v>2</v>
      </c>
      <c r="B1" s="306"/>
      <c r="C1" s="174" t="s">
        <v>102</v>
      </c>
      <c r="D1" s="175"/>
      <c r="E1" s="176"/>
      <c r="F1" s="175"/>
      <c r="G1" s="177" t="s">
        <v>71</v>
      </c>
      <c r="H1" s="178" t="s">
        <v>121</v>
      </c>
      <c r="I1" s="179"/>
    </row>
    <row r="2" spans="1:9" ht="13.8" thickBot="1" x14ac:dyDescent="0.3">
      <c r="A2" s="307" t="s">
        <v>72</v>
      </c>
      <c r="B2" s="308"/>
      <c r="C2" s="180" t="s">
        <v>123</v>
      </c>
      <c r="D2" s="181"/>
      <c r="E2" s="182"/>
      <c r="F2" s="181"/>
      <c r="G2" s="309" t="s">
        <v>122</v>
      </c>
      <c r="H2" s="310"/>
      <c r="I2" s="311"/>
    </row>
    <row r="3" spans="1:9" ht="13.8" thickTop="1" x14ac:dyDescent="0.25">
      <c r="F3" s="115"/>
    </row>
    <row r="4" spans="1:9" ht="19.5" customHeight="1" x14ac:dyDescent="0.3">
      <c r="A4" s="183" t="s">
        <v>73</v>
      </c>
      <c r="B4" s="184"/>
      <c r="C4" s="184"/>
      <c r="D4" s="184"/>
      <c r="E4" s="185"/>
      <c r="F4" s="184"/>
      <c r="G4" s="184"/>
      <c r="H4" s="184"/>
      <c r="I4" s="184"/>
    </row>
    <row r="5" spans="1:9" ht="13.8" thickBot="1" x14ac:dyDescent="0.3"/>
    <row r="6" spans="1:9" s="115" customFormat="1" ht="13.8" thickBot="1" x14ac:dyDescent="0.3">
      <c r="A6" s="186"/>
      <c r="B6" s="187" t="s">
        <v>74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9" s="115" customFormat="1" x14ac:dyDescent="0.25">
      <c r="A7" s="282" t="str">
        <f>'IO 01 IO 01 Pol'!B7</f>
        <v>1</v>
      </c>
      <c r="B7" s="62" t="str">
        <f>'IO 01 IO 01 Pol'!C7</f>
        <v>Zemní práce</v>
      </c>
      <c r="D7" s="192"/>
      <c r="E7" s="283">
        <f>'IO 01 IO 01 Pol'!BA86</f>
        <v>0</v>
      </c>
      <c r="F7" s="284">
        <f>'IO 01 IO 01 Pol'!BB86</f>
        <v>0</v>
      </c>
      <c r="G7" s="284">
        <f>'IO 01 IO 01 Pol'!BC86</f>
        <v>0</v>
      </c>
      <c r="H7" s="284">
        <f>'IO 01 IO 01 Pol'!BD86</f>
        <v>0</v>
      </c>
      <c r="I7" s="285">
        <f>'IO 01 IO 01 Pol'!BE86</f>
        <v>0</v>
      </c>
    </row>
    <row r="8" spans="1:9" s="115" customFormat="1" x14ac:dyDescent="0.25">
      <c r="A8" s="282" t="str">
        <f>'IO 01 IO 01 Pol'!B87</f>
        <v>11</v>
      </c>
      <c r="B8" s="62" t="str">
        <f>'IO 01 IO 01 Pol'!C87</f>
        <v>Přípravné a přidružené práce</v>
      </c>
      <c r="D8" s="192"/>
      <c r="E8" s="283">
        <f>'IO 01 IO 01 Pol'!BA94</f>
        <v>0</v>
      </c>
      <c r="F8" s="284">
        <f>'IO 01 IO 01 Pol'!BB94</f>
        <v>0</v>
      </c>
      <c r="G8" s="284">
        <f>'IO 01 IO 01 Pol'!BC94</f>
        <v>0</v>
      </c>
      <c r="H8" s="284">
        <f>'IO 01 IO 01 Pol'!BD94</f>
        <v>0</v>
      </c>
      <c r="I8" s="285">
        <f>'IO 01 IO 01 Pol'!BE94</f>
        <v>0</v>
      </c>
    </row>
    <row r="9" spans="1:9" s="115" customFormat="1" x14ac:dyDescent="0.25">
      <c r="A9" s="282" t="str">
        <f>'IO 01 IO 01 Pol'!B95</f>
        <v>2</v>
      </c>
      <c r="B9" s="62" t="str">
        <f>'IO 01 IO 01 Pol'!C95</f>
        <v>Základy a zvláštní zakládání</v>
      </c>
      <c r="D9" s="192"/>
      <c r="E9" s="283">
        <f>'IO 01 IO 01 Pol'!BA98</f>
        <v>0</v>
      </c>
      <c r="F9" s="284">
        <f>'IO 01 IO 01 Pol'!BB98</f>
        <v>0</v>
      </c>
      <c r="G9" s="284">
        <f>'IO 01 IO 01 Pol'!BC98</f>
        <v>0</v>
      </c>
      <c r="H9" s="284">
        <f>'IO 01 IO 01 Pol'!BD98</f>
        <v>0</v>
      </c>
      <c r="I9" s="285">
        <f>'IO 01 IO 01 Pol'!BE98</f>
        <v>0</v>
      </c>
    </row>
    <row r="10" spans="1:9" s="115" customFormat="1" x14ac:dyDescent="0.25">
      <c r="A10" s="282" t="str">
        <f>'IO 01 IO 01 Pol'!B99</f>
        <v>3</v>
      </c>
      <c r="B10" s="62" t="str">
        <f>'IO 01 IO 01 Pol'!C99</f>
        <v>Svislé a kompletní konstrukce</v>
      </c>
      <c r="D10" s="192"/>
      <c r="E10" s="283">
        <f>'IO 01 IO 01 Pol'!BA102</f>
        <v>0</v>
      </c>
      <c r="F10" s="284">
        <f>'IO 01 IO 01 Pol'!BB102</f>
        <v>0</v>
      </c>
      <c r="G10" s="284">
        <f>'IO 01 IO 01 Pol'!BC102</f>
        <v>0</v>
      </c>
      <c r="H10" s="284">
        <f>'IO 01 IO 01 Pol'!BD102</f>
        <v>0</v>
      </c>
      <c r="I10" s="285">
        <f>'IO 01 IO 01 Pol'!BE102</f>
        <v>0</v>
      </c>
    </row>
    <row r="11" spans="1:9" s="115" customFormat="1" x14ac:dyDescent="0.25">
      <c r="A11" s="282" t="str">
        <f>'IO 01 IO 01 Pol'!B103</f>
        <v>4</v>
      </c>
      <c r="B11" s="62" t="str">
        <f>'IO 01 IO 01 Pol'!C103</f>
        <v>Vodorovné konstrukce</v>
      </c>
      <c r="D11" s="192"/>
      <c r="E11" s="283">
        <f>'IO 01 IO 01 Pol'!BA108</f>
        <v>0</v>
      </c>
      <c r="F11" s="284">
        <f>'IO 01 IO 01 Pol'!BB108</f>
        <v>0</v>
      </c>
      <c r="G11" s="284">
        <f>'IO 01 IO 01 Pol'!BC108</f>
        <v>0</v>
      </c>
      <c r="H11" s="284">
        <f>'IO 01 IO 01 Pol'!BD108</f>
        <v>0</v>
      </c>
      <c r="I11" s="285">
        <f>'IO 01 IO 01 Pol'!BE108</f>
        <v>0</v>
      </c>
    </row>
    <row r="12" spans="1:9" s="115" customFormat="1" x14ac:dyDescent="0.25">
      <c r="A12" s="282" t="str">
        <f>'IO 01 IO 01 Pol'!B109</f>
        <v>5</v>
      </c>
      <c r="B12" s="62" t="str">
        <f>'IO 01 IO 01 Pol'!C109</f>
        <v>Komunikace</v>
      </c>
      <c r="D12" s="192"/>
      <c r="E12" s="283">
        <f>'IO 01 IO 01 Pol'!BA136</f>
        <v>0</v>
      </c>
      <c r="F12" s="284">
        <f>'IO 01 IO 01 Pol'!BB136</f>
        <v>0</v>
      </c>
      <c r="G12" s="284">
        <f>'IO 01 IO 01 Pol'!BC136</f>
        <v>0</v>
      </c>
      <c r="H12" s="284">
        <f>'IO 01 IO 01 Pol'!BD136</f>
        <v>0</v>
      </c>
      <c r="I12" s="285">
        <f>'IO 01 IO 01 Pol'!BE136</f>
        <v>0</v>
      </c>
    </row>
    <row r="13" spans="1:9" s="115" customFormat="1" x14ac:dyDescent="0.25">
      <c r="A13" s="282" t="str">
        <f>'IO 01 IO 01 Pol'!B137</f>
        <v>8</v>
      </c>
      <c r="B13" s="62" t="str">
        <f>'IO 01 IO 01 Pol'!C137</f>
        <v>Trubní vedení</v>
      </c>
      <c r="D13" s="192"/>
      <c r="E13" s="283">
        <f>'IO 01 IO 01 Pol'!BA155</f>
        <v>0</v>
      </c>
      <c r="F13" s="284">
        <f>'IO 01 IO 01 Pol'!BB155</f>
        <v>0</v>
      </c>
      <c r="G13" s="284">
        <f>'IO 01 IO 01 Pol'!BC155</f>
        <v>0</v>
      </c>
      <c r="H13" s="284">
        <f>'IO 01 IO 01 Pol'!BD155</f>
        <v>0</v>
      </c>
      <c r="I13" s="285">
        <f>'IO 01 IO 01 Pol'!BE155</f>
        <v>0</v>
      </c>
    </row>
    <row r="14" spans="1:9" s="115" customFormat="1" x14ac:dyDescent="0.25">
      <c r="A14" s="282" t="str">
        <f>'IO 01 IO 01 Pol'!B156</f>
        <v>91</v>
      </c>
      <c r="B14" s="62" t="str">
        <f>'IO 01 IO 01 Pol'!C156</f>
        <v>Doplňující práce na komunikaci</v>
      </c>
      <c r="D14" s="192"/>
      <c r="E14" s="283">
        <f>'IO 01 IO 01 Pol'!BA196</f>
        <v>0</v>
      </c>
      <c r="F14" s="284">
        <f>'IO 01 IO 01 Pol'!BB196</f>
        <v>0</v>
      </c>
      <c r="G14" s="284">
        <f>'IO 01 IO 01 Pol'!BC196</f>
        <v>0</v>
      </c>
      <c r="H14" s="284">
        <f>'IO 01 IO 01 Pol'!BD196</f>
        <v>0</v>
      </c>
      <c r="I14" s="285">
        <f>'IO 01 IO 01 Pol'!BE196</f>
        <v>0</v>
      </c>
    </row>
    <row r="15" spans="1:9" s="115" customFormat="1" x14ac:dyDescent="0.25">
      <c r="A15" s="282" t="str">
        <f>'IO 01 IO 01 Pol'!B197</f>
        <v>93</v>
      </c>
      <c r="B15" s="62" t="str">
        <f>'IO 01 IO 01 Pol'!C197</f>
        <v>Dokončovací práce inženýrskách staveb</v>
      </c>
      <c r="D15" s="192"/>
      <c r="E15" s="283">
        <f>'IO 01 IO 01 Pol'!BA202</f>
        <v>0</v>
      </c>
      <c r="F15" s="284">
        <f>'IO 01 IO 01 Pol'!BB202</f>
        <v>0</v>
      </c>
      <c r="G15" s="284">
        <f>'IO 01 IO 01 Pol'!BC202</f>
        <v>0</v>
      </c>
      <c r="H15" s="284">
        <f>'IO 01 IO 01 Pol'!BD202</f>
        <v>0</v>
      </c>
      <c r="I15" s="285">
        <f>'IO 01 IO 01 Pol'!BE202</f>
        <v>0</v>
      </c>
    </row>
    <row r="16" spans="1:9" s="115" customFormat="1" x14ac:dyDescent="0.25">
      <c r="A16" s="282" t="str">
        <f>'IO 01 IO 01 Pol'!B203</f>
        <v>99</v>
      </c>
      <c r="B16" s="62" t="str">
        <f>'IO 01 IO 01 Pol'!C203</f>
        <v>Staveništní přesun hmot</v>
      </c>
      <c r="D16" s="192"/>
      <c r="E16" s="283">
        <f>'IO 01 IO 01 Pol'!BA205</f>
        <v>0</v>
      </c>
      <c r="F16" s="284">
        <f>'IO 01 IO 01 Pol'!BB205</f>
        <v>0</v>
      </c>
      <c r="G16" s="284">
        <f>'IO 01 IO 01 Pol'!BC205</f>
        <v>0</v>
      </c>
      <c r="H16" s="284">
        <f>'IO 01 IO 01 Pol'!BD205</f>
        <v>0</v>
      </c>
      <c r="I16" s="285">
        <f>'IO 01 IO 01 Pol'!BE205</f>
        <v>0</v>
      </c>
    </row>
    <row r="17" spans="1:256" s="115" customFormat="1" ht="13.8" thickBot="1" x14ac:dyDescent="0.3">
      <c r="A17" s="282" t="str">
        <f>'IO 01 IO 01 Pol'!B206</f>
        <v>D96</v>
      </c>
      <c r="B17" s="62" t="str">
        <f>'IO 01 IO 01 Pol'!C206</f>
        <v>Přesuny suti a vybouraných hmot</v>
      </c>
      <c r="D17" s="192"/>
      <c r="E17" s="283">
        <f>'IO 01 IO 01 Pol'!BA213</f>
        <v>0</v>
      </c>
      <c r="F17" s="284">
        <f>'IO 01 IO 01 Pol'!BB213</f>
        <v>0</v>
      </c>
      <c r="G17" s="284">
        <f>'IO 01 IO 01 Pol'!BC213</f>
        <v>0</v>
      </c>
      <c r="H17" s="284">
        <f>'IO 01 IO 01 Pol'!BD213</f>
        <v>0</v>
      </c>
      <c r="I17" s="285">
        <f>'IO 01 IO 01 Pol'!BE213</f>
        <v>0</v>
      </c>
    </row>
    <row r="18" spans="1:256" ht="13.8" thickBot="1" x14ac:dyDescent="0.3">
      <c r="A18" s="193"/>
      <c r="B18" s="194" t="s">
        <v>75</v>
      </c>
      <c r="C18" s="194"/>
      <c r="D18" s="195"/>
      <c r="E18" s="196">
        <f>SUM(E7:E17)</f>
        <v>0</v>
      </c>
      <c r="F18" s="197">
        <f>SUM(F7:F17)</f>
        <v>0</v>
      </c>
      <c r="G18" s="197">
        <f>SUM(G7:G17)</f>
        <v>0</v>
      </c>
      <c r="H18" s="197">
        <f>SUM(H7:H17)</f>
        <v>0</v>
      </c>
      <c r="I18" s="198">
        <f>SUM(I7:I17)</f>
        <v>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x14ac:dyDescent="0.25">
      <c r="A19" s="115"/>
      <c r="B19" s="115"/>
      <c r="C19" s="115"/>
      <c r="D19" s="115"/>
      <c r="E19" s="115"/>
      <c r="F19" s="115"/>
      <c r="G19" s="115"/>
      <c r="H19" s="115"/>
      <c r="I19" s="115"/>
    </row>
    <row r="20" spans="1:256" ht="17.399999999999999" x14ac:dyDescent="0.3">
      <c r="A20" s="184" t="s">
        <v>76</v>
      </c>
      <c r="B20" s="184"/>
      <c r="C20" s="184"/>
      <c r="D20" s="184"/>
      <c r="E20" s="184"/>
      <c r="F20" s="184"/>
      <c r="G20" s="199"/>
      <c r="H20" s="184"/>
      <c r="I20" s="184"/>
      <c r="BA20" s="121"/>
      <c r="BB20" s="121"/>
      <c r="BC20" s="121"/>
      <c r="BD20" s="121"/>
      <c r="BE20" s="121"/>
    </row>
    <row r="21" spans="1:256" ht="13.8" thickBot="1" x14ac:dyDescent="0.3"/>
    <row r="22" spans="1:256" x14ac:dyDescent="0.25">
      <c r="A22" s="150" t="s">
        <v>77</v>
      </c>
      <c r="B22" s="151"/>
      <c r="C22" s="151"/>
      <c r="D22" s="200"/>
      <c r="E22" s="201" t="s">
        <v>78</v>
      </c>
      <c r="F22" s="202" t="s">
        <v>12</v>
      </c>
      <c r="G22" s="203" t="s">
        <v>79</v>
      </c>
      <c r="H22" s="204"/>
      <c r="I22" s="205" t="s">
        <v>78</v>
      </c>
    </row>
    <row r="23" spans="1:256" x14ac:dyDescent="0.25">
      <c r="A23" s="144"/>
      <c r="B23" s="135"/>
      <c r="C23" s="135"/>
      <c r="D23" s="206"/>
      <c r="E23" s="207"/>
      <c r="F23" s="208"/>
      <c r="G23" s="209">
        <f>CHOOSE(BA23+1,E18+F18,E18+F18+H18,E18+F18+G18+H18,E18,F18,H18,G18,H18+G18,0)</f>
        <v>0</v>
      </c>
      <c r="H23" s="210"/>
      <c r="I23" s="211">
        <f>E23+F23*G23/100</f>
        <v>0</v>
      </c>
      <c r="BA23" s="1">
        <v>8</v>
      </c>
    </row>
    <row r="24" spans="1:256" ht="13.8" thickBot="1" x14ac:dyDescent="0.3">
      <c r="A24" s="212"/>
      <c r="B24" s="213" t="s">
        <v>80</v>
      </c>
      <c r="C24" s="214"/>
      <c r="D24" s="215"/>
      <c r="E24" s="216"/>
      <c r="F24" s="217"/>
      <c r="G24" s="217"/>
      <c r="H24" s="312">
        <f>SUM(I23:I23)</f>
        <v>0</v>
      </c>
      <c r="I24" s="313"/>
    </row>
    <row r="26" spans="1:256" x14ac:dyDescent="0.25">
      <c r="B26" s="14"/>
      <c r="F26" s="218"/>
      <c r="G26" s="219"/>
      <c r="H26" s="219"/>
      <c r="I26" s="46"/>
    </row>
    <row r="27" spans="1:256" x14ac:dyDescent="0.25">
      <c r="F27" s="218"/>
      <c r="G27" s="219"/>
      <c r="H27" s="219"/>
      <c r="I27" s="46"/>
    </row>
    <row r="28" spans="1:256" x14ac:dyDescent="0.25">
      <c r="F28" s="218"/>
      <c r="G28" s="219"/>
      <c r="H28" s="219"/>
      <c r="I28" s="46"/>
    </row>
    <row r="29" spans="1:256" x14ac:dyDescent="0.25">
      <c r="F29" s="218"/>
      <c r="G29" s="219"/>
      <c r="H29" s="219"/>
      <c r="I29" s="46"/>
    </row>
    <row r="30" spans="1:256" x14ac:dyDescent="0.25">
      <c r="F30" s="218"/>
      <c r="G30" s="219"/>
      <c r="H30" s="219"/>
      <c r="I30" s="46"/>
    </row>
    <row r="31" spans="1:256" x14ac:dyDescent="0.25">
      <c r="F31" s="218"/>
      <c r="G31" s="219"/>
      <c r="H31" s="219"/>
      <c r="I31" s="46"/>
    </row>
    <row r="32" spans="1:256" x14ac:dyDescent="0.25">
      <c r="F32" s="218"/>
      <c r="G32" s="219"/>
      <c r="H32" s="219"/>
      <c r="I32" s="46"/>
    </row>
    <row r="33" spans="6:9" x14ac:dyDescent="0.25">
      <c r="F33" s="218"/>
      <c r="G33" s="219"/>
      <c r="H33" s="219"/>
      <c r="I33" s="46"/>
    </row>
    <row r="34" spans="6:9" x14ac:dyDescent="0.25">
      <c r="F34" s="218"/>
      <c r="G34" s="219"/>
      <c r="H34" s="219"/>
      <c r="I34" s="46"/>
    </row>
    <row r="35" spans="6:9" x14ac:dyDescent="0.25">
      <c r="F35" s="218"/>
      <c r="G35" s="219"/>
      <c r="H35" s="219"/>
      <c r="I35" s="46"/>
    </row>
    <row r="36" spans="6:9" x14ac:dyDescent="0.25">
      <c r="F36" s="218"/>
      <c r="G36" s="219"/>
      <c r="H36" s="219"/>
      <c r="I36" s="46"/>
    </row>
    <row r="37" spans="6:9" x14ac:dyDescent="0.25">
      <c r="F37" s="218"/>
      <c r="G37" s="219"/>
      <c r="H37" s="219"/>
      <c r="I37" s="46"/>
    </row>
    <row r="38" spans="6:9" x14ac:dyDescent="0.25">
      <c r="F38" s="218"/>
      <c r="G38" s="219"/>
      <c r="H38" s="219"/>
      <c r="I38" s="46"/>
    </row>
    <row r="39" spans="6:9" x14ac:dyDescent="0.25">
      <c r="F39" s="218"/>
      <c r="G39" s="219"/>
      <c r="H39" s="219"/>
      <c r="I39" s="46"/>
    </row>
    <row r="40" spans="6:9" x14ac:dyDescent="0.25">
      <c r="F40" s="218"/>
      <c r="G40" s="219"/>
      <c r="H40" s="219"/>
      <c r="I40" s="46"/>
    </row>
    <row r="41" spans="6:9" x14ac:dyDescent="0.25">
      <c r="F41" s="218"/>
      <c r="G41" s="219"/>
      <c r="H41" s="219"/>
      <c r="I41" s="46"/>
    </row>
    <row r="42" spans="6:9" x14ac:dyDescent="0.25">
      <c r="F42" s="218"/>
      <c r="G42" s="219"/>
      <c r="H42" s="219"/>
      <c r="I42" s="46"/>
    </row>
    <row r="43" spans="6:9" x14ac:dyDescent="0.25">
      <c r="F43" s="218"/>
      <c r="G43" s="219"/>
      <c r="H43" s="219"/>
      <c r="I43" s="46"/>
    </row>
    <row r="44" spans="6:9" x14ac:dyDescent="0.25">
      <c r="F44" s="218"/>
      <c r="G44" s="219"/>
      <c r="H44" s="219"/>
      <c r="I44" s="46"/>
    </row>
    <row r="45" spans="6:9" x14ac:dyDescent="0.25">
      <c r="F45" s="218"/>
      <c r="G45" s="219"/>
      <c r="H45" s="219"/>
      <c r="I45" s="46"/>
    </row>
    <row r="46" spans="6:9" x14ac:dyDescent="0.25">
      <c r="F46" s="218"/>
      <c r="G46" s="219"/>
      <c r="H46" s="219"/>
      <c r="I46" s="46"/>
    </row>
    <row r="47" spans="6:9" x14ac:dyDescent="0.25">
      <c r="F47" s="218"/>
      <c r="G47" s="219"/>
      <c r="H47" s="219"/>
      <c r="I47" s="46"/>
    </row>
    <row r="48" spans="6:9" x14ac:dyDescent="0.25">
      <c r="F48" s="218"/>
      <c r="G48" s="219"/>
      <c r="H48" s="219"/>
      <c r="I48" s="46"/>
    </row>
    <row r="49" spans="6:9" x14ac:dyDescent="0.25">
      <c r="F49" s="218"/>
      <c r="G49" s="219"/>
      <c r="H49" s="219"/>
      <c r="I49" s="46"/>
    </row>
    <row r="50" spans="6:9" x14ac:dyDescent="0.25">
      <c r="F50" s="218"/>
      <c r="G50" s="219"/>
      <c r="H50" s="219"/>
      <c r="I50" s="46"/>
    </row>
    <row r="51" spans="6:9" x14ac:dyDescent="0.25">
      <c r="F51" s="218"/>
      <c r="G51" s="219"/>
      <c r="H51" s="219"/>
      <c r="I51" s="46"/>
    </row>
    <row r="52" spans="6:9" x14ac:dyDescent="0.25">
      <c r="F52" s="218"/>
      <c r="G52" s="219"/>
      <c r="H52" s="219"/>
      <c r="I52" s="46"/>
    </row>
    <row r="53" spans="6:9" x14ac:dyDescent="0.25">
      <c r="F53" s="218"/>
      <c r="G53" s="219"/>
      <c r="H53" s="219"/>
      <c r="I53" s="46"/>
    </row>
    <row r="54" spans="6:9" x14ac:dyDescent="0.25">
      <c r="F54" s="218"/>
      <c r="G54" s="219"/>
      <c r="H54" s="219"/>
      <c r="I54" s="46"/>
    </row>
    <row r="55" spans="6:9" x14ac:dyDescent="0.25">
      <c r="F55" s="218"/>
      <c r="G55" s="219"/>
      <c r="H55" s="219"/>
      <c r="I55" s="46"/>
    </row>
    <row r="56" spans="6:9" x14ac:dyDescent="0.25">
      <c r="F56" s="218"/>
      <c r="G56" s="219"/>
      <c r="H56" s="219"/>
      <c r="I56" s="46"/>
    </row>
    <row r="57" spans="6:9" x14ac:dyDescent="0.25">
      <c r="F57" s="218"/>
      <c r="G57" s="219"/>
      <c r="H57" s="219"/>
      <c r="I57" s="46"/>
    </row>
    <row r="58" spans="6:9" x14ac:dyDescent="0.25">
      <c r="F58" s="218"/>
      <c r="G58" s="219"/>
      <c r="H58" s="219"/>
      <c r="I58" s="46"/>
    </row>
    <row r="59" spans="6:9" x14ac:dyDescent="0.25">
      <c r="F59" s="218"/>
      <c r="G59" s="219"/>
      <c r="H59" s="219"/>
      <c r="I59" s="46"/>
    </row>
    <row r="60" spans="6:9" x14ac:dyDescent="0.25">
      <c r="F60" s="218"/>
      <c r="G60" s="219"/>
      <c r="H60" s="219"/>
      <c r="I60" s="46"/>
    </row>
    <row r="61" spans="6:9" x14ac:dyDescent="0.25">
      <c r="F61" s="218"/>
      <c r="G61" s="219"/>
      <c r="H61" s="219"/>
      <c r="I61" s="46"/>
    </row>
    <row r="62" spans="6:9" x14ac:dyDescent="0.25">
      <c r="F62" s="218"/>
      <c r="G62" s="219"/>
      <c r="H62" s="219"/>
      <c r="I62" s="46"/>
    </row>
    <row r="63" spans="6:9" x14ac:dyDescent="0.25">
      <c r="F63" s="218"/>
      <c r="G63" s="219"/>
      <c r="H63" s="219"/>
      <c r="I63" s="46"/>
    </row>
    <row r="64" spans="6:9" x14ac:dyDescent="0.25">
      <c r="F64" s="218"/>
      <c r="G64" s="219"/>
      <c r="H64" s="219"/>
      <c r="I64" s="46"/>
    </row>
    <row r="65" spans="6:9" x14ac:dyDescent="0.25">
      <c r="F65" s="218"/>
      <c r="G65" s="219"/>
      <c r="H65" s="219"/>
      <c r="I65" s="46"/>
    </row>
    <row r="66" spans="6:9" x14ac:dyDescent="0.25">
      <c r="F66" s="218"/>
      <c r="G66" s="219"/>
      <c r="H66" s="219"/>
      <c r="I66" s="46"/>
    </row>
    <row r="67" spans="6:9" x14ac:dyDescent="0.25">
      <c r="F67" s="218"/>
      <c r="G67" s="219"/>
      <c r="H67" s="219"/>
      <c r="I67" s="46"/>
    </row>
    <row r="68" spans="6:9" x14ac:dyDescent="0.25">
      <c r="F68" s="218"/>
      <c r="G68" s="219"/>
      <c r="H68" s="219"/>
      <c r="I68" s="46"/>
    </row>
    <row r="69" spans="6:9" x14ac:dyDescent="0.25">
      <c r="F69" s="218"/>
      <c r="G69" s="219"/>
      <c r="H69" s="219"/>
      <c r="I69" s="46"/>
    </row>
    <row r="70" spans="6:9" x14ac:dyDescent="0.25">
      <c r="F70" s="218"/>
      <c r="G70" s="219"/>
      <c r="H70" s="219"/>
      <c r="I70" s="46"/>
    </row>
    <row r="71" spans="6:9" x14ac:dyDescent="0.25">
      <c r="F71" s="218"/>
      <c r="G71" s="219"/>
      <c r="H71" s="219"/>
      <c r="I71" s="46"/>
    </row>
    <row r="72" spans="6:9" x14ac:dyDescent="0.25">
      <c r="F72" s="218"/>
      <c r="G72" s="219"/>
      <c r="H72" s="219"/>
      <c r="I72" s="46"/>
    </row>
    <row r="73" spans="6:9" x14ac:dyDescent="0.25">
      <c r="F73" s="218"/>
      <c r="G73" s="219"/>
      <c r="H73" s="219"/>
      <c r="I73" s="46"/>
    </row>
    <row r="74" spans="6:9" x14ac:dyDescent="0.25">
      <c r="F74" s="218"/>
      <c r="G74" s="219"/>
      <c r="H74" s="219"/>
      <c r="I74" s="46"/>
    </row>
    <row r="75" spans="6:9" x14ac:dyDescent="0.25">
      <c r="F75" s="218"/>
      <c r="G75" s="219"/>
      <c r="H75" s="219"/>
      <c r="I75" s="46"/>
    </row>
  </sheetData>
  <mergeCells count="4">
    <mergeCell ref="A1:B1"/>
    <mergeCell ref="A2:B2"/>
    <mergeCell ref="G2:I2"/>
    <mergeCell ref="H24:I2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B286"/>
  <sheetViews>
    <sheetView showGridLines="0" showZeros="0" zoomScaleNormal="100" zoomScaleSheetLayoutView="100" workbookViewId="0">
      <selection activeCell="J1" sqref="J1:J1048576 K1:K1048576"/>
    </sheetView>
  </sheetViews>
  <sheetFormatPr defaultColWidth="9.109375" defaultRowHeight="13.2" x14ac:dyDescent="0.25"/>
  <cols>
    <col min="1" max="1" width="4.44140625" style="220" customWidth="1"/>
    <col min="2" max="2" width="11.5546875" style="220" customWidth="1"/>
    <col min="3" max="3" width="40.44140625" style="220" customWidth="1"/>
    <col min="4" max="4" width="5.5546875" style="220" customWidth="1"/>
    <col min="5" max="5" width="8.5546875" style="230" customWidth="1"/>
    <col min="6" max="6" width="9.88671875" style="220" customWidth="1"/>
    <col min="7" max="7" width="13.88671875" style="220" customWidth="1"/>
    <col min="8" max="8" width="11.6640625" style="220" hidden="1" customWidth="1"/>
    <col min="9" max="9" width="11.5546875" style="220" hidden="1" customWidth="1"/>
    <col min="10" max="10" width="11" style="220" hidden="1" customWidth="1"/>
    <col min="11" max="11" width="10.44140625" style="220" hidden="1" customWidth="1"/>
    <col min="12" max="12" width="75.21875" style="220" customWidth="1"/>
    <col min="13" max="13" width="45.21875" style="220" customWidth="1"/>
    <col min="14" max="256" width="9.109375" style="220"/>
    <col min="257" max="257" width="4.44140625" style="220" customWidth="1"/>
    <col min="258" max="258" width="11.5546875" style="220" customWidth="1"/>
    <col min="259" max="259" width="40.44140625" style="220" customWidth="1"/>
    <col min="260" max="260" width="5.5546875" style="220" customWidth="1"/>
    <col min="261" max="261" width="8.5546875" style="220" customWidth="1"/>
    <col min="262" max="262" width="9.88671875" style="220" customWidth="1"/>
    <col min="263" max="263" width="13.88671875" style="220" customWidth="1"/>
    <col min="264" max="264" width="11.6640625" style="220" customWidth="1"/>
    <col min="265" max="265" width="11.5546875" style="220" customWidth="1"/>
    <col min="266" max="266" width="11" style="220" customWidth="1"/>
    <col min="267" max="267" width="10.44140625" style="220" customWidth="1"/>
    <col min="268" max="268" width="75.21875" style="220" customWidth="1"/>
    <col min="269" max="269" width="45.21875" style="220" customWidth="1"/>
    <col min="270" max="512" width="9.109375" style="220"/>
    <col min="513" max="513" width="4.44140625" style="220" customWidth="1"/>
    <col min="514" max="514" width="11.5546875" style="220" customWidth="1"/>
    <col min="515" max="515" width="40.44140625" style="220" customWidth="1"/>
    <col min="516" max="516" width="5.5546875" style="220" customWidth="1"/>
    <col min="517" max="517" width="8.5546875" style="220" customWidth="1"/>
    <col min="518" max="518" width="9.88671875" style="220" customWidth="1"/>
    <col min="519" max="519" width="13.88671875" style="220" customWidth="1"/>
    <col min="520" max="520" width="11.6640625" style="220" customWidth="1"/>
    <col min="521" max="521" width="11.5546875" style="220" customWidth="1"/>
    <col min="522" max="522" width="11" style="220" customWidth="1"/>
    <col min="523" max="523" width="10.44140625" style="220" customWidth="1"/>
    <col min="524" max="524" width="75.21875" style="220" customWidth="1"/>
    <col min="525" max="525" width="45.21875" style="220" customWidth="1"/>
    <col min="526" max="768" width="9.109375" style="220"/>
    <col min="769" max="769" width="4.44140625" style="220" customWidth="1"/>
    <col min="770" max="770" width="11.5546875" style="220" customWidth="1"/>
    <col min="771" max="771" width="40.44140625" style="220" customWidth="1"/>
    <col min="772" max="772" width="5.5546875" style="220" customWidth="1"/>
    <col min="773" max="773" width="8.5546875" style="220" customWidth="1"/>
    <col min="774" max="774" width="9.88671875" style="220" customWidth="1"/>
    <col min="775" max="775" width="13.88671875" style="220" customWidth="1"/>
    <col min="776" max="776" width="11.6640625" style="220" customWidth="1"/>
    <col min="777" max="777" width="11.5546875" style="220" customWidth="1"/>
    <col min="778" max="778" width="11" style="220" customWidth="1"/>
    <col min="779" max="779" width="10.44140625" style="220" customWidth="1"/>
    <col min="780" max="780" width="75.21875" style="220" customWidth="1"/>
    <col min="781" max="781" width="45.21875" style="220" customWidth="1"/>
    <col min="782" max="1024" width="9.109375" style="220"/>
    <col min="1025" max="1025" width="4.44140625" style="220" customWidth="1"/>
    <col min="1026" max="1026" width="11.5546875" style="220" customWidth="1"/>
    <col min="1027" max="1027" width="40.44140625" style="220" customWidth="1"/>
    <col min="1028" max="1028" width="5.5546875" style="220" customWidth="1"/>
    <col min="1029" max="1029" width="8.5546875" style="220" customWidth="1"/>
    <col min="1030" max="1030" width="9.88671875" style="220" customWidth="1"/>
    <col min="1031" max="1031" width="13.88671875" style="220" customWidth="1"/>
    <col min="1032" max="1032" width="11.6640625" style="220" customWidth="1"/>
    <col min="1033" max="1033" width="11.5546875" style="220" customWidth="1"/>
    <col min="1034" max="1034" width="11" style="220" customWidth="1"/>
    <col min="1035" max="1035" width="10.44140625" style="220" customWidth="1"/>
    <col min="1036" max="1036" width="75.21875" style="220" customWidth="1"/>
    <col min="1037" max="1037" width="45.21875" style="220" customWidth="1"/>
    <col min="1038" max="1280" width="9.109375" style="220"/>
    <col min="1281" max="1281" width="4.44140625" style="220" customWidth="1"/>
    <col min="1282" max="1282" width="11.5546875" style="220" customWidth="1"/>
    <col min="1283" max="1283" width="40.44140625" style="220" customWidth="1"/>
    <col min="1284" max="1284" width="5.5546875" style="220" customWidth="1"/>
    <col min="1285" max="1285" width="8.5546875" style="220" customWidth="1"/>
    <col min="1286" max="1286" width="9.88671875" style="220" customWidth="1"/>
    <col min="1287" max="1287" width="13.88671875" style="220" customWidth="1"/>
    <col min="1288" max="1288" width="11.6640625" style="220" customWidth="1"/>
    <col min="1289" max="1289" width="11.5546875" style="220" customWidth="1"/>
    <col min="1290" max="1290" width="11" style="220" customWidth="1"/>
    <col min="1291" max="1291" width="10.44140625" style="220" customWidth="1"/>
    <col min="1292" max="1292" width="75.21875" style="220" customWidth="1"/>
    <col min="1293" max="1293" width="45.21875" style="220" customWidth="1"/>
    <col min="1294" max="1536" width="9.109375" style="220"/>
    <col min="1537" max="1537" width="4.44140625" style="220" customWidth="1"/>
    <col min="1538" max="1538" width="11.5546875" style="220" customWidth="1"/>
    <col min="1539" max="1539" width="40.44140625" style="220" customWidth="1"/>
    <col min="1540" max="1540" width="5.5546875" style="220" customWidth="1"/>
    <col min="1541" max="1541" width="8.5546875" style="220" customWidth="1"/>
    <col min="1542" max="1542" width="9.88671875" style="220" customWidth="1"/>
    <col min="1543" max="1543" width="13.88671875" style="220" customWidth="1"/>
    <col min="1544" max="1544" width="11.6640625" style="220" customWidth="1"/>
    <col min="1545" max="1545" width="11.5546875" style="220" customWidth="1"/>
    <col min="1546" max="1546" width="11" style="220" customWidth="1"/>
    <col min="1547" max="1547" width="10.44140625" style="220" customWidth="1"/>
    <col min="1548" max="1548" width="75.21875" style="220" customWidth="1"/>
    <col min="1549" max="1549" width="45.21875" style="220" customWidth="1"/>
    <col min="1550" max="1792" width="9.109375" style="220"/>
    <col min="1793" max="1793" width="4.44140625" style="220" customWidth="1"/>
    <col min="1794" max="1794" width="11.5546875" style="220" customWidth="1"/>
    <col min="1795" max="1795" width="40.44140625" style="220" customWidth="1"/>
    <col min="1796" max="1796" width="5.5546875" style="220" customWidth="1"/>
    <col min="1797" max="1797" width="8.5546875" style="220" customWidth="1"/>
    <col min="1798" max="1798" width="9.88671875" style="220" customWidth="1"/>
    <col min="1799" max="1799" width="13.88671875" style="220" customWidth="1"/>
    <col min="1800" max="1800" width="11.6640625" style="220" customWidth="1"/>
    <col min="1801" max="1801" width="11.5546875" style="220" customWidth="1"/>
    <col min="1802" max="1802" width="11" style="220" customWidth="1"/>
    <col min="1803" max="1803" width="10.44140625" style="220" customWidth="1"/>
    <col min="1804" max="1804" width="75.21875" style="220" customWidth="1"/>
    <col min="1805" max="1805" width="45.21875" style="220" customWidth="1"/>
    <col min="1806" max="2048" width="9.109375" style="220"/>
    <col min="2049" max="2049" width="4.44140625" style="220" customWidth="1"/>
    <col min="2050" max="2050" width="11.5546875" style="220" customWidth="1"/>
    <col min="2051" max="2051" width="40.44140625" style="220" customWidth="1"/>
    <col min="2052" max="2052" width="5.5546875" style="220" customWidth="1"/>
    <col min="2053" max="2053" width="8.5546875" style="220" customWidth="1"/>
    <col min="2054" max="2054" width="9.88671875" style="220" customWidth="1"/>
    <col min="2055" max="2055" width="13.88671875" style="220" customWidth="1"/>
    <col min="2056" max="2056" width="11.6640625" style="220" customWidth="1"/>
    <col min="2057" max="2057" width="11.5546875" style="220" customWidth="1"/>
    <col min="2058" max="2058" width="11" style="220" customWidth="1"/>
    <col min="2059" max="2059" width="10.44140625" style="220" customWidth="1"/>
    <col min="2060" max="2060" width="75.21875" style="220" customWidth="1"/>
    <col min="2061" max="2061" width="45.21875" style="220" customWidth="1"/>
    <col min="2062" max="2304" width="9.109375" style="220"/>
    <col min="2305" max="2305" width="4.44140625" style="220" customWidth="1"/>
    <col min="2306" max="2306" width="11.5546875" style="220" customWidth="1"/>
    <col min="2307" max="2307" width="40.44140625" style="220" customWidth="1"/>
    <col min="2308" max="2308" width="5.5546875" style="220" customWidth="1"/>
    <col min="2309" max="2309" width="8.5546875" style="220" customWidth="1"/>
    <col min="2310" max="2310" width="9.88671875" style="220" customWidth="1"/>
    <col min="2311" max="2311" width="13.88671875" style="220" customWidth="1"/>
    <col min="2312" max="2312" width="11.6640625" style="220" customWidth="1"/>
    <col min="2313" max="2313" width="11.5546875" style="220" customWidth="1"/>
    <col min="2314" max="2314" width="11" style="220" customWidth="1"/>
    <col min="2315" max="2315" width="10.44140625" style="220" customWidth="1"/>
    <col min="2316" max="2316" width="75.21875" style="220" customWidth="1"/>
    <col min="2317" max="2317" width="45.21875" style="220" customWidth="1"/>
    <col min="2318" max="2560" width="9.109375" style="220"/>
    <col min="2561" max="2561" width="4.44140625" style="220" customWidth="1"/>
    <col min="2562" max="2562" width="11.5546875" style="220" customWidth="1"/>
    <col min="2563" max="2563" width="40.44140625" style="220" customWidth="1"/>
    <col min="2564" max="2564" width="5.5546875" style="220" customWidth="1"/>
    <col min="2565" max="2565" width="8.5546875" style="220" customWidth="1"/>
    <col min="2566" max="2566" width="9.88671875" style="220" customWidth="1"/>
    <col min="2567" max="2567" width="13.88671875" style="220" customWidth="1"/>
    <col min="2568" max="2568" width="11.6640625" style="220" customWidth="1"/>
    <col min="2569" max="2569" width="11.5546875" style="220" customWidth="1"/>
    <col min="2570" max="2570" width="11" style="220" customWidth="1"/>
    <col min="2571" max="2571" width="10.44140625" style="220" customWidth="1"/>
    <col min="2572" max="2572" width="75.21875" style="220" customWidth="1"/>
    <col min="2573" max="2573" width="45.21875" style="220" customWidth="1"/>
    <col min="2574" max="2816" width="9.109375" style="220"/>
    <col min="2817" max="2817" width="4.44140625" style="220" customWidth="1"/>
    <col min="2818" max="2818" width="11.5546875" style="220" customWidth="1"/>
    <col min="2819" max="2819" width="40.44140625" style="220" customWidth="1"/>
    <col min="2820" max="2820" width="5.5546875" style="220" customWidth="1"/>
    <col min="2821" max="2821" width="8.5546875" style="220" customWidth="1"/>
    <col min="2822" max="2822" width="9.88671875" style="220" customWidth="1"/>
    <col min="2823" max="2823" width="13.88671875" style="220" customWidth="1"/>
    <col min="2824" max="2824" width="11.6640625" style="220" customWidth="1"/>
    <col min="2825" max="2825" width="11.5546875" style="220" customWidth="1"/>
    <col min="2826" max="2826" width="11" style="220" customWidth="1"/>
    <col min="2827" max="2827" width="10.44140625" style="220" customWidth="1"/>
    <col min="2828" max="2828" width="75.21875" style="220" customWidth="1"/>
    <col min="2829" max="2829" width="45.21875" style="220" customWidth="1"/>
    <col min="2830" max="3072" width="9.109375" style="220"/>
    <col min="3073" max="3073" width="4.44140625" style="220" customWidth="1"/>
    <col min="3074" max="3074" width="11.5546875" style="220" customWidth="1"/>
    <col min="3075" max="3075" width="40.44140625" style="220" customWidth="1"/>
    <col min="3076" max="3076" width="5.5546875" style="220" customWidth="1"/>
    <col min="3077" max="3077" width="8.5546875" style="220" customWidth="1"/>
    <col min="3078" max="3078" width="9.88671875" style="220" customWidth="1"/>
    <col min="3079" max="3079" width="13.88671875" style="220" customWidth="1"/>
    <col min="3080" max="3080" width="11.6640625" style="220" customWidth="1"/>
    <col min="3081" max="3081" width="11.5546875" style="220" customWidth="1"/>
    <col min="3082" max="3082" width="11" style="220" customWidth="1"/>
    <col min="3083" max="3083" width="10.44140625" style="220" customWidth="1"/>
    <col min="3084" max="3084" width="75.21875" style="220" customWidth="1"/>
    <col min="3085" max="3085" width="45.21875" style="220" customWidth="1"/>
    <col min="3086" max="3328" width="9.109375" style="220"/>
    <col min="3329" max="3329" width="4.44140625" style="220" customWidth="1"/>
    <col min="3330" max="3330" width="11.5546875" style="220" customWidth="1"/>
    <col min="3331" max="3331" width="40.44140625" style="220" customWidth="1"/>
    <col min="3332" max="3332" width="5.5546875" style="220" customWidth="1"/>
    <col min="3333" max="3333" width="8.5546875" style="220" customWidth="1"/>
    <col min="3334" max="3334" width="9.88671875" style="220" customWidth="1"/>
    <col min="3335" max="3335" width="13.88671875" style="220" customWidth="1"/>
    <col min="3336" max="3336" width="11.6640625" style="220" customWidth="1"/>
    <col min="3337" max="3337" width="11.5546875" style="220" customWidth="1"/>
    <col min="3338" max="3338" width="11" style="220" customWidth="1"/>
    <col min="3339" max="3339" width="10.44140625" style="220" customWidth="1"/>
    <col min="3340" max="3340" width="75.21875" style="220" customWidth="1"/>
    <col min="3341" max="3341" width="45.21875" style="220" customWidth="1"/>
    <col min="3342" max="3584" width="9.109375" style="220"/>
    <col min="3585" max="3585" width="4.44140625" style="220" customWidth="1"/>
    <col min="3586" max="3586" width="11.5546875" style="220" customWidth="1"/>
    <col min="3587" max="3587" width="40.44140625" style="220" customWidth="1"/>
    <col min="3588" max="3588" width="5.5546875" style="220" customWidth="1"/>
    <col min="3589" max="3589" width="8.5546875" style="220" customWidth="1"/>
    <col min="3590" max="3590" width="9.88671875" style="220" customWidth="1"/>
    <col min="3591" max="3591" width="13.88671875" style="220" customWidth="1"/>
    <col min="3592" max="3592" width="11.6640625" style="220" customWidth="1"/>
    <col min="3593" max="3593" width="11.5546875" style="220" customWidth="1"/>
    <col min="3594" max="3594" width="11" style="220" customWidth="1"/>
    <col min="3595" max="3595" width="10.44140625" style="220" customWidth="1"/>
    <col min="3596" max="3596" width="75.21875" style="220" customWidth="1"/>
    <col min="3597" max="3597" width="45.21875" style="220" customWidth="1"/>
    <col min="3598" max="3840" width="9.109375" style="220"/>
    <col min="3841" max="3841" width="4.44140625" style="220" customWidth="1"/>
    <col min="3842" max="3842" width="11.5546875" style="220" customWidth="1"/>
    <col min="3843" max="3843" width="40.44140625" style="220" customWidth="1"/>
    <col min="3844" max="3844" width="5.5546875" style="220" customWidth="1"/>
    <col min="3845" max="3845" width="8.5546875" style="220" customWidth="1"/>
    <col min="3846" max="3846" width="9.88671875" style="220" customWidth="1"/>
    <col min="3847" max="3847" width="13.88671875" style="220" customWidth="1"/>
    <col min="3848" max="3848" width="11.6640625" style="220" customWidth="1"/>
    <col min="3849" max="3849" width="11.5546875" style="220" customWidth="1"/>
    <col min="3850" max="3850" width="11" style="220" customWidth="1"/>
    <col min="3851" max="3851" width="10.44140625" style="220" customWidth="1"/>
    <col min="3852" max="3852" width="75.21875" style="220" customWidth="1"/>
    <col min="3853" max="3853" width="45.21875" style="220" customWidth="1"/>
    <col min="3854" max="4096" width="9.109375" style="220"/>
    <col min="4097" max="4097" width="4.44140625" style="220" customWidth="1"/>
    <col min="4098" max="4098" width="11.5546875" style="220" customWidth="1"/>
    <col min="4099" max="4099" width="40.44140625" style="220" customWidth="1"/>
    <col min="4100" max="4100" width="5.5546875" style="220" customWidth="1"/>
    <col min="4101" max="4101" width="8.5546875" style="220" customWidth="1"/>
    <col min="4102" max="4102" width="9.88671875" style="220" customWidth="1"/>
    <col min="4103" max="4103" width="13.88671875" style="220" customWidth="1"/>
    <col min="4104" max="4104" width="11.6640625" style="220" customWidth="1"/>
    <col min="4105" max="4105" width="11.5546875" style="220" customWidth="1"/>
    <col min="4106" max="4106" width="11" style="220" customWidth="1"/>
    <col min="4107" max="4107" width="10.44140625" style="220" customWidth="1"/>
    <col min="4108" max="4108" width="75.21875" style="220" customWidth="1"/>
    <col min="4109" max="4109" width="45.21875" style="220" customWidth="1"/>
    <col min="4110" max="4352" width="9.109375" style="220"/>
    <col min="4353" max="4353" width="4.44140625" style="220" customWidth="1"/>
    <col min="4354" max="4354" width="11.5546875" style="220" customWidth="1"/>
    <col min="4355" max="4355" width="40.44140625" style="220" customWidth="1"/>
    <col min="4356" max="4356" width="5.5546875" style="220" customWidth="1"/>
    <col min="4357" max="4357" width="8.5546875" style="220" customWidth="1"/>
    <col min="4358" max="4358" width="9.88671875" style="220" customWidth="1"/>
    <col min="4359" max="4359" width="13.88671875" style="220" customWidth="1"/>
    <col min="4360" max="4360" width="11.6640625" style="220" customWidth="1"/>
    <col min="4361" max="4361" width="11.5546875" style="220" customWidth="1"/>
    <col min="4362" max="4362" width="11" style="220" customWidth="1"/>
    <col min="4363" max="4363" width="10.44140625" style="220" customWidth="1"/>
    <col min="4364" max="4364" width="75.21875" style="220" customWidth="1"/>
    <col min="4365" max="4365" width="45.21875" style="220" customWidth="1"/>
    <col min="4366" max="4608" width="9.109375" style="220"/>
    <col min="4609" max="4609" width="4.44140625" style="220" customWidth="1"/>
    <col min="4610" max="4610" width="11.5546875" style="220" customWidth="1"/>
    <col min="4611" max="4611" width="40.44140625" style="220" customWidth="1"/>
    <col min="4612" max="4612" width="5.5546875" style="220" customWidth="1"/>
    <col min="4613" max="4613" width="8.5546875" style="220" customWidth="1"/>
    <col min="4614" max="4614" width="9.88671875" style="220" customWidth="1"/>
    <col min="4615" max="4615" width="13.88671875" style="220" customWidth="1"/>
    <col min="4616" max="4616" width="11.6640625" style="220" customWidth="1"/>
    <col min="4617" max="4617" width="11.5546875" style="220" customWidth="1"/>
    <col min="4618" max="4618" width="11" style="220" customWidth="1"/>
    <col min="4619" max="4619" width="10.44140625" style="220" customWidth="1"/>
    <col min="4620" max="4620" width="75.21875" style="220" customWidth="1"/>
    <col min="4621" max="4621" width="45.21875" style="220" customWidth="1"/>
    <col min="4622" max="4864" width="9.109375" style="220"/>
    <col min="4865" max="4865" width="4.44140625" style="220" customWidth="1"/>
    <col min="4866" max="4866" width="11.5546875" style="220" customWidth="1"/>
    <col min="4867" max="4867" width="40.44140625" style="220" customWidth="1"/>
    <col min="4868" max="4868" width="5.5546875" style="220" customWidth="1"/>
    <col min="4869" max="4869" width="8.5546875" style="220" customWidth="1"/>
    <col min="4870" max="4870" width="9.88671875" style="220" customWidth="1"/>
    <col min="4871" max="4871" width="13.88671875" style="220" customWidth="1"/>
    <col min="4872" max="4872" width="11.6640625" style="220" customWidth="1"/>
    <col min="4873" max="4873" width="11.5546875" style="220" customWidth="1"/>
    <col min="4874" max="4874" width="11" style="220" customWidth="1"/>
    <col min="4875" max="4875" width="10.44140625" style="220" customWidth="1"/>
    <col min="4876" max="4876" width="75.21875" style="220" customWidth="1"/>
    <col min="4877" max="4877" width="45.21875" style="220" customWidth="1"/>
    <col min="4878" max="5120" width="9.109375" style="220"/>
    <col min="5121" max="5121" width="4.44140625" style="220" customWidth="1"/>
    <col min="5122" max="5122" width="11.5546875" style="220" customWidth="1"/>
    <col min="5123" max="5123" width="40.44140625" style="220" customWidth="1"/>
    <col min="5124" max="5124" width="5.5546875" style="220" customWidth="1"/>
    <col min="5125" max="5125" width="8.5546875" style="220" customWidth="1"/>
    <col min="5126" max="5126" width="9.88671875" style="220" customWidth="1"/>
    <col min="5127" max="5127" width="13.88671875" style="220" customWidth="1"/>
    <col min="5128" max="5128" width="11.6640625" style="220" customWidth="1"/>
    <col min="5129" max="5129" width="11.5546875" style="220" customWidth="1"/>
    <col min="5130" max="5130" width="11" style="220" customWidth="1"/>
    <col min="5131" max="5131" width="10.44140625" style="220" customWidth="1"/>
    <col min="5132" max="5132" width="75.21875" style="220" customWidth="1"/>
    <col min="5133" max="5133" width="45.21875" style="220" customWidth="1"/>
    <col min="5134" max="5376" width="9.109375" style="220"/>
    <col min="5377" max="5377" width="4.44140625" style="220" customWidth="1"/>
    <col min="5378" max="5378" width="11.5546875" style="220" customWidth="1"/>
    <col min="5379" max="5379" width="40.44140625" style="220" customWidth="1"/>
    <col min="5380" max="5380" width="5.5546875" style="220" customWidth="1"/>
    <col min="5381" max="5381" width="8.5546875" style="220" customWidth="1"/>
    <col min="5382" max="5382" width="9.88671875" style="220" customWidth="1"/>
    <col min="5383" max="5383" width="13.88671875" style="220" customWidth="1"/>
    <col min="5384" max="5384" width="11.6640625" style="220" customWidth="1"/>
    <col min="5385" max="5385" width="11.5546875" style="220" customWidth="1"/>
    <col min="5386" max="5386" width="11" style="220" customWidth="1"/>
    <col min="5387" max="5387" width="10.44140625" style="220" customWidth="1"/>
    <col min="5388" max="5388" width="75.21875" style="220" customWidth="1"/>
    <col min="5389" max="5389" width="45.21875" style="220" customWidth="1"/>
    <col min="5390" max="5632" width="9.109375" style="220"/>
    <col min="5633" max="5633" width="4.44140625" style="220" customWidth="1"/>
    <col min="5634" max="5634" width="11.5546875" style="220" customWidth="1"/>
    <col min="5635" max="5635" width="40.44140625" style="220" customWidth="1"/>
    <col min="5636" max="5636" width="5.5546875" style="220" customWidth="1"/>
    <col min="5637" max="5637" width="8.5546875" style="220" customWidth="1"/>
    <col min="5638" max="5638" width="9.88671875" style="220" customWidth="1"/>
    <col min="5639" max="5639" width="13.88671875" style="220" customWidth="1"/>
    <col min="5640" max="5640" width="11.6640625" style="220" customWidth="1"/>
    <col min="5641" max="5641" width="11.5546875" style="220" customWidth="1"/>
    <col min="5642" max="5642" width="11" style="220" customWidth="1"/>
    <col min="5643" max="5643" width="10.44140625" style="220" customWidth="1"/>
    <col min="5644" max="5644" width="75.21875" style="220" customWidth="1"/>
    <col min="5645" max="5645" width="45.21875" style="220" customWidth="1"/>
    <col min="5646" max="5888" width="9.109375" style="220"/>
    <col min="5889" max="5889" width="4.44140625" style="220" customWidth="1"/>
    <col min="5890" max="5890" width="11.5546875" style="220" customWidth="1"/>
    <col min="5891" max="5891" width="40.44140625" style="220" customWidth="1"/>
    <col min="5892" max="5892" width="5.5546875" style="220" customWidth="1"/>
    <col min="5893" max="5893" width="8.5546875" style="220" customWidth="1"/>
    <col min="5894" max="5894" width="9.88671875" style="220" customWidth="1"/>
    <col min="5895" max="5895" width="13.88671875" style="220" customWidth="1"/>
    <col min="5896" max="5896" width="11.6640625" style="220" customWidth="1"/>
    <col min="5897" max="5897" width="11.5546875" style="220" customWidth="1"/>
    <col min="5898" max="5898" width="11" style="220" customWidth="1"/>
    <col min="5899" max="5899" width="10.44140625" style="220" customWidth="1"/>
    <col min="5900" max="5900" width="75.21875" style="220" customWidth="1"/>
    <col min="5901" max="5901" width="45.21875" style="220" customWidth="1"/>
    <col min="5902" max="6144" width="9.109375" style="220"/>
    <col min="6145" max="6145" width="4.44140625" style="220" customWidth="1"/>
    <col min="6146" max="6146" width="11.5546875" style="220" customWidth="1"/>
    <col min="6147" max="6147" width="40.44140625" style="220" customWidth="1"/>
    <col min="6148" max="6148" width="5.5546875" style="220" customWidth="1"/>
    <col min="6149" max="6149" width="8.5546875" style="220" customWidth="1"/>
    <col min="6150" max="6150" width="9.88671875" style="220" customWidth="1"/>
    <col min="6151" max="6151" width="13.88671875" style="220" customWidth="1"/>
    <col min="6152" max="6152" width="11.6640625" style="220" customWidth="1"/>
    <col min="6153" max="6153" width="11.5546875" style="220" customWidth="1"/>
    <col min="6154" max="6154" width="11" style="220" customWidth="1"/>
    <col min="6155" max="6155" width="10.44140625" style="220" customWidth="1"/>
    <col min="6156" max="6156" width="75.21875" style="220" customWidth="1"/>
    <col min="6157" max="6157" width="45.21875" style="220" customWidth="1"/>
    <col min="6158" max="6400" width="9.109375" style="220"/>
    <col min="6401" max="6401" width="4.44140625" style="220" customWidth="1"/>
    <col min="6402" max="6402" width="11.5546875" style="220" customWidth="1"/>
    <col min="6403" max="6403" width="40.44140625" style="220" customWidth="1"/>
    <col min="6404" max="6404" width="5.5546875" style="220" customWidth="1"/>
    <col min="6405" max="6405" width="8.5546875" style="220" customWidth="1"/>
    <col min="6406" max="6406" width="9.88671875" style="220" customWidth="1"/>
    <col min="6407" max="6407" width="13.88671875" style="220" customWidth="1"/>
    <col min="6408" max="6408" width="11.6640625" style="220" customWidth="1"/>
    <col min="6409" max="6409" width="11.5546875" style="220" customWidth="1"/>
    <col min="6410" max="6410" width="11" style="220" customWidth="1"/>
    <col min="6411" max="6411" width="10.44140625" style="220" customWidth="1"/>
    <col min="6412" max="6412" width="75.21875" style="220" customWidth="1"/>
    <col min="6413" max="6413" width="45.21875" style="220" customWidth="1"/>
    <col min="6414" max="6656" width="9.109375" style="220"/>
    <col min="6657" max="6657" width="4.44140625" style="220" customWidth="1"/>
    <col min="6658" max="6658" width="11.5546875" style="220" customWidth="1"/>
    <col min="6659" max="6659" width="40.44140625" style="220" customWidth="1"/>
    <col min="6660" max="6660" width="5.5546875" style="220" customWidth="1"/>
    <col min="6661" max="6661" width="8.5546875" style="220" customWidth="1"/>
    <col min="6662" max="6662" width="9.88671875" style="220" customWidth="1"/>
    <col min="6663" max="6663" width="13.88671875" style="220" customWidth="1"/>
    <col min="6664" max="6664" width="11.6640625" style="220" customWidth="1"/>
    <col min="6665" max="6665" width="11.5546875" style="220" customWidth="1"/>
    <col min="6666" max="6666" width="11" style="220" customWidth="1"/>
    <col min="6667" max="6667" width="10.44140625" style="220" customWidth="1"/>
    <col min="6668" max="6668" width="75.21875" style="220" customWidth="1"/>
    <col min="6669" max="6669" width="45.21875" style="220" customWidth="1"/>
    <col min="6670" max="6912" width="9.109375" style="220"/>
    <col min="6913" max="6913" width="4.44140625" style="220" customWidth="1"/>
    <col min="6914" max="6914" width="11.5546875" style="220" customWidth="1"/>
    <col min="6915" max="6915" width="40.44140625" style="220" customWidth="1"/>
    <col min="6916" max="6916" width="5.5546875" style="220" customWidth="1"/>
    <col min="6917" max="6917" width="8.5546875" style="220" customWidth="1"/>
    <col min="6918" max="6918" width="9.88671875" style="220" customWidth="1"/>
    <col min="6919" max="6919" width="13.88671875" style="220" customWidth="1"/>
    <col min="6920" max="6920" width="11.6640625" style="220" customWidth="1"/>
    <col min="6921" max="6921" width="11.5546875" style="220" customWidth="1"/>
    <col min="6922" max="6922" width="11" style="220" customWidth="1"/>
    <col min="6923" max="6923" width="10.44140625" style="220" customWidth="1"/>
    <col min="6924" max="6924" width="75.21875" style="220" customWidth="1"/>
    <col min="6925" max="6925" width="45.21875" style="220" customWidth="1"/>
    <col min="6926" max="7168" width="9.109375" style="220"/>
    <col min="7169" max="7169" width="4.44140625" style="220" customWidth="1"/>
    <col min="7170" max="7170" width="11.5546875" style="220" customWidth="1"/>
    <col min="7171" max="7171" width="40.44140625" style="220" customWidth="1"/>
    <col min="7172" max="7172" width="5.5546875" style="220" customWidth="1"/>
    <col min="7173" max="7173" width="8.5546875" style="220" customWidth="1"/>
    <col min="7174" max="7174" width="9.88671875" style="220" customWidth="1"/>
    <col min="7175" max="7175" width="13.88671875" style="220" customWidth="1"/>
    <col min="7176" max="7176" width="11.6640625" style="220" customWidth="1"/>
    <col min="7177" max="7177" width="11.5546875" style="220" customWidth="1"/>
    <col min="7178" max="7178" width="11" style="220" customWidth="1"/>
    <col min="7179" max="7179" width="10.44140625" style="220" customWidth="1"/>
    <col min="7180" max="7180" width="75.21875" style="220" customWidth="1"/>
    <col min="7181" max="7181" width="45.21875" style="220" customWidth="1"/>
    <col min="7182" max="7424" width="9.109375" style="220"/>
    <col min="7425" max="7425" width="4.44140625" style="220" customWidth="1"/>
    <col min="7426" max="7426" width="11.5546875" style="220" customWidth="1"/>
    <col min="7427" max="7427" width="40.44140625" style="220" customWidth="1"/>
    <col min="7428" max="7428" width="5.5546875" style="220" customWidth="1"/>
    <col min="7429" max="7429" width="8.5546875" style="220" customWidth="1"/>
    <col min="7430" max="7430" width="9.88671875" style="220" customWidth="1"/>
    <col min="7431" max="7431" width="13.88671875" style="220" customWidth="1"/>
    <col min="7432" max="7432" width="11.6640625" style="220" customWidth="1"/>
    <col min="7433" max="7433" width="11.5546875" style="220" customWidth="1"/>
    <col min="7434" max="7434" width="11" style="220" customWidth="1"/>
    <col min="7435" max="7435" width="10.44140625" style="220" customWidth="1"/>
    <col min="7436" max="7436" width="75.21875" style="220" customWidth="1"/>
    <col min="7437" max="7437" width="45.21875" style="220" customWidth="1"/>
    <col min="7438" max="7680" width="9.109375" style="220"/>
    <col min="7681" max="7681" width="4.44140625" style="220" customWidth="1"/>
    <col min="7682" max="7682" width="11.5546875" style="220" customWidth="1"/>
    <col min="7683" max="7683" width="40.44140625" style="220" customWidth="1"/>
    <col min="7684" max="7684" width="5.5546875" style="220" customWidth="1"/>
    <col min="7685" max="7685" width="8.5546875" style="220" customWidth="1"/>
    <col min="7686" max="7686" width="9.88671875" style="220" customWidth="1"/>
    <col min="7687" max="7687" width="13.88671875" style="220" customWidth="1"/>
    <col min="7688" max="7688" width="11.6640625" style="220" customWidth="1"/>
    <col min="7689" max="7689" width="11.5546875" style="220" customWidth="1"/>
    <col min="7690" max="7690" width="11" style="220" customWidth="1"/>
    <col min="7691" max="7691" width="10.44140625" style="220" customWidth="1"/>
    <col min="7692" max="7692" width="75.21875" style="220" customWidth="1"/>
    <col min="7693" max="7693" width="45.21875" style="220" customWidth="1"/>
    <col min="7694" max="7936" width="9.109375" style="220"/>
    <col min="7937" max="7937" width="4.44140625" style="220" customWidth="1"/>
    <col min="7938" max="7938" width="11.5546875" style="220" customWidth="1"/>
    <col min="7939" max="7939" width="40.44140625" style="220" customWidth="1"/>
    <col min="7940" max="7940" width="5.5546875" style="220" customWidth="1"/>
    <col min="7941" max="7941" width="8.5546875" style="220" customWidth="1"/>
    <col min="7942" max="7942" width="9.88671875" style="220" customWidth="1"/>
    <col min="7943" max="7943" width="13.88671875" style="220" customWidth="1"/>
    <col min="7944" max="7944" width="11.6640625" style="220" customWidth="1"/>
    <col min="7945" max="7945" width="11.5546875" style="220" customWidth="1"/>
    <col min="7946" max="7946" width="11" style="220" customWidth="1"/>
    <col min="7947" max="7947" width="10.44140625" style="220" customWidth="1"/>
    <col min="7948" max="7948" width="75.21875" style="220" customWidth="1"/>
    <col min="7949" max="7949" width="45.21875" style="220" customWidth="1"/>
    <col min="7950" max="8192" width="9.109375" style="220"/>
    <col min="8193" max="8193" width="4.44140625" style="220" customWidth="1"/>
    <col min="8194" max="8194" width="11.5546875" style="220" customWidth="1"/>
    <col min="8195" max="8195" width="40.44140625" style="220" customWidth="1"/>
    <col min="8196" max="8196" width="5.5546875" style="220" customWidth="1"/>
    <col min="8197" max="8197" width="8.5546875" style="220" customWidth="1"/>
    <col min="8198" max="8198" width="9.88671875" style="220" customWidth="1"/>
    <col min="8199" max="8199" width="13.88671875" style="220" customWidth="1"/>
    <col min="8200" max="8200" width="11.6640625" style="220" customWidth="1"/>
    <col min="8201" max="8201" width="11.5546875" style="220" customWidth="1"/>
    <col min="8202" max="8202" width="11" style="220" customWidth="1"/>
    <col min="8203" max="8203" width="10.44140625" style="220" customWidth="1"/>
    <col min="8204" max="8204" width="75.21875" style="220" customWidth="1"/>
    <col min="8205" max="8205" width="45.21875" style="220" customWidth="1"/>
    <col min="8206" max="8448" width="9.109375" style="220"/>
    <col min="8449" max="8449" width="4.44140625" style="220" customWidth="1"/>
    <col min="8450" max="8450" width="11.5546875" style="220" customWidth="1"/>
    <col min="8451" max="8451" width="40.44140625" style="220" customWidth="1"/>
    <col min="8452" max="8452" width="5.5546875" style="220" customWidth="1"/>
    <col min="8453" max="8453" width="8.5546875" style="220" customWidth="1"/>
    <col min="8454" max="8454" width="9.88671875" style="220" customWidth="1"/>
    <col min="8455" max="8455" width="13.88671875" style="220" customWidth="1"/>
    <col min="8456" max="8456" width="11.6640625" style="220" customWidth="1"/>
    <col min="8457" max="8457" width="11.5546875" style="220" customWidth="1"/>
    <col min="8458" max="8458" width="11" style="220" customWidth="1"/>
    <col min="8459" max="8459" width="10.44140625" style="220" customWidth="1"/>
    <col min="8460" max="8460" width="75.21875" style="220" customWidth="1"/>
    <col min="8461" max="8461" width="45.21875" style="220" customWidth="1"/>
    <col min="8462" max="8704" width="9.109375" style="220"/>
    <col min="8705" max="8705" width="4.44140625" style="220" customWidth="1"/>
    <col min="8706" max="8706" width="11.5546875" style="220" customWidth="1"/>
    <col min="8707" max="8707" width="40.44140625" style="220" customWidth="1"/>
    <col min="8708" max="8708" width="5.5546875" style="220" customWidth="1"/>
    <col min="8709" max="8709" width="8.5546875" style="220" customWidth="1"/>
    <col min="8710" max="8710" width="9.88671875" style="220" customWidth="1"/>
    <col min="8711" max="8711" width="13.88671875" style="220" customWidth="1"/>
    <col min="8712" max="8712" width="11.6640625" style="220" customWidth="1"/>
    <col min="8713" max="8713" width="11.5546875" style="220" customWidth="1"/>
    <col min="8714" max="8714" width="11" style="220" customWidth="1"/>
    <col min="8715" max="8715" width="10.44140625" style="220" customWidth="1"/>
    <col min="8716" max="8716" width="75.21875" style="220" customWidth="1"/>
    <col min="8717" max="8717" width="45.21875" style="220" customWidth="1"/>
    <col min="8718" max="8960" width="9.109375" style="220"/>
    <col min="8961" max="8961" width="4.44140625" style="220" customWidth="1"/>
    <col min="8962" max="8962" width="11.5546875" style="220" customWidth="1"/>
    <col min="8963" max="8963" width="40.44140625" style="220" customWidth="1"/>
    <col min="8964" max="8964" width="5.5546875" style="220" customWidth="1"/>
    <col min="8965" max="8965" width="8.5546875" style="220" customWidth="1"/>
    <col min="8966" max="8966" width="9.88671875" style="220" customWidth="1"/>
    <col min="8967" max="8967" width="13.88671875" style="220" customWidth="1"/>
    <col min="8968" max="8968" width="11.6640625" style="220" customWidth="1"/>
    <col min="8969" max="8969" width="11.5546875" style="220" customWidth="1"/>
    <col min="8970" max="8970" width="11" style="220" customWidth="1"/>
    <col min="8971" max="8971" width="10.44140625" style="220" customWidth="1"/>
    <col min="8972" max="8972" width="75.21875" style="220" customWidth="1"/>
    <col min="8973" max="8973" width="45.21875" style="220" customWidth="1"/>
    <col min="8974" max="9216" width="9.109375" style="220"/>
    <col min="9217" max="9217" width="4.44140625" style="220" customWidth="1"/>
    <col min="9218" max="9218" width="11.5546875" style="220" customWidth="1"/>
    <col min="9219" max="9219" width="40.44140625" style="220" customWidth="1"/>
    <col min="9220" max="9220" width="5.5546875" style="220" customWidth="1"/>
    <col min="9221" max="9221" width="8.5546875" style="220" customWidth="1"/>
    <col min="9222" max="9222" width="9.88671875" style="220" customWidth="1"/>
    <col min="9223" max="9223" width="13.88671875" style="220" customWidth="1"/>
    <col min="9224" max="9224" width="11.6640625" style="220" customWidth="1"/>
    <col min="9225" max="9225" width="11.5546875" style="220" customWidth="1"/>
    <col min="9226" max="9226" width="11" style="220" customWidth="1"/>
    <col min="9227" max="9227" width="10.44140625" style="220" customWidth="1"/>
    <col min="9228" max="9228" width="75.21875" style="220" customWidth="1"/>
    <col min="9229" max="9229" width="45.21875" style="220" customWidth="1"/>
    <col min="9230" max="9472" width="9.109375" style="220"/>
    <col min="9473" max="9473" width="4.44140625" style="220" customWidth="1"/>
    <col min="9474" max="9474" width="11.5546875" style="220" customWidth="1"/>
    <col min="9475" max="9475" width="40.44140625" style="220" customWidth="1"/>
    <col min="9476" max="9476" width="5.5546875" style="220" customWidth="1"/>
    <col min="9477" max="9477" width="8.5546875" style="220" customWidth="1"/>
    <col min="9478" max="9478" width="9.88671875" style="220" customWidth="1"/>
    <col min="9479" max="9479" width="13.88671875" style="220" customWidth="1"/>
    <col min="9480" max="9480" width="11.6640625" style="220" customWidth="1"/>
    <col min="9481" max="9481" width="11.5546875" style="220" customWidth="1"/>
    <col min="9482" max="9482" width="11" style="220" customWidth="1"/>
    <col min="9483" max="9483" width="10.44140625" style="220" customWidth="1"/>
    <col min="9484" max="9484" width="75.21875" style="220" customWidth="1"/>
    <col min="9485" max="9485" width="45.21875" style="220" customWidth="1"/>
    <col min="9486" max="9728" width="9.109375" style="220"/>
    <col min="9729" max="9729" width="4.44140625" style="220" customWidth="1"/>
    <col min="9730" max="9730" width="11.5546875" style="220" customWidth="1"/>
    <col min="9731" max="9731" width="40.44140625" style="220" customWidth="1"/>
    <col min="9732" max="9732" width="5.5546875" style="220" customWidth="1"/>
    <col min="9733" max="9733" width="8.5546875" style="220" customWidth="1"/>
    <col min="9734" max="9734" width="9.88671875" style="220" customWidth="1"/>
    <col min="9735" max="9735" width="13.88671875" style="220" customWidth="1"/>
    <col min="9736" max="9736" width="11.6640625" style="220" customWidth="1"/>
    <col min="9737" max="9737" width="11.5546875" style="220" customWidth="1"/>
    <col min="9738" max="9738" width="11" style="220" customWidth="1"/>
    <col min="9739" max="9739" width="10.44140625" style="220" customWidth="1"/>
    <col min="9740" max="9740" width="75.21875" style="220" customWidth="1"/>
    <col min="9741" max="9741" width="45.21875" style="220" customWidth="1"/>
    <col min="9742" max="9984" width="9.109375" style="220"/>
    <col min="9985" max="9985" width="4.44140625" style="220" customWidth="1"/>
    <col min="9986" max="9986" width="11.5546875" style="220" customWidth="1"/>
    <col min="9987" max="9987" width="40.44140625" style="220" customWidth="1"/>
    <col min="9988" max="9988" width="5.5546875" style="220" customWidth="1"/>
    <col min="9989" max="9989" width="8.5546875" style="220" customWidth="1"/>
    <col min="9990" max="9990" width="9.88671875" style="220" customWidth="1"/>
    <col min="9991" max="9991" width="13.88671875" style="220" customWidth="1"/>
    <col min="9992" max="9992" width="11.6640625" style="220" customWidth="1"/>
    <col min="9993" max="9993" width="11.5546875" style="220" customWidth="1"/>
    <col min="9994" max="9994" width="11" style="220" customWidth="1"/>
    <col min="9995" max="9995" width="10.44140625" style="220" customWidth="1"/>
    <col min="9996" max="9996" width="75.21875" style="220" customWidth="1"/>
    <col min="9997" max="9997" width="45.21875" style="220" customWidth="1"/>
    <col min="9998" max="10240" width="9.109375" style="220"/>
    <col min="10241" max="10241" width="4.44140625" style="220" customWidth="1"/>
    <col min="10242" max="10242" width="11.5546875" style="220" customWidth="1"/>
    <col min="10243" max="10243" width="40.44140625" style="220" customWidth="1"/>
    <col min="10244" max="10244" width="5.5546875" style="220" customWidth="1"/>
    <col min="10245" max="10245" width="8.5546875" style="220" customWidth="1"/>
    <col min="10246" max="10246" width="9.88671875" style="220" customWidth="1"/>
    <col min="10247" max="10247" width="13.88671875" style="220" customWidth="1"/>
    <col min="10248" max="10248" width="11.6640625" style="220" customWidth="1"/>
    <col min="10249" max="10249" width="11.5546875" style="220" customWidth="1"/>
    <col min="10250" max="10250" width="11" style="220" customWidth="1"/>
    <col min="10251" max="10251" width="10.44140625" style="220" customWidth="1"/>
    <col min="10252" max="10252" width="75.21875" style="220" customWidth="1"/>
    <col min="10253" max="10253" width="45.21875" style="220" customWidth="1"/>
    <col min="10254" max="10496" width="9.109375" style="220"/>
    <col min="10497" max="10497" width="4.44140625" style="220" customWidth="1"/>
    <col min="10498" max="10498" width="11.5546875" style="220" customWidth="1"/>
    <col min="10499" max="10499" width="40.44140625" style="220" customWidth="1"/>
    <col min="10500" max="10500" width="5.5546875" style="220" customWidth="1"/>
    <col min="10501" max="10501" width="8.5546875" style="220" customWidth="1"/>
    <col min="10502" max="10502" width="9.88671875" style="220" customWidth="1"/>
    <col min="10503" max="10503" width="13.88671875" style="220" customWidth="1"/>
    <col min="10504" max="10504" width="11.6640625" style="220" customWidth="1"/>
    <col min="10505" max="10505" width="11.5546875" style="220" customWidth="1"/>
    <col min="10506" max="10506" width="11" style="220" customWidth="1"/>
    <col min="10507" max="10507" width="10.44140625" style="220" customWidth="1"/>
    <col min="10508" max="10508" width="75.21875" style="220" customWidth="1"/>
    <col min="10509" max="10509" width="45.21875" style="220" customWidth="1"/>
    <col min="10510" max="10752" width="9.109375" style="220"/>
    <col min="10753" max="10753" width="4.44140625" style="220" customWidth="1"/>
    <col min="10754" max="10754" width="11.5546875" style="220" customWidth="1"/>
    <col min="10755" max="10755" width="40.44140625" style="220" customWidth="1"/>
    <col min="10756" max="10756" width="5.5546875" style="220" customWidth="1"/>
    <col min="10757" max="10757" width="8.5546875" style="220" customWidth="1"/>
    <col min="10758" max="10758" width="9.88671875" style="220" customWidth="1"/>
    <col min="10759" max="10759" width="13.88671875" style="220" customWidth="1"/>
    <col min="10760" max="10760" width="11.6640625" style="220" customWidth="1"/>
    <col min="10761" max="10761" width="11.5546875" style="220" customWidth="1"/>
    <col min="10762" max="10762" width="11" style="220" customWidth="1"/>
    <col min="10763" max="10763" width="10.44140625" style="220" customWidth="1"/>
    <col min="10764" max="10764" width="75.21875" style="220" customWidth="1"/>
    <col min="10765" max="10765" width="45.21875" style="220" customWidth="1"/>
    <col min="10766" max="11008" width="9.109375" style="220"/>
    <col min="11009" max="11009" width="4.44140625" style="220" customWidth="1"/>
    <col min="11010" max="11010" width="11.5546875" style="220" customWidth="1"/>
    <col min="11011" max="11011" width="40.44140625" style="220" customWidth="1"/>
    <col min="11012" max="11012" width="5.5546875" style="220" customWidth="1"/>
    <col min="11013" max="11013" width="8.5546875" style="220" customWidth="1"/>
    <col min="11014" max="11014" width="9.88671875" style="220" customWidth="1"/>
    <col min="11015" max="11015" width="13.88671875" style="220" customWidth="1"/>
    <col min="11016" max="11016" width="11.6640625" style="220" customWidth="1"/>
    <col min="11017" max="11017" width="11.5546875" style="220" customWidth="1"/>
    <col min="11018" max="11018" width="11" style="220" customWidth="1"/>
    <col min="11019" max="11019" width="10.44140625" style="220" customWidth="1"/>
    <col min="11020" max="11020" width="75.21875" style="220" customWidth="1"/>
    <col min="11021" max="11021" width="45.21875" style="220" customWidth="1"/>
    <col min="11022" max="11264" width="9.109375" style="220"/>
    <col min="11265" max="11265" width="4.44140625" style="220" customWidth="1"/>
    <col min="11266" max="11266" width="11.5546875" style="220" customWidth="1"/>
    <col min="11267" max="11267" width="40.44140625" style="220" customWidth="1"/>
    <col min="11268" max="11268" width="5.5546875" style="220" customWidth="1"/>
    <col min="11269" max="11269" width="8.5546875" style="220" customWidth="1"/>
    <col min="11270" max="11270" width="9.88671875" style="220" customWidth="1"/>
    <col min="11271" max="11271" width="13.88671875" style="220" customWidth="1"/>
    <col min="11272" max="11272" width="11.6640625" style="220" customWidth="1"/>
    <col min="11273" max="11273" width="11.5546875" style="220" customWidth="1"/>
    <col min="11274" max="11274" width="11" style="220" customWidth="1"/>
    <col min="11275" max="11275" width="10.44140625" style="220" customWidth="1"/>
    <col min="11276" max="11276" width="75.21875" style="220" customWidth="1"/>
    <col min="11277" max="11277" width="45.21875" style="220" customWidth="1"/>
    <col min="11278" max="11520" width="9.109375" style="220"/>
    <col min="11521" max="11521" width="4.44140625" style="220" customWidth="1"/>
    <col min="11522" max="11522" width="11.5546875" style="220" customWidth="1"/>
    <col min="11523" max="11523" width="40.44140625" style="220" customWidth="1"/>
    <col min="11524" max="11524" width="5.5546875" style="220" customWidth="1"/>
    <col min="11525" max="11525" width="8.5546875" style="220" customWidth="1"/>
    <col min="11526" max="11526" width="9.88671875" style="220" customWidth="1"/>
    <col min="11527" max="11527" width="13.88671875" style="220" customWidth="1"/>
    <col min="11528" max="11528" width="11.6640625" style="220" customWidth="1"/>
    <col min="11529" max="11529" width="11.5546875" style="220" customWidth="1"/>
    <col min="11530" max="11530" width="11" style="220" customWidth="1"/>
    <col min="11531" max="11531" width="10.44140625" style="220" customWidth="1"/>
    <col min="11532" max="11532" width="75.21875" style="220" customWidth="1"/>
    <col min="11533" max="11533" width="45.21875" style="220" customWidth="1"/>
    <col min="11534" max="11776" width="9.109375" style="220"/>
    <col min="11777" max="11777" width="4.44140625" style="220" customWidth="1"/>
    <col min="11778" max="11778" width="11.5546875" style="220" customWidth="1"/>
    <col min="11779" max="11779" width="40.44140625" style="220" customWidth="1"/>
    <col min="11780" max="11780" width="5.5546875" style="220" customWidth="1"/>
    <col min="11781" max="11781" width="8.5546875" style="220" customWidth="1"/>
    <col min="11782" max="11782" width="9.88671875" style="220" customWidth="1"/>
    <col min="11783" max="11783" width="13.88671875" style="220" customWidth="1"/>
    <col min="11784" max="11784" width="11.6640625" style="220" customWidth="1"/>
    <col min="11785" max="11785" width="11.5546875" style="220" customWidth="1"/>
    <col min="11786" max="11786" width="11" style="220" customWidth="1"/>
    <col min="11787" max="11787" width="10.44140625" style="220" customWidth="1"/>
    <col min="11788" max="11788" width="75.21875" style="220" customWidth="1"/>
    <col min="11789" max="11789" width="45.21875" style="220" customWidth="1"/>
    <col min="11790" max="12032" width="9.109375" style="220"/>
    <col min="12033" max="12033" width="4.44140625" style="220" customWidth="1"/>
    <col min="12034" max="12034" width="11.5546875" style="220" customWidth="1"/>
    <col min="12035" max="12035" width="40.44140625" style="220" customWidth="1"/>
    <col min="12036" max="12036" width="5.5546875" style="220" customWidth="1"/>
    <col min="12037" max="12037" width="8.5546875" style="220" customWidth="1"/>
    <col min="12038" max="12038" width="9.88671875" style="220" customWidth="1"/>
    <col min="12039" max="12039" width="13.88671875" style="220" customWidth="1"/>
    <col min="12040" max="12040" width="11.6640625" style="220" customWidth="1"/>
    <col min="12041" max="12041" width="11.5546875" style="220" customWidth="1"/>
    <col min="12042" max="12042" width="11" style="220" customWidth="1"/>
    <col min="12043" max="12043" width="10.44140625" style="220" customWidth="1"/>
    <col min="12044" max="12044" width="75.21875" style="220" customWidth="1"/>
    <col min="12045" max="12045" width="45.21875" style="220" customWidth="1"/>
    <col min="12046" max="12288" width="9.109375" style="220"/>
    <col min="12289" max="12289" width="4.44140625" style="220" customWidth="1"/>
    <col min="12290" max="12290" width="11.5546875" style="220" customWidth="1"/>
    <col min="12291" max="12291" width="40.44140625" style="220" customWidth="1"/>
    <col min="12292" max="12292" width="5.5546875" style="220" customWidth="1"/>
    <col min="12293" max="12293" width="8.5546875" style="220" customWidth="1"/>
    <col min="12294" max="12294" width="9.88671875" style="220" customWidth="1"/>
    <col min="12295" max="12295" width="13.88671875" style="220" customWidth="1"/>
    <col min="12296" max="12296" width="11.6640625" style="220" customWidth="1"/>
    <col min="12297" max="12297" width="11.5546875" style="220" customWidth="1"/>
    <col min="12298" max="12298" width="11" style="220" customWidth="1"/>
    <col min="12299" max="12299" width="10.44140625" style="220" customWidth="1"/>
    <col min="12300" max="12300" width="75.21875" style="220" customWidth="1"/>
    <col min="12301" max="12301" width="45.21875" style="220" customWidth="1"/>
    <col min="12302" max="12544" width="9.109375" style="220"/>
    <col min="12545" max="12545" width="4.44140625" style="220" customWidth="1"/>
    <col min="12546" max="12546" width="11.5546875" style="220" customWidth="1"/>
    <col min="12547" max="12547" width="40.44140625" style="220" customWidth="1"/>
    <col min="12548" max="12548" width="5.5546875" style="220" customWidth="1"/>
    <col min="12549" max="12549" width="8.5546875" style="220" customWidth="1"/>
    <col min="12550" max="12550" width="9.88671875" style="220" customWidth="1"/>
    <col min="12551" max="12551" width="13.88671875" style="220" customWidth="1"/>
    <col min="12552" max="12552" width="11.6640625" style="220" customWidth="1"/>
    <col min="12553" max="12553" width="11.5546875" style="220" customWidth="1"/>
    <col min="12554" max="12554" width="11" style="220" customWidth="1"/>
    <col min="12555" max="12555" width="10.44140625" style="220" customWidth="1"/>
    <col min="12556" max="12556" width="75.21875" style="220" customWidth="1"/>
    <col min="12557" max="12557" width="45.21875" style="220" customWidth="1"/>
    <col min="12558" max="12800" width="9.109375" style="220"/>
    <col min="12801" max="12801" width="4.44140625" style="220" customWidth="1"/>
    <col min="12802" max="12802" width="11.5546875" style="220" customWidth="1"/>
    <col min="12803" max="12803" width="40.44140625" style="220" customWidth="1"/>
    <col min="12804" max="12804" width="5.5546875" style="220" customWidth="1"/>
    <col min="12805" max="12805" width="8.5546875" style="220" customWidth="1"/>
    <col min="12806" max="12806" width="9.88671875" style="220" customWidth="1"/>
    <col min="12807" max="12807" width="13.88671875" style="220" customWidth="1"/>
    <col min="12808" max="12808" width="11.6640625" style="220" customWidth="1"/>
    <col min="12809" max="12809" width="11.5546875" style="220" customWidth="1"/>
    <col min="12810" max="12810" width="11" style="220" customWidth="1"/>
    <col min="12811" max="12811" width="10.44140625" style="220" customWidth="1"/>
    <col min="12812" max="12812" width="75.21875" style="220" customWidth="1"/>
    <col min="12813" max="12813" width="45.21875" style="220" customWidth="1"/>
    <col min="12814" max="13056" width="9.109375" style="220"/>
    <col min="13057" max="13057" width="4.44140625" style="220" customWidth="1"/>
    <col min="13058" max="13058" width="11.5546875" style="220" customWidth="1"/>
    <col min="13059" max="13059" width="40.44140625" style="220" customWidth="1"/>
    <col min="13060" max="13060" width="5.5546875" style="220" customWidth="1"/>
    <col min="13061" max="13061" width="8.5546875" style="220" customWidth="1"/>
    <col min="13062" max="13062" width="9.88671875" style="220" customWidth="1"/>
    <col min="13063" max="13063" width="13.88671875" style="220" customWidth="1"/>
    <col min="13064" max="13064" width="11.6640625" style="220" customWidth="1"/>
    <col min="13065" max="13065" width="11.5546875" style="220" customWidth="1"/>
    <col min="13066" max="13066" width="11" style="220" customWidth="1"/>
    <col min="13067" max="13067" width="10.44140625" style="220" customWidth="1"/>
    <col min="13068" max="13068" width="75.21875" style="220" customWidth="1"/>
    <col min="13069" max="13069" width="45.21875" style="220" customWidth="1"/>
    <col min="13070" max="13312" width="9.109375" style="220"/>
    <col min="13313" max="13313" width="4.44140625" style="220" customWidth="1"/>
    <col min="13314" max="13314" width="11.5546875" style="220" customWidth="1"/>
    <col min="13315" max="13315" width="40.44140625" style="220" customWidth="1"/>
    <col min="13316" max="13316" width="5.5546875" style="220" customWidth="1"/>
    <col min="13317" max="13317" width="8.5546875" style="220" customWidth="1"/>
    <col min="13318" max="13318" width="9.88671875" style="220" customWidth="1"/>
    <col min="13319" max="13319" width="13.88671875" style="220" customWidth="1"/>
    <col min="13320" max="13320" width="11.6640625" style="220" customWidth="1"/>
    <col min="13321" max="13321" width="11.5546875" style="220" customWidth="1"/>
    <col min="13322" max="13322" width="11" style="220" customWidth="1"/>
    <col min="13323" max="13323" width="10.44140625" style="220" customWidth="1"/>
    <col min="13324" max="13324" width="75.21875" style="220" customWidth="1"/>
    <col min="13325" max="13325" width="45.21875" style="220" customWidth="1"/>
    <col min="13326" max="13568" width="9.109375" style="220"/>
    <col min="13569" max="13569" width="4.44140625" style="220" customWidth="1"/>
    <col min="13570" max="13570" width="11.5546875" style="220" customWidth="1"/>
    <col min="13571" max="13571" width="40.44140625" style="220" customWidth="1"/>
    <col min="13572" max="13572" width="5.5546875" style="220" customWidth="1"/>
    <col min="13573" max="13573" width="8.5546875" style="220" customWidth="1"/>
    <col min="13574" max="13574" width="9.88671875" style="220" customWidth="1"/>
    <col min="13575" max="13575" width="13.88671875" style="220" customWidth="1"/>
    <col min="13576" max="13576" width="11.6640625" style="220" customWidth="1"/>
    <col min="13577" max="13577" width="11.5546875" style="220" customWidth="1"/>
    <col min="13578" max="13578" width="11" style="220" customWidth="1"/>
    <col min="13579" max="13579" width="10.44140625" style="220" customWidth="1"/>
    <col min="13580" max="13580" width="75.21875" style="220" customWidth="1"/>
    <col min="13581" max="13581" width="45.21875" style="220" customWidth="1"/>
    <col min="13582" max="13824" width="9.109375" style="220"/>
    <col min="13825" max="13825" width="4.44140625" style="220" customWidth="1"/>
    <col min="13826" max="13826" width="11.5546875" style="220" customWidth="1"/>
    <col min="13827" max="13827" width="40.44140625" style="220" customWidth="1"/>
    <col min="13828" max="13828" width="5.5546875" style="220" customWidth="1"/>
    <col min="13829" max="13829" width="8.5546875" style="220" customWidth="1"/>
    <col min="13830" max="13830" width="9.88671875" style="220" customWidth="1"/>
    <col min="13831" max="13831" width="13.88671875" style="220" customWidth="1"/>
    <col min="13832" max="13832" width="11.6640625" style="220" customWidth="1"/>
    <col min="13833" max="13833" width="11.5546875" style="220" customWidth="1"/>
    <col min="13834" max="13834" width="11" style="220" customWidth="1"/>
    <col min="13835" max="13835" width="10.44140625" style="220" customWidth="1"/>
    <col min="13836" max="13836" width="75.21875" style="220" customWidth="1"/>
    <col min="13837" max="13837" width="45.21875" style="220" customWidth="1"/>
    <col min="13838" max="14080" width="9.109375" style="220"/>
    <col min="14081" max="14081" width="4.44140625" style="220" customWidth="1"/>
    <col min="14082" max="14082" width="11.5546875" style="220" customWidth="1"/>
    <col min="14083" max="14083" width="40.44140625" style="220" customWidth="1"/>
    <col min="14084" max="14084" width="5.5546875" style="220" customWidth="1"/>
    <col min="14085" max="14085" width="8.5546875" style="220" customWidth="1"/>
    <col min="14086" max="14086" width="9.88671875" style="220" customWidth="1"/>
    <col min="14087" max="14087" width="13.88671875" style="220" customWidth="1"/>
    <col min="14088" max="14088" width="11.6640625" style="220" customWidth="1"/>
    <col min="14089" max="14089" width="11.5546875" style="220" customWidth="1"/>
    <col min="14090" max="14090" width="11" style="220" customWidth="1"/>
    <col min="14091" max="14091" width="10.44140625" style="220" customWidth="1"/>
    <col min="14092" max="14092" width="75.21875" style="220" customWidth="1"/>
    <col min="14093" max="14093" width="45.21875" style="220" customWidth="1"/>
    <col min="14094" max="14336" width="9.109375" style="220"/>
    <col min="14337" max="14337" width="4.44140625" style="220" customWidth="1"/>
    <col min="14338" max="14338" width="11.5546875" style="220" customWidth="1"/>
    <col min="14339" max="14339" width="40.44140625" style="220" customWidth="1"/>
    <col min="14340" max="14340" width="5.5546875" style="220" customWidth="1"/>
    <col min="14341" max="14341" width="8.5546875" style="220" customWidth="1"/>
    <col min="14342" max="14342" width="9.88671875" style="220" customWidth="1"/>
    <col min="14343" max="14343" width="13.88671875" style="220" customWidth="1"/>
    <col min="14344" max="14344" width="11.6640625" style="220" customWidth="1"/>
    <col min="14345" max="14345" width="11.5546875" style="220" customWidth="1"/>
    <col min="14346" max="14346" width="11" style="220" customWidth="1"/>
    <col min="14347" max="14347" width="10.44140625" style="220" customWidth="1"/>
    <col min="14348" max="14348" width="75.21875" style="220" customWidth="1"/>
    <col min="14349" max="14349" width="45.21875" style="220" customWidth="1"/>
    <col min="14350" max="14592" width="9.109375" style="220"/>
    <col min="14593" max="14593" width="4.44140625" style="220" customWidth="1"/>
    <col min="14594" max="14594" width="11.5546875" style="220" customWidth="1"/>
    <col min="14595" max="14595" width="40.44140625" style="220" customWidth="1"/>
    <col min="14596" max="14596" width="5.5546875" style="220" customWidth="1"/>
    <col min="14597" max="14597" width="8.5546875" style="220" customWidth="1"/>
    <col min="14598" max="14598" width="9.88671875" style="220" customWidth="1"/>
    <col min="14599" max="14599" width="13.88671875" style="220" customWidth="1"/>
    <col min="14600" max="14600" width="11.6640625" style="220" customWidth="1"/>
    <col min="14601" max="14601" width="11.5546875" style="220" customWidth="1"/>
    <col min="14602" max="14602" width="11" style="220" customWidth="1"/>
    <col min="14603" max="14603" width="10.44140625" style="220" customWidth="1"/>
    <col min="14604" max="14604" width="75.21875" style="220" customWidth="1"/>
    <col min="14605" max="14605" width="45.21875" style="220" customWidth="1"/>
    <col min="14606" max="14848" width="9.109375" style="220"/>
    <col min="14849" max="14849" width="4.44140625" style="220" customWidth="1"/>
    <col min="14850" max="14850" width="11.5546875" style="220" customWidth="1"/>
    <col min="14851" max="14851" width="40.44140625" style="220" customWidth="1"/>
    <col min="14852" max="14852" width="5.5546875" style="220" customWidth="1"/>
    <col min="14853" max="14853" width="8.5546875" style="220" customWidth="1"/>
    <col min="14854" max="14854" width="9.88671875" style="220" customWidth="1"/>
    <col min="14855" max="14855" width="13.88671875" style="220" customWidth="1"/>
    <col min="14856" max="14856" width="11.6640625" style="220" customWidth="1"/>
    <col min="14857" max="14857" width="11.5546875" style="220" customWidth="1"/>
    <col min="14858" max="14858" width="11" style="220" customWidth="1"/>
    <col min="14859" max="14859" width="10.44140625" style="220" customWidth="1"/>
    <col min="14860" max="14860" width="75.21875" style="220" customWidth="1"/>
    <col min="14861" max="14861" width="45.21875" style="220" customWidth="1"/>
    <col min="14862" max="15104" width="9.109375" style="220"/>
    <col min="15105" max="15105" width="4.44140625" style="220" customWidth="1"/>
    <col min="15106" max="15106" width="11.5546875" style="220" customWidth="1"/>
    <col min="15107" max="15107" width="40.44140625" style="220" customWidth="1"/>
    <col min="15108" max="15108" width="5.5546875" style="220" customWidth="1"/>
    <col min="15109" max="15109" width="8.5546875" style="220" customWidth="1"/>
    <col min="15110" max="15110" width="9.88671875" style="220" customWidth="1"/>
    <col min="15111" max="15111" width="13.88671875" style="220" customWidth="1"/>
    <col min="15112" max="15112" width="11.6640625" style="220" customWidth="1"/>
    <col min="15113" max="15113" width="11.5546875" style="220" customWidth="1"/>
    <col min="15114" max="15114" width="11" style="220" customWidth="1"/>
    <col min="15115" max="15115" width="10.44140625" style="220" customWidth="1"/>
    <col min="15116" max="15116" width="75.21875" style="220" customWidth="1"/>
    <col min="15117" max="15117" width="45.21875" style="220" customWidth="1"/>
    <col min="15118" max="15360" width="9.109375" style="220"/>
    <col min="15361" max="15361" width="4.44140625" style="220" customWidth="1"/>
    <col min="15362" max="15362" width="11.5546875" style="220" customWidth="1"/>
    <col min="15363" max="15363" width="40.44140625" style="220" customWidth="1"/>
    <col min="15364" max="15364" width="5.5546875" style="220" customWidth="1"/>
    <col min="15365" max="15365" width="8.5546875" style="220" customWidth="1"/>
    <col min="15366" max="15366" width="9.88671875" style="220" customWidth="1"/>
    <col min="15367" max="15367" width="13.88671875" style="220" customWidth="1"/>
    <col min="15368" max="15368" width="11.6640625" style="220" customWidth="1"/>
    <col min="15369" max="15369" width="11.5546875" style="220" customWidth="1"/>
    <col min="15370" max="15370" width="11" style="220" customWidth="1"/>
    <col min="15371" max="15371" width="10.44140625" style="220" customWidth="1"/>
    <col min="15372" max="15372" width="75.21875" style="220" customWidth="1"/>
    <col min="15373" max="15373" width="45.21875" style="220" customWidth="1"/>
    <col min="15374" max="15616" width="9.109375" style="220"/>
    <col min="15617" max="15617" width="4.44140625" style="220" customWidth="1"/>
    <col min="15618" max="15618" width="11.5546875" style="220" customWidth="1"/>
    <col min="15619" max="15619" width="40.44140625" style="220" customWidth="1"/>
    <col min="15620" max="15620" width="5.5546875" style="220" customWidth="1"/>
    <col min="15621" max="15621" width="8.5546875" style="220" customWidth="1"/>
    <col min="15622" max="15622" width="9.88671875" style="220" customWidth="1"/>
    <col min="15623" max="15623" width="13.88671875" style="220" customWidth="1"/>
    <col min="15624" max="15624" width="11.6640625" style="220" customWidth="1"/>
    <col min="15625" max="15625" width="11.5546875" style="220" customWidth="1"/>
    <col min="15626" max="15626" width="11" style="220" customWidth="1"/>
    <col min="15627" max="15627" width="10.44140625" style="220" customWidth="1"/>
    <col min="15628" max="15628" width="75.21875" style="220" customWidth="1"/>
    <col min="15629" max="15629" width="45.21875" style="220" customWidth="1"/>
    <col min="15630" max="15872" width="9.109375" style="220"/>
    <col min="15873" max="15873" width="4.44140625" style="220" customWidth="1"/>
    <col min="15874" max="15874" width="11.5546875" style="220" customWidth="1"/>
    <col min="15875" max="15875" width="40.44140625" style="220" customWidth="1"/>
    <col min="15876" max="15876" width="5.5546875" style="220" customWidth="1"/>
    <col min="15877" max="15877" width="8.5546875" style="220" customWidth="1"/>
    <col min="15878" max="15878" width="9.88671875" style="220" customWidth="1"/>
    <col min="15879" max="15879" width="13.88671875" style="220" customWidth="1"/>
    <col min="15880" max="15880" width="11.6640625" style="220" customWidth="1"/>
    <col min="15881" max="15881" width="11.5546875" style="220" customWidth="1"/>
    <col min="15882" max="15882" width="11" style="220" customWidth="1"/>
    <col min="15883" max="15883" width="10.44140625" style="220" customWidth="1"/>
    <col min="15884" max="15884" width="75.21875" style="220" customWidth="1"/>
    <col min="15885" max="15885" width="45.21875" style="220" customWidth="1"/>
    <col min="15886" max="16128" width="9.109375" style="220"/>
    <col min="16129" max="16129" width="4.44140625" style="220" customWidth="1"/>
    <col min="16130" max="16130" width="11.5546875" style="220" customWidth="1"/>
    <col min="16131" max="16131" width="40.44140625" style="220" customWidth="1"/>
    <col min="16132" max="16132" width="5.5546875" style="220" customWidth="1"/>
    <col min="16133" max="16133" width="8.5546875" style="220" customWidth="1"/>
    <col min="16134" max="16134" width="9.88671875" style="220" customWidth="1"/>
    <col min="16135" max="16135" width="13.88671875" style="220" customWidth="1"/>
    <col min="16136" max="16136" width="11.6640625" style="220" customWidth="1"/>
    <col min="16137" max="16137" width="11.5546875" style="220" customWidth="1"/>
    <col min="16138" max="16138" width="11" style="220" customWidth="1"/>
    <col min="16139" max="16139" width="10.44140625" style="220" customWidth="1"/>
    <col min="16140" max="16140" width="75.21875" style="220" customWidth="1"/>
    <col min="16141" max="16141" width="45.21875" style="220" customWidth="1"/>
    <col min="16142" max="16384" width="9.109375" style="220"/>
  </cols>
  <sheetData>
    <row r="1" spans="1:80" ht="15.6" x14ac:dyDescent="0.3">
      <c r="A1" s="317" t="s">
        <v>99</v>
      </c>
      <c r="B1" s="317"/>
      <c r="C1" s="317"/>
      <c r="D1" s="317"/>
      <c r="E1" s="317"/>
      <c r="F1" s="317"/>
      <c r="G1" s="317"/>
    </row>
    <row r="2" spans="1:80" ht="14.25" customHeight="1" thickBot="1" x14ac:dyDescent="0.3">
      <c r="B2" s="221"/>
      <c r="C2" s="222"/>
      <c r="D2" s="222"/>
      <c r="E2" s="223"/>
      <c r="F2" s="222"/>
      <c r="G2" s="222"/>
    </row>
    <row r="3" spans="1:80" ht="13.8" thickTop="1" x14ac:dyDescent="0.25">
      <c r="A3" s="305" t="s">
        <v>2</v>
      </c>
      <c r="B3" s="306"/>
      <c r="C3" s="174" t="s">
        <v>102</v>
      </c>
      <c r="D3" s="224"/>
      <c r="E3" s="225" t="s">
        <v>81</v>
      </c>
      <c r="F3" s="226" t="str">
        <f>'IO 01 IO 01 Rek'!H1</f>
        <v>IO 01</v>
      </c>
      <c r="G3" s="227"/>
    </row>
    <row r="4" spans="1:80" ht="13.8" thickBot="1" x14ac:dyDescent="0.3">
      <c r="A4" s="318" t="s">
        <v>72</v>
      </c>
      <c r="B4" s="308"/>
      <c r="C4" s="180" t="s">
        <v>123</v>
      </c>
      <c r="D4" s="228"/>
      <c r="E4" s="319" t="str">
        <f>'IO 01 IO 01 Rek'!G2</f>
        <v>Komunikace</v>
      </c>
      <c r="F4" s="320"/>
      <c r="G4" s="321"/>
    </row>
    <row r="5" spans="1:80" ht="13.8" thickTop="1" x14ac:dyDescent="0.25">
      <c r="A5" s="229"/>
      <c r="G5" s="231"/>
    </row>
    <row r="6" spans="1:80" ht="27" customHeight="1" x14ac:dyDescent="0.25">
      <c r="A6" s="232" t="s">
        <v>82</v>
      </c>
      <c r="B6" s="233" t="s">
        <v>83</v>
      </c>
      <c r="C6" s="233" t="s">
        <v>84</v>
      </c>
      <c r="D6" s="233" t="s">
        <v>85</v>
      </c>
      <c r="E6" s="234" t="s">
        <v>86</v>
      </c>
      <c r="F6" s="233" t="s">
        <v>87</v>
      </c>
      <c r="G6" s="235" t="s">
        <v>88</v>
      </c>
      <c r="H6" s="236" t="s">
        <v>89</v>
      </c>
      <c r="I6" s="236" t="s">
        <v>90</v>
      </c>
      <c r="J6" s="236" t="s">
        <v>91</v>
      </c>
      <c r="K6" s="236" t="s">
        <v>92</v>
      </c>
    </row>
    <row r="7" spans="1:80" x14ac:dyDescent="0.25">
      <c r="A7" s="237" t="s">
        <v>93</v>
      </c>
      <c r="B7" s="238" t="s">
        <v>94</v>
      </c>
      <c r="C7" s="239" t="s">
        <v>95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x14ac:dyDescent="0.25">
      <c r="A8" s="248">
        <v>1</v>
      </c>
      <c r="B8" s="249" t="s">
        <v>125</v>
      </c>
      <c r="C8" s="250" t="s">
        <v>126</v>
      </c>
      <c r="D8" s="251" t="s">
        <v>127</v>
      </c>
      <c r="E8" s="252">
        <v>572.23580000000004</v>
      </c>
      <c r="F8" s="252">
        <v>0</v>
      </c>
      <c r="G8" s="253">
        <f>E8*F8</f>
        <v>0</v>
      </c>
      <c r="H8" s="254">
        <v>0</v>
      </c>
      <c r="I8" s="255">
        <f>E8*H8</f>
        <v>0</v>
      </c>
      <c r="J8" s="254">
        <v>0</v>
      </c>
      <c r="K8" s="255">
        <f>E8*J8</f>
        <v>0</v>
      </c>
      <c r="O8" s="247">
        <v>2</v>
      </c>
      <c r="AA8" s="220">
        <v>1</v>
      </c>
      <c r="AB8" s="220">
        <v>1</v>
      </c>
      <c r="AC8" s="220">
        <v>1</v>
      </c>
      <c r="AZ8" s="220">
        <v>1</v>
      </c>
      <c r="BA8" s="220">
        <f>IF(AZ8=1,G8,0)</f>
        <v>0</v>
      </c>
      <c r="BB8" s="220">
        <f>IF(AZ8=2,G8,0)</f>
        <v>0</v>
      </c>
      <c r="BC8" s="220">
        <f>IF(AZ8=3,G8,0)</f>
        <v>0</v>
      </c>
      <c r="BD8" s="220">
        <f>IF(AZ8=4,G8,0)</f>
        <v>0</v>
      </c>
      <c r="BE8" s="220">
        <f>IF(AZ8=5,G8,0)</f>
        <v>0</v>
      </c>
      <c r="CA8" s="247">
        <v>1</v>
      </c>
      <c r="CB8" s="247">
        <v>1</v>
      </c>
    </row>
    <row r="9" spans="1:80" x14ac:dyDescent="0.25">
      <c r="A9" s="256"/>
      <c r="B9" s="260"/>
      <c r="C9" s="322" t="s">
        <v>128</v>
      </c>
      <c r="D9" s="323"/>
      <c r="E9" s="261">
        <v>217</v>
      </c>
      <c r="F9" s="262"/>
      <c r="G9" s="263"/>
      <c r="H9" s="264"/>
      <c r="I9" s="258"/>
      <c r="J9" s="265"/>
      <c r="K9" s="258"/>
      <c r="M9" s="259" t="s">
        <v>128</v>
      </c>
      <c r="O9" s="247"/>
    </row>
    <row r="10" spans="1:80" x14ac:dyDescent="0.25">
      <c r="A10" s="256"/>
      <c r="B10" s="260"/>
      <c r="C10" s="322" t="s">
        <v>129</v>
      </c>
      <c r="D10" s="323"/>
      <c r="E10" s="261">
        <v>173.30529999999999</v>
      </c>
      <c r="F10" s="262"/>
      <c r="G10" s="263"/>
      <c r="H10" s="264"/>
      <c r="I10" s="258"/>
      <c r="J10" s="265"/>
      <c r="K10" s="258"/>
      <c r="M10" s="259" t="s">
        <v>129</v>
      </c>
      <c r="O10" s="247"/>
    </row>
    <row r="11" spans="1:80" ht="21" x14ac:dyDescent="0.25">
      <c r="A11" s="256"/>
      <c r="B11" s="260"/>
      <c r="C11" s="322" t="s">
        <v>130</v>
      </c>
      <c r="D11" s="323"/>
      <c r="E11" s="261">
        <v>181.9306</v>
      </c>
      <c r="F11" s="262"/>
      <c r="G11" s="263"/>
      <c r="H11" s="264"/>
      <c r="I11" s="258"/>
      <c r="J11" s="265"/>
      <c r="K11" s="258"/>
      <c r="M11" s="259" t="s">
        <v>130</v>
      </c>
      <c r="O11" s="247"/>
    </row>
    <row r="12" spans="1:80" x14ac:dyDescent="0.25">
      <c r="A12" s="248">
        <v>2</v>
      </c>
      <c r="B12" s="249" t="s">
        <v>131</v>
      </c>
      <c r="C12" s="250" t="s">
        <v>132</v>
      </c>
      <c r="D12" s="251" t="s">
        <v>127</v>
      </c>
      <c r="E12" s="252">
        <v>345.88</v>
      </c>
      <c r="F12" s="252">
        <v>0</v>
      </c>
      <c r="G12" s="253">
        <f>E12*F12</f>
        <v>0</v>
      </c>
      <c r="H12" s="254">
        <v>0</v>
      </c>
      <c r="I12" s="255">
        <f>E12*H12</f>
        <v>0</v>
      </c>
      <c r="J12" s="254">
        <v>0</v>
      </c>
      <c r="K12" s="255">
        <f>E12*J12</f>
        <v>0</v>
      </c>
      <c r="O12" s="247">
        <v>2</v>
      </c>
      <c r="AA12" s="220">
        <v>1</v>
      </c>
      <c r="AB12" s="220">
        <v>1</v>
      </c>
      <c r="AC12" s="220">
        <v>1</v>
      </c>
      <c r="AZ12" s="220">
        <v>1</v>
      </c>
      <c r="BA12" s="220">
        <f>IF(AZ12=1,G12,0)</f>
        <v>0</v>
      </c>
      <c r="BB12" s="220">
        <f>IF(AZ12=2,G12,0)</f>
        <v>0</v>
      </c>
      <c r="BC12" s="220">
        <f>IF(AZ12=3,G12,0)</f>
        <v>0</v>
      </c>
      <c r="BD12" s="220">
        <f>IF(AZ12=4,G12,0)</f>
        <v>0</v>
      </c>
      <c r="BE12" s="220">
        <f>IF(AZ12=5,G12,0)</f>
        <v>0</v>
      </c>
      <c r="CA12" s="247">
        <v>1</v>
      </c>
      <c r="CB12" s="247">
        <v>1</v>
      </c>
    </row>
    <row r="13" spans="1:80" ht="21" x14ac:dyDescent="0.25">
      <c r="A13" s="256"/>
      <c r="B13" s="260"/>
      <c r="C13" s="322" t="s">
        <v>133</v>
      </c>
      <c r="D13" s="323"/>
      <c r="E13" s="261">
        <v>345.88</v>
      </c>
      <c r="F13" s="262"/>
      <c r="G13" s="263"/>
      <c r="H13" s="264"/>
      <c r="I13" s="258"/>
      <c r="J13" s="265"/>
      <c r="K13" s="258"/>
      <c r="M13" s="259" t="s">
        <v>133</v>
      </c>
      <c r="O13" s="247"/>
    </row>
    <row r="14" spans="1:80" x14ac:dyDescent="0.25">
      <c r="A14" s="248">
        <v>3</v>
      </c>
      <c r="B14" s="249" t="s">
        <v>134</v>
      </c>
      <c r="C14" s="250" t="s">
        <v>135</v>
      </c>
      <c r="D14" s="251" t="s">
        <v>127</v>
      </c>
      <c r="E14" s="252">
        <v>345.88</v>
      </c>
      <c r="F14" s="252">
        <v>0</v>
      </c>
      <c r="G14" s="253">
        <f>E14*F14</f>
        <v>0</v>
      </c>
      <c r="H14" s="254">
        <v>0</v>
      </c>
      <c r="I14" s="255">
        <f>E14*H14</f>
        <v>0</v>
      </c>
      <c r="J14" s="254">
        <v>0</v>
      </c>
      <c r="K14" s="255">
        <f>E14*J14</f>
        <v>0</v>
      </c>
      <c r="O14" s="247">
        <v>2</v>
      </c>
      <c r="AA14" s="220">
        <v>1</v>
      </c>
      <c r="AB14" s="220">
        <v>1</v>
      </c>
      <c r="AC14" s="220">
        <v>1</v>
      </c>
      <c r="AZ14" s="220">
        <v>1</v>
      </c>
      <c r="BA14" s="220">
        <f>IF(AZ14=1,G14,0)</f>
        <v>0</v>
      </c>
      <c r="BB14" s="220">
        <f>IF(AZ14=2,G14,0)</f>
        <v>0</v>
      </c>
      <c r="BC14" s="220">
        <f>IF(AZ14=3,G14,0)</f>
        <v>0</v>
      </c>
      <c r="BD14" s="220">
        <f>IF(AZ14=4,G14,0)</f>
        <v>0</v>
      </c>
      <c r="BE14" s="220">
        <f>IF(AZ14=5,G14,0)</f>
        <v>0</v>
      </c>
      <c r="CA14" s="247">
        <v>1</v>
      </c>
      <c r="CB14" s="247">
        <v>1</v>
      </c>
    </row>
    <row r="15" spans="1:80" x14ac:dyDescent="0.25">
      <c r="A15" s="248">
        <v>4</v>
      </c>
      <c r="B15" s="249" t="s">
        <v>136</v>
      </c>
      <c r="C15" s="250" t="s">
        <v>137</v>
      </c>
      <c r="D15" s="251" t="s">
        <v>127</v>
      </c>
      <c r="E15" s="252">
        <v>18.161300000000001</v>
      </c>
      <c r="F15" s="252">
        <v>0</v>
      </c>
      <c r="G15" s="253">
        <f>E15*F15</f>
        <v>0</v>
      </c>
      <c r="H15" s="254">
        <v>0</v>
      </c>
      <c r="I15" s="255">
        <f>E15*H15</f>
        <v>0</v>
      </c>
      <c r="J15" s="254">
        <v>0</v>
      </c>
      <c r="K15" s="255">
        <f>E15*J15</f>
        <v>0</v>
      </c>
      <c r="O15" s="247">
        <v>2</v>
      </c>
      <c r="AA15" s="220">
        <v>1</v>
      </c>
      <c r="AB15" s="220">
        <v>1</v>
      </c>
      <c r="AC15" s="220">
        <v>1</v>
      </c>
      <c r="AZ15" s="220">
        <v>1</v>
      </c>
      <c r="BA15" s="220">
        <f>IF(AZ15=1,G15,0)</f>
        <v>0</v>
      </c>
      <c r="BB15" s="220">
        <f>IF(AZ15=2,G15,0)</f>
        <v>0</v>
      </c>
      <c r="BC15" s="220">
        <f>IF(AZ15=3,G15,0)</f>
        <v>0</v>
      </c>
      <c r="BD15" s="220">
        <f>IF(AZ15=4,G15,0)</f>
        <v>0</v>
      </c>
      <c r="BE15" s="220">
        <f>IF(AZ15=5,G15,0)</f>
        <v>0</v>
      </c>
      <c r="CA15" s="247">
        <v>1</v>
      </c>
      <c r="CB15" s="247">
        <v>1</v>
      </c>
    </row>
    <row r="16" spans="1:80" x14ac:dyDescent="0.25">
      <c r="A16" s="256"/>
      <c r="B16" s="260"/>
      <c r="C16" s="322" t="s">
        <v>138</v>
      </c>
      <c r="D16" s="323"/>
      <c r="E16" s="261">
        <v>11.4413</v>
      </c>
      <c r="F16" s="262"/>
      <c r="G16" s="263"/>
      <c r="H16" s="264"/>
      <c r="I16" s="258"/>
      <c r="J16" s="265"/>
      <c r="K16" s="258"/>
      <c r="M16" s="259" t="s">
        <v>138</v>
      </c>
      <c r="O16" s="247"/>
    </row>
    <row r="17" spans="1:80" x14ac:dyDescent="0.25">
      <c r="A17" s="256"/>
      <c r="B17" s="260"/>
      <c r="C17" s="322" t="s">
        <v>139</v>
      </c>
      <c r="D17" s="323"/>
      <c r="E17" s="261">
        <v>6.72</v>
      </c>
      <c r="F17" s="262"/>
      <c r="G17" s="263"/>
      <c r="H17" s="264"/>
      <c r="I17" s="258"/>
      <c r="J17" s="265"/>
      <c r="K17" s="258"/>
      <c r="M17" s="259" t="s">
        <v>139</v>
      </c>
      <c r="O17" s="247"/>
    </row>
    <row r="18" spans="1:80" x14ac:dyDescent="0.25">
      <c r="A18" s="248">
        <v>5</v>
      </c>
      <c r="B18" s="249" t="s">
        <v>140</v>
      </c>
      <c r="C18" s="250" t="s">
        <v>141</v>
      </c>
      <c r="D18" s="251" t="s">
        <v>127</v>
      </c>
      <c r="E18" s="252">
        <v>18.161300000000001</v>
      </c>
      <c r="F18" s="252">
        <v>0</v>
      </c>
      <c r="G18" s="253">
        <f>E18*F18</f>
        <v>0</v>
      </c>
      <c r="H18" s="254">
        <v>0</v>
      </c>
      <c r="I18" s="255">
        <f>E18*H18</f>
        <v>0</v>
      </c>
      <c r="J18" s="254">
        <v>0</v>
      </c>
      <c r="K18" s="255">
        <f>E18*J18</f>
        <v>0</v>
      </c>
      <c r="O18" s="247">
        <v>2</v>
      </c>
      <c r="AA18" s="220">
        <v>1</v>
      </c>
      <c r="AB18" s="220">
        <v>1</v>
      </c>
      <c r="AC18" s="220">
        <v>1</v>
      </c>
      <c r="AZ18" s="220">
        <v>1</v>
      </c>
      <c r="BA18" s="220">
        <f>IF(AZ18=1,G18,0)</f>
        <v>0</v>
      </c>
      <c r="BB18" s="220">
        <f>IF(AZ18=2,G18,0)</f>
        <v>0</v>
      </c>
      <c r="BC18" s="220">
        <f>IF(AZ18=3,G18,0)</f>
        <v>0</v>
      </c>
      <c r="BD18" s="220">
        <f>IF(AZ18=4,G18,0)</f>
        <v>0</v>
      </c>
      <c r="BE18" s="220">
        <f>IF(AZ18=5,G18,0)</f>
        <v>0</v>
      </c>
      <c r="CA18" s="247">
        <v>1</v>
      </c>
      <c r="CB18" s="247">
        <v>1</v>
      </c>
    </row>
    <row r="19" spans="1:80" x14ac:dyDescent="0.25">
      <c r="A19" s="248">
        <v>6</v>
      </c>
      <c r="B19" s="249" t="s">
        <v>142</v>
      </c>
      <c r="C19" s="250" t="s">
        <v>143</v>
      </c>
      <c r="D19" s="251" t="s">
        <v>127</v>
      </c>
      <c r="E19" s="252">
        <v>12.3809</v>
      </c>
      <c r="F19" s="252">
        <v>0</v>
      </c>
      <c r="G19" s="253">
        <f>E19*F19</f>
        <v>0</v>
      </c>
      <c r="H19" s="254">
        <v>0</v>
      </c>
      <c r="I19" s="255">
        <f>E19*H19</f>
        <v>0</v>
      </c>
      <c r="J19" s="254">
        <v>0</v>
      </c>
      <c r="K19" s="255">
        <f>E19*J19</f>
        <v>0</v>
      </c>
      <c r="O19" s="247">
        <v>2</v>
      </c>
      <c r="AA19" s="220">
        <v>1</v>
      </c>
      <c r="AB19" s="220">
        <v>1</v>
      </c>
      <c r="AC19" s="220">
        <v>1</v>
      </c>
      <c r="AZ19" s="220">
        <v>1</v>
      </c>
      <c r="BA19" s="220">
        <f>IF(AZ19=1,G19,0)</f>
        <v>0</v>
      </c>
      <c r="BB19" s="220">
        <f>IF(AZ19=2,G19,0)</f>
        <v>0</v>
      </c>
      <c r="BC19" s="220">
        <f>IF(AZ19=3,G19,0)</f>
        <v>0</v>
      </c>
      <c r="BD19" s="220">
        <f>IF(AZ19=4,G19,0)</f>
        <v>0</v>
      </c>
      <c r="BE19" s="220">
        <f>IF(AZ19=5,G19,0)</f>
        <v>0</v>
      </c>
      <c r="CA19" s="247">
        <v>1</v>
      </c>
      <c r="CB19" s="247">
        <v>1</v>
      </c>
    </row>
    <row r="20" spans="1:80" ht="21" x14ac:dyDescent="0.25">
      <c r="A20" s="256"/>
      <c r="B20" s="260"/>
      <c r="C20" s="322" t="s">
        <v>144</v>
      </c>
      <c r="D20" s="323"/>
      <c r="E20" s="261">
        <v>6.3227000000000002</v>
      </c>
      <c r="F20" s="262"/>
      <c r="G20" s="263"/>
      <c r="H20" s="264"/>
      <c r="I20" s="258"/>
      <c r="J20" s="265"/>
      <c r="K20" s="258"/>
      <c r="M20" s="259" t="s">
        <v>144</v>
      </c>
      <c r="O20" s="247"/>
    </row>
    <row r="21" spans="1:80" x14ac:dyDescent="0.25">
      <c r="A21" s="256"/>
      <c r="B21" s="260"/>
      <c r="C21" s="322" t="s">
        <v>145</v>
      </c>
      <c r="D21" s="323"/>
      <c r="E21" s="261">
        <v>6.0582000000000003</v>
      </c>
      <c r="F21" s="262"/>
      <c r="G21" s="263"/>
      <c r="H21" s="264"/>
      <c r="I21" s="258"/>
      <c r="J21" s="265"/>
      <c r="K21" s="258"/>
      <c r="M21" s="259" t="s">
        <v>145</v>
      </c>
      <c r="O21" s="247"/>
    </row>
    <row r="22" spans="1:80" x14ac:dyDescent="0.25">
      <c r="A22" s="248">
        <v>7</v>
      </c>
      <c r="B22" s="249" t="s">
        <v>146</v>
      </c>
      <c r="C22" s="250" t="s">
        <v>147</v>
      </c>
      <c r="D22" s="251" t="s">
        <v>127</v>
      </c>
      <c r="E22" s="252">
        <v>12.3809</v>
      </c>
      <c r="F22" s="252">
        <v>0</v>
      </c>
      <c r="G22" s="253">
        <f>E22*F22</f>
        <v>0</v>
      </c>
      <c r="H22" s="254">
        <v>0</v>
      </c>
      <c r="I22" s="255">
        <f>E22*H22</f>
        <v>0</v>
      </c>
      <c r="J22" s="254">
        <v>0</v>
      </c>
      <c r="K22" s="255">
        <f>E22*J22</f>
        <v>0</v>
      </c>
      <c r="O22" s="247">
        <v>2</v>
      </c>
      <c r="AA22" s="220">
        <v>1</v>
      </c>
      <c r="AB22" s="220">
        <v>1</v>
      </c>
      <c r="AC22" s="220">
        <v>1</v>
      </c>
      <c r="AZ22" s="220">
        <v>1</v>
      </c>
      <c r="BA22" s="220">
        <f>IF(AZ22=1,G22,0)</f>
        <v>0</v>
      </c>
      <c r="BB22" s="220">
        <f>IF(AZ22=2,G22,0)</f>
        <v>0</v>
      </c>
      <c r="BC22" s="220">
        <f>IF(AZ22=3,G22,0)</f>
        <v>0</v>
      </c>
      <c r="BD22" s="220">
        <f>IF(AZ22=4,G22,0)</f>
        <v>0</v>
      </c>
      <c r="BE22" s="220">
        <f>IF(AZ22=5,G22,0)</f>
        <v>0</v>
      </c>
      <c r="CA22" s="247">
        <v>1</v>
      </c>
      <c r="CB22" s="247">
        <v>1</v>
      </c>
    </row>
    <row r="23" spans="1:80" x14ac:dyDescent="0.25">
      <c r="A23" s="248">
        <v>8</v>
      </c>
      <c r="B23" s="249" t="s">
        <v>148</v>
      </c>
      <c r="C23" s="250" t="s">
        <v>149</v>
      </c>
      <c r="D23" s="251" t="s">
        <v>127</v>
      </c>
      <c r="E23" s="252">
        <v>30.542200000000001</v>
      </c>
      <c r="F23" s="252">
        <v>0</v>
      </c>
      <c r="G23" s="253">
        <f>E23*F23</f>
        <v>0</v>
      </c>
      <c r="H23" s="254">
        <v>0</v>
      </c>
      <c r="I23" s="255">
        <f>E23*H23</f>
        <v>0</v>
      </c>
      <c r="J23" s="254">
        <v>0</v>
      </c>
      <c r="K23" s="255">
        <f>E23*J23</f>
        <v>0</v>
      </c>
      <c r="O23" s="247">
        <v>2</v>
      </c>
      <c r="AA23" s="220">
        <v>1</v>
      </c>
      <c r="AB23" s="220">
        <v>1</v>
      </c>
      <c r="AC23" s="220">
        <v>1</v>
      </c>
      <c r="AZ23" s="220">
        <v>1</v>
      </c>
      <c r="BA23" s="220">
        <f>IF(AZ23=1,G23,0)</f>
        <v>0</v>
      </c>
      <c r="BB23" s="220">
        <f>IF(AZ23=2,G23,0)</f>
        <v>0</v>
      </c>
      <c r="BC23" s="220">
        <f>IF(AZ23=3,G23,0)</f>
        <v>0</v>
      </c>
      <c r="BD23" s="220">
        <f>IF(AZ23=4,G23,0)</f>
        <v>0</v>
      </c>
      <c r="BE23" s="220">
        <f>IF(AZ23=5,G23,0)</f>
        <v>0</v>
      </c>
      <c r="CA23" s="247">
        <v>1</v>
      </c>
      <c r="CB23" s="247">
        <v>1</v>
      </c>
    </row>
    <row r="24" spans="1:80" ht="21" x14ac:dyDescent="0.25">
      <c r="A24" s="256"/>
      <c r="B24" s="260"/>
      <c r="C24" s="322" t="s">
        <v>144</v>
      </c>
      <c r="D24" s="323"/>
      <c r="E24" s="261">
        <v>6.3227000000000002</v>
      </c>
      <c r="F24" s="262"/>
      <c r="G24" s="263"/>
      <c r="H24" s="264"/>
      <c r="I24" s="258"/>
      <c r="J24" s="265"/>
      <c r="K24" s="258"/>
      <c r="M24" s="259" t="s">
        <v>144</v>
      </c>
      <c r="O24" s="247"/>
    </row>
    <row r="25" spans="1:80" x14ac:dyDescent="0.25">
      <c r="A25" s="256"/>
      <c r="B25" s="260"/>
      <c r="C25" s="322" t="s">
        <v>145</v>
      </c>
      <c r="D25" s="323"/>
      <c r="E25" s="261">
        <v>6.0582000000000003</v>
      </c>
      <c r="F25" s="262"/>
      <c r="G25" s="263"/>
      <c r="H25" s="264"/>
      <c r="I25" s="258"/>
      <c r="J25" s="265"/>
      <c r="K25" s="258"/>
      <c r="M25" s="259" t="s">
        <v>145</v>
      </c>
      <c r="O25" s="247"/>
    </row>
    <row r="26" spans="1:80" x14ac:dyDescent="0.25">
      <c r="A26" s="256"/>
      <c r="B26" s="260"/>
      <c r="C26" s="322" t="s">
        <v>138</v>
      </c>
      <c r="D26" s="323"/>
      <c r="E26" s="261">
        <v>11.4413</v>
      </c>
      <c r="F26" s="262"/>
      <c r="G26" s="263"/>
      <c r="H26" s="264"/>
      <c r="I26" s="258"/>
      <c r="J26" s="265"/>
      <c r="K26" s="258"/>
      <c r="M26" s="259" t="s">
        <v>138</v>
      </c>
      <c r="O26" s="247"/>
    </row>
    <row r="27" spans="1:80" x14ac:dyDescent="0.25">
      <c r="A27" s="256"/>
      <c r="B27" s="260"/>
      <c r="C27" s="322" t="s">
        <v>139</v>
      </c>
      <c r="D27" s="323"/>
      <c r="E27" s="261">
        <v>6.72</v>
      </c>
      <c r="F27" s="262"/>
      <c r="G27" s="263"/>
      <c r="H27" s="264"/>
      <c r="I27" s="258"/>
      <c r="J27" s="265"/>
      <c r="K27" s="258"/>
      <c r="M27" s="259" t="s">
        <v>139</v>
      </c>
      <c r="O27" s="247"/>
    </row>
    <row r="28" spans="1:80" x14ac:dyDescent="0.25">
      <c r="A28" s="248">
        <v>9</v>
      </c>
      <c r="B28" s="249" t="s">
        <v>150</v>
      </c>
      <c r="C28" s="250" t="s">
        <v>151</v>
      </c>
      <c r="D28" s="251" t="s">
        <v>127</v>
      </c>
      <c r="E28" s="252">
        <v>337.50420000000003</v>
      </c>
      <c r="F28" s="252">
        <v>0</v>
      </c>
      <c r="G28" s="253">
        <f>E28*F28</f>
        <v>0</v>
      </c>
      <c r="H28" s="254">
        <v>0</v>
      </c>
      <c r="I28" s="255">
        <f>E28*H28</f>
        <v>0</v>
      </c>
      <c r="J28" s="254">
        <v>0</v>
      </c>
      <c r="K28" s="255">
        <f>E28*J28</f>
        <v>0</v>
      </c>
      <c r="O28" s="247">
        <v>2</v>
      </c>
      <c r="AA28" s="220">
        <v>1</v>
      </c>
      <c r="AB28" s="220">
        <v>1</v>
      </c>
      <c r="AC28" s="220">
        <v>1</v>
      </c>
      <c r="AZ28" s="220">
        <v>1</v>
      </c>
      <c r="BA28" s="220">
        <f>IF(AZ28=1,G28,0)</f>
        <v>0</v>
      </c>
      <c r="BB28" s="220">
        <f>IF(AZ28=2,G28,0)</f>
        <v>0</v>
      </c>
      <c r="BC28" s="220">
        <f>IF(AZ28=3,G28,0)</f>
        <v>0</v>
      </c>
      <c r="BD28" s="220">
        <f>IF(AZ28=4,G28,0)</f>
        <v>0</v>
      </c>
      <c r="BE28" s="220">
        <f>IF(AZ28=5,G28,0)</f>
        <v>0</v>
      </c>
      <c r="CA28" s="247">
        <v>1</v>
      </c>
      <c r="CB28" s="247">
        <v>1</v>
      </c>
    </row>
    <row r="29" spans="1:80" x14ac:dyDescent="0.25">
      <c r="A29" s="256"/>
      <c r="B29" s="260"/>
      <c r="C29" s="322" t="s">
        <v>152</v>
      </c>
      <c r="D29" s="323"/>
      <c r="E29" s="261">
        <v>-8.3742999999999999</v>
      </c>
      <c r="F29" s="262"/>
      <c r="G29" s="263"/>
      <c r="H29" s="264"/>
      <c r="I29" s="258"/>
      <c r="J29" s="265"/>
      <c r="K29" s="258"/>
      <c r="M29" s="259" t="s">
        <v>152</v>
      </c>
      <c r="O29" s="247"/>
    </row>
    <row r="30" spans="1:80" x14ac:dyDescent="0.25">
      <c r="A30" s="256"/>
      <c r="B30" s="260"/>
      <c r="C30" s="322" t="s">
        <v>153</v>
      </c>
      <c r="D30" s="323"/>
      <c r="E30" s="261">
        <v>-17.655000000000001</v>
      </c>
      <c r="F30" s="262"/>
      <c r="G30" s="263"/>
      <c r="H30" s="264"/>
      <c r="I30" s="258"/>
      <c r="J30" s="265"/>
      <c r="K30" s="258"/>
      <c r="M30" s="259" t="s">
        <v>153</v>
      </c>
      <c r="O30" s="247"/>
    </row>
    <row r="31" spans="1:80" x14ac:dyDescent="0.25">
      <c r="A31" s="256"/>
      <c r="B31" s="260"/>
      <c r="C31" s="322" t="s">
        <v>154</v>
      </c>
      <c r="D31" s="323"/>
      <c r="E31" s="261">
        <v>-6.1688000000000001</v>
      </c>
      <c r="F31" s="262"/>
      <c r="G31" s="263"/>
      <c r="H31" s="264"/>
      <c r="I31" s="258"/>
      <c r="J31" s="265"/>
      <c r="K31" s="258"/>
      <c r="M31" s="259" t="s">
        <v>154</v>
      </c>
      <c r="O31" s="247"/>
    </row>
    <row r="32" spans="1:80" ht="21" x14ac:dyDescent="0.25">
      <c r="A32" s="256"/>
      <c r="B32" s="260"/>
      <c r="C32" s="322" t="s">
        <v>144</v>
      </c>
      <c r="D32" s="323"/>
      <c r="E32" s="261">
        <v>6.3227000000000002</v>
      </c>
      <c r="F32" s="262"/>
      <c r="G32" s="263"/>
      <c r="H32" s="264"/>
      <c r="I32" s="258"/>
      <c r="J32" s="265"/>
      <c r="K32" s="258"/>
      <c r="M32" s="259" t="s">
        <v>144</v>
      </c>
      <c r="O32" s="247"/>
    </row>
    <row r="33" spans="1:80" x14ac:dyDescent="0.25">
      <c r="A33" s="256"/>
      <c r="B33" s="260"/>
      <c r="C33" s="322" t="s">
        <v>145</v>
      </c>
      <c r="D33" s="323"/>
      <c r="E33" s="261">
        <v>6.0582000000000003</v>
      </c>
      <c r="F33" s="262"/>
      <c r="G33" s="263"/>
      <c r="H33" s="264"/>
      <c r="I33" s="258"/>
      <c r="J33" s="265"/>
      <c r="K33" s="258"/>
      <c r="M33" s="259" t="s">
        <v>145</v>
      </c>
      <c r="O33" s="247"/>
    </row>
    <row r="34" spans="1:80" x14ac:dyDescent="0.25">
      <c r="A34" s="256"/>
      <c r="B34" s="260"/>
      <c r="C34" s="322" t="s">
        <v>138</v>
      </c>
      <c r="D34" s="323"/>
      <c r="E34" s="261">
        <v>11.4413</v>
      </c>
      <c r="F34" s="262"/>
      <c r="G34" s="263"/>
      <c r="H34" s="264"/>
      <c r="I34" s="258"/>
      <c r="J34" s="265"/>
      <c r="K34" s="258"/>
      <c r="M34" s="259" t="s">
        <v>138</v>
      </c>
      <c r="O34" s="247"/>
    </row>
    <row r="35" spans="1:80" ht="21" x14ac:dyDescent="0.25">
      <c r="A35" s="256"/>
      <c r="B35" s="260"/>
      <c r="C35" s="322" t="s">
        <v>133</v>
      </c>
      <c r="D35" s="323"/>
      <c r="E35" s="261">
        <v>345.88</v>
      </c>
      <c r="F35" s="262"/>
      <c r="G35" s="263"/>
      <c r="H35" s="264"/>
      <c r="I35" s="258"/>
      <c r="J35" s="265"/>
      <c r="K35" s="258"/>
      <c r="M35" s="259" t="s">
        <v>133</v>
      </c>
      <c r="O35" s="247"/>
    </row>
    <row r="36" spans="1:80" x14ac:dyDescent="0.25">
      <c r="A36" s="248">
        <v>10</v>
      </c>
      <c r="B36" s="249" t="s">
        <v>155</v>
      </c>
      <c r="C36" s="250" t="s">
        <v>156</v>
      </c>
      <c r="D36" s="251" t="s">
        <v>127</v>
      </c>
      <c r="E36" s="252">
        <v>337.50420000000003</v>
      </c>
      <c r="F36" s="252">
        <v>0</v>
      </c>
      <c r="G36" s="253">
        <f>E36*F36</f>
        <v>0</v>
      </c>
      <c r="H36" s="254">
        <v>0</v>
      </c>
      <c r="I36" s="255">
        <f>E36*H36</f>
        <v>0</v>
      </c>
      <c r="J36" s="254">
        <v>0</v>
      </c>
      <c r="K36" s="255">
        <f>E36*J36</f>
        <v>0</v>
      </c>
      <c r="O36" s="247">
        <v>2</v>
      </c>
      <c r="AA36" s="220">
        <v>1</v>
      </c>
      <c r="AB36" s="220">
        <v>1</v>
      </c>
      <c r="AC36" s="220">
        <v>1</v>
      </c>
      <c r="AZ36" s="220">
        <v>1</v>
      </c>
      <c r="BA36" s="220">
        <f>IF(AZ36=1,G36,0)</f>
        <v>0</v>
      </c>
      <c r="BB36" s="220">
        <f>IF(AZ36=2,G36,0)</f>
        <v>0</v>
      </c>
      <c r="BC36" s="220">
        <f>IF(AZ36=3,G36,0)</f>
        <v>0</v>
      </c>
      <c r="BD36" s="220">
        <f>IF(AZ36=4,G36,0)</f>
        <v>0</v>
      </c>
      <c r="BE36" s="220">
        <f>IF(AZ36=5,G36,0)</f>
        <v>0</v>
      </c>
      <c r="CA36" s="247">
        <v>1</v>
      </c>
      <c r="CB36" s="247">
        <v>1</v>
      </c>
    </row>
    <row r="37" spans="1:80" x14ac:dyDescent="0.25">
      <c r="A37" s="248">
        <v>11</v>
      </c>
      <c r="B37" s="249" t="s">
        <v>157</v>
      </c>
      <c r="C37" s="250" t="s">
        <v>158</v>
      </c>
      <c r="D37" s="251" t="s">
        <v>127</v>
      </c>
      <c r="E37" s="252">
        <v>26.029299999999999</v>
      </c>
      <c r="F37" s="252">
        <v>0</v>
      </c>
      <c r="G37" s="253">
        <f>E37*F37</f>
        <v>0</v>
      </c>
      <c r="H37" s="254">
        <v>0</v>
      </c>
      <c r="I37" s="255">
        <f>E37*H37</f>
        <v>0</v>
      </c>
      <c r="J37" s="254">
        <v>0</v>
      </c>
      <c r="K37" s="255">
        <f>E37*J37</f>
        <v>0</v>
      </c>
      <c r="O37" s="247">
        <v>2</v>
      </c>
      <c r="AA37" s="220">
        <v>1</v>
      </c>
      <c r="AB37" s="220">
        <v>1</v>
      </c>
      <c r="AC37" s="220">
        <v>1</v>
      </c>
      <c r="AZ37" s="220">
        <v>1</v>
      </c>
      <c r="BA37" s="220">
        <f>IF(AZ37=1,G37,0)</f>
        <v>0</v>
      </c>
      <c r="BB37" s="220">
        <f>IF(AZ37=2,G37,0)</f>
        <v>0</v>
      </c>
      <c r="BC37" s="220">
        <f>IF(AZ37=3,G37,0)</f>
        <v>0</v>
      </c>
      <c r="BD37" s="220">
        <f>IF(AZ37=4,G37,0)</f>
        <v>0</v>
      </c>
      <c r="BE37" s="220">
        <f>IF(AZ37=5,G37,0)</f>
        <v>0</v>
      </c>
      <c r="CA37" s="247">
        <v>1</v>
      </c>
      <c r="CB37" s="247">
        <v>1</v>
      </c>
    </row>
    <row r="38" spans="1:80" x14ac:dyDescent="0.25">
      <c r="A38" s="256"/>
      <c r="B38" s="260"/>
      <c r="C38" s="322" t="s">
        <v>159</v>
      </c>
      <c r="D38" s="323"/>
      <c r="E38" s="261">
        <v>8.3742999999999999</v>
      </c>
      <c r="F38" s="262"/>
      <c r="G38" s="263"/>
      <c r="H38" s="264"/>
      <c r="I38" s="258"/>
      <c r="J38" s="265"/>
      <c r="K38" s="258"/>
      <c r="M38" s="259" t="s">
        <v>159</v>
      </c>
      <c r="O38" s="247"/>
    </row>
    <row r="39" spans="1:80" x14ac:dyDescent="0.25">
      <c r="A39" s="256"/>
      <c r="B39" s="260"/>
      <c r="C39" s="322" t="s">
        <v>160</v>
      </c>
      <c r="D39" s="323"/>
      <c r="E39" s="261">
        <v>17.655000000000001</v>
      </c>
      <c r="F39" s="262"/>
      <c r="G39" s="263"/>
      <c r="H39" s="264"/>
      <c r="I39" s="258"/>
      <c r="J39" s="265"/>
      <c r="K39" s="258"/>
      <c r="M39" s="259" t="s">
        <v>160</v>
      </c>
      <c r="O39" s="247"/>
    </row>
    <row r="40" spans="1:80" x14ac:dyDescent="0.25">
      <c r="A40" s="248">
        <v>12</v>
      </c>
      <c r="B40" s="249" t="s">
        <v>161</v>
      </c>
      <c r="C40" s="250" t="s">
        <v>162</v>
      </c>
      <c r="D40" s="251" t="s">
        <v>127</v>
      </c>
      <c r="E40" s="252">
        <v>12.8888</v>
      </c>
      <c r="F40" s="252">
        <v>0</v>
      </c>
      <c r="G40" s="253">
        <f>E40*F40</f>
        <v>0</v>
      </c>
      <c r="H40" s="254">
        <v>0</v>
      </c>
      <c r="I40" s="255">
        <f>E40*H40</f>
        <v>0</v>
      </c>
      <c r="J40" s="254">
        <v>0</v>
      </c>
      <c r="K40" s="255">
        <f>E40*J40</f>
        <v>0</v>
      </c>
      <c r="O40" s="247">
        <v>2</v>
      </c>
      <c r="AA40" s="220">
        <v>1</v>
      </c>
      <c r="AB40" s="220">
        <v>1</v>
      </c>
      <c r="AC40" s="220">
        <v>1</v>
      </c>
      <c r="AZ40" s="220">
        <v>1</v>
      </c>
      <c r="BA40" s="220">
        <f>IF(AZ40=1,G40,0)</f>
        <v>0</v>
      </c>
      <c r="BB40" s="220">
        <f>IF(AZ40=2,G40,0)</f>
        <v>0</v>
      </c>
      <c r="BC40" s="220">
        <f>IF(AZ40=3,G40,0)</f>
        <v>0</v>
      </c>
      <c r="BD40" s="220">
        <f>IF(AZ40=4,G40,0)</f>
        <v>0</v>
      </c>
      <c r="BE40" s="220">
        <f>IF(AZ40=5,G40,0)</f>
        <v>0</v>
      </c>
      <c r="CA40" s="247">
        <v>1</v>
      </c>
      <c r="CB40" s="247">
        <v>1</v>
      </c>
    </row>
    <row r="41" spans="1:80" x14ac:dyDescent="0.25">
      <c r="A41" s="256"/>
      <c r="B41" s="260"/>
      <c r="C41" s="322" t="s">
        <v>163</v>
      </c>
      <c r="D41" s="323"/>
      <c r="E41" s="261">
        <v>6.1688000000000001</v>
      </c>
      <c r="F41" s="262"/>
      <c r="G41" s="263"/>
      <c r="H41" s="264"/>
      <c r="I41" s="258"/>
      <c r="J41" s="265"/>
      <c r="K41" s="258"/>
      <c r="M41" s="259" t="s">
        <v>163</v>
      </c>
      <c r="O41" s="247"/>
    </row>
    <row r="42" spans="1:80" x14ac:dyDescent="0.25">
      <c r="A42" s="256"/>
      <c r="B42" s="260"/>
      <c r="C42" s="322" t="s">
        <v>139</v>
      </c>
      <c r="D42" s="323"/>
      <c r="E42" s="261">
        <v>6.72</v>
      </c>
      <c r="F42" s="262"/>
      <c r="G42" s="263"/>
      <c r="H42" s="264"/>
      <c r="I42" s="258"/>
      <c r="J42" s="265"/>
      <c r="K42" s="258"/>
      <c r="M42" s="259" t="s">
        <v>139</v>
      </c>
      <c r="O42" s="247"/>
    </row>
    <row r="43" spans="1:80" ht="20.399999999999999" x14ac:dyDescent="0.25">
      <c r="A43" s="248">
        <v>13</v>
      </c>
      <c r="B43" s="249" t="s">
        <v>164</v>
      </c>
      <c r="C43" s="250" t="s">
        <v>165</v>
      </c>
      <c r="D43" s="251" t="s">
        <v>127</v>
      </c>
      <c r="E43" s="252">
        <v>2.8472</v>
      </c>
      <c r="F43" s="252">
        <v>0</v>
      </c>
      <c r="G43" s="253">
        <f>E43*F43</f>
        <v>0</v>
      </c>
      <c r="H43" s="254">
        <v>1.70000000000073</v>
      </c>
      <c r="I43" s="255">
        <f>E43*H43</f>
        <v>4.8402400000020789</v>
      </c>
      <c r="J43" s="254">
        <v>0</v>
      </c>
      <c r="K43" s="255">
        <f>E43*J43</f>
        <v>0</v>
      </c>
      <c r="O43" s="247">
        <v>2</v>
      </c>
      <c r="AA43" s="220">
        <v>1</v>
      </c>
      <c r="AB43" s="220">
        <v>1</v>
      </c>
      <c r="AC43" s="220">
        <v>1</v>
      </c>
      <c r="AZ43" s="220">
        <v>1</v>
      </c>
      <c r="BA43" s="220">
        <f>IF(AZ43=1,G43,0)</f>
        <v>0</v>
      </c>
      <c r="BB43" s="220">
        <f>IF(AZ43=2,G43,0)</f>
        <v>0</v>
      </c>
      <c r="BC43" s="220">
        <f>IF(AZ43=3,G43,0)</f>
        <v>0</v>
      </c>
      <c r="BD43" s="220">
        <f>IF(AZ43=4,G43,0)</f>
        <v>0</v>
      </c>
      <c r="BE43" s="220">
        <f>IF(AZ43=5,G43,0)</f>
        <v>0</v>
      </c>
      <c r="CA43" s="247">
        <v>1</v>
      </c>
      <c r="CB43" s="247">
        <v>1</v>
      </c>
    </row>
    <row r="44" spans="1:80" x14ac:dyDescent="0.25">
      <c r="A44" s="256"/>
      <c r="B44" s="260"/>
      <c r="C44" s="322" t="s">
        <v>166</v>
      </c>
      <c r="D44" s="323"/>
      <c r="E44" s="261">
        <v>2.8472</v>
      </c>
      <c r="F44" s="262"/>
      <c r="G44" s="263"/>
      <c r="H44" s="264"/>
      <c r="I44" s="258"/>
      <c r="J44" s="265"/>
      <c r="K44" s="258"/>
      <c r="M44" s="259" t="s">
        <v>166</v>
      </c>
      <c r="O44" s="247"/>
    </row>
    <row r="45" spans="1:80" ht="20.399999999999999" x14ac:dyDescent="0.25">
      <c r="A45" s="248">
        <v>14</v>
      </c>
      <c r="B45" s="249" t="s">
        <v>164</v>
      </c>
      <c r="C45" s="250" t="s">
        <v>165</v>
      </c>
      <c r="D45" s="251" t="s">
        <v>127</v>
      </c>
      <c r="E45" s="252">
        <v>2.0556000000000001</v>
      </c>
      <c r="F45" s="252">
        <v>0</v>
      </c>
      <c r="G45" s="253">
        <f>E45*F45</f>
        <v>0</v>
      </c>
      <c r="H45" s="254">
        <v>1.70000000000073</v>
      </c>
      <c r="I45" s="255">
        <f>E45*H45</f>
        <v>3.4945200000015006</v>
      </c>
      <c r="J45" s="254">
        <v>0</v>
      </c>
      <c r="K45" s="255">
        <f>E45*J45</f>
        <v>0</v>
      </c>
      <c r="O45" s="247">
        <v>2</v>
      </c>
      <c r="AA45" s="220">
        <v>1</v>
      </c>
      <c r="AB45" s="220">
        <v>1</v>
      </c>
      <c r="AC45" s="220">
        <v>1</v>
      </c>
      <c r="AZ45" s="220">
        <v>1</v>
      </c>
      <c r="BA45" s="220">
        <f>IF(AZ45=1,G45,0)</f>
        <v>0</v>
      </c>
      <c r="BB45" s="220">
        <f>IF(AZ45=2,G45,0)</f>
        <v>0</v>
      </c>
      <c r="BC45" s="220">
        <f>IF(AZ45=3,G45,0)</f>
        <v>0</v>
      </c>
      <c r="BD45" s="220">
        <f>IF(AZ45=4,G45,0)</f>
        <v>0</v>
      </c>
      <c r="BE45" s="220">
        <f>IF(AZ45=5,G45,0)</f>
        <v>0</v>
      </c>
      <c r="CA45" s="247">
        <v>1</v>
      </c>
      <c r="CB45" s="247">
        <v>1</v>
      </c>
    </row>
    <row r="46" spans="1:80" x14ac:dyDescent="0.25">
      <c r="A46" s="256"/>
      <c r="B46" s="260"/>
      <c r="C46" s="322" t="s">
        <v>167</v>
      </c>
      <c r="D46" s="323"/>
      <c r="E46" s="261">
        <v>2.0556000000000001</v>
      </c>
      <c r="F46" s="262"/>
      <c r="G46" s="263"/>
      <c r="H46" s="264"/>
      <c r="I46" s="258"/>
      <c r="J46" s="265"/>
      <c r="K46" s="258"/>
      <c r="M46" s="259" t="s">
        <v>167</v>
      </c>
      <c r="O46" s="247"/>
    </row>
    <row r="47" spans="1:80" x14ac:dyDescent="0.25">
      <c r="A47" s="248">
        <v>15</v>
      </c>
      <c r="B47" s="249" t="s">
        <v>168</v>
      </c>
      <c r="C47" s="250" t="s">
        <v>169</v>
      </c>
      <c r="D47" s="251" t="s">
        <v>127</v>
      </c>
      <c r="E47" s="252">
        <v>2.8472</v>
      </c>
      <c r="F47" s="252">
        <v>0</v>
      </c>
      <c r="G47" s="253">
        <f>E47*F47</f>
        <v>0</v>
      </c>
      <c r="H47" s="254">
        <v>0</v>
      </c>
      <c r="I47" s="255">
        <f>E47*H47</f>
        <v>0</v>
      </c>
      <c r="J47" s="254">
        <v>0</v>
      </c>
      <c r="K47" s="255">
        <f>E47*J47</f>
        <v>0</v>
      </c>
      <c r="O47" s="247">
        <v>2</v>
      </c>
      <c r="AA47" s="220">
        <v>1</v>
      </c>
      <c r="AB47" s="220">
        <v>1</v>
      </c>
      <c r="AC47" s="220">
        <v>1</v>
      </c>
      <c r="AZ47" s="220">
        <v>1</v>
      </c>
      <c r="BA47" s="220">
        <f>IF(AZ47=1,G47,0)</f>
        <v>0</v>
      </c>
      <c r="BB47" s="220">
        <f>IF(AZ47=2,G47,0)</f>
        <v>0</v>
      </c>
      <c r="BC47" s="220">
        <f>IF(AZ47=3,G47,0)</f>
        <v>0</v>
      </c>
      <c r="BD47" s="220">
        <f>IF(AZ47=4,G47,0)</f>
        <v>0</v>
      </c>
      <c r="BE47" s="220">
        <f>IF(AZ47=5,G47,0)</f>
        <v>0</v>
      </c>
      <c r="CA47" s="247">
        <v>1</v>
      </c>
      <c r="CB47" s="247">
        <v>1</v>
      </c>
    </row>
    <row r="48" spans="1:80" x14ac:dyDescent="0.25">
      <c r="A48" s="256"/>
      <c r="B48" s="260"/>
      <c r="C48" s="322" t="s">
        <v>166</v>
      </c>
      <c r="D48" s="323"/>
      <c r="E48" s="261">
        <v>2.8472</v>
      </c>
      <c r="F48" s="262"/>
      <c r="G48" s="263"/>
      <c r="H48" s="264"/>
      <c r="I48" s="258"/>
      <c r="J48" s="265"/>
      <c r="K48" s="258"/>
      <c r="M48" s="259" t="s">
        <v>166</v>
      </c>
      <c r="O48" s="247"/>
    </row>
    <row r="49" spans="1:80" x14ac:dyDescent="0.25">
      <c r="A49" s="248">
        <v>16</v>
      </c>
      <c r="B49" s="249" t="s">
        <v>170</v>
      </c>
      <c r="C49" s="250" t="s">
        <v>171</v>
      </c>
      <c r="D49" s="251" t="s">
        <v>127</v>
      </c>
      <c r="E49" s="252">
        <v>7.6048</v>
      </c>
      <c r="F49" s="252">
        <v>0</v>
      </c>
      <c r="G49" s="253">
        <f>E49*F49</f>
        <v>0</v>
      </c>
      <c r="H49" s="254">
        <v>0</v>
      </c>
      <c r="I49" s="255">
        <f>E49*H49</f>
        <v>0</v>
      </c>
      <c r="J49" s="254">
        <v>0</v>
      </c>
      <c r="K49" s="255">
        <f>E49*J49</f>
        <v>0</v>
      </c>
      <c r="O49" s="247">
        <v>2</v>
      </c>
      <c r="AA49" s="220">
        <v>1</v>
      </c>
      <c r="AB49" s="220">
        <v>1</v>
      </c>
      <c r="AC49" s="220">
        <v>1</v>
      </c>
      <c r="AZ49" s="220">
        <v>1</v>
      </c>
      <c r="BA49" s="220">
        <f>IF(AZ49=1,G49,0)</f>
        <v>0</v>
      </c>
      <c r="BB49" s="220">
        <f>IF(AZ49=2,G49,0)</f>
        <v>0</v>
      </c>
      <c r="BC49" s="220">
        <f>IF(AZ49=3,G49,0)</f>
        <v>0</v>
      </c>
      <c r="BD49" s="220">
        <f>IF(AZ49=4,G49,0)</f>
        <v>0</v>
      </c>
      <c r="BE49" s="220">
        <f>IF(AZ49=5,G49,0)</f>
        <v>0</v>
      </c>
      <c r="CA49" s="247">
        <v>1</v>
      </c>
      <c r="CB49" s="247">
        <v>1</v>
      </c>
    </row>
    <row r="50" spans="1:80" ht="21" x14ac:dyDescent="0.25">
      <c r="A50" s="256"/>
      <c r="B50" s="260"/>
      <c r="C50" s="322" t="s">
        <v>172</v>
      </c>
      <c r="D50" s="323"/>
      <c r="E50" s="261">
        <v>2.0366</v>
      </c>
      <c r="F50" s="262"/>
      <c r="G50" s="263"/>
      <c r="H50" s="264"/>
      <c r="I50" s="258"/>
      <c r="J50" s="265"/>
      <c r="K50" s="258"/>
      <c r="M50" s="259" t="s">
        <v>172</v>
      </c>
      <c r="O50" s="247"/>
    </row>
    <row r="51" spans="1:80" x14ac:dyDescent="0.25">
      <c r="A51" s="256"/>
      <c r="B51" s="260"/>
      <c r="C51" s="322" t="s">
        <v>173</v>
      </c>
      <c r="D51" s="323"/>
      <c r="E51" s="261">
        <v>1.8849</v>
      </c>
      <c r="F51" s="262"/>
      <c r="G51" s="263"/>
      <c r="H51" s="264"/>
      <c r="I51" s="258"/>
      <c r="J51" s="265"/>
      <c r="K51" s="258"/>
      <c r="M51" s="259" t="s">
        <v>173</v>
      </c>
      <c r="O51" s="247"/>
    </row>
    <row r="52" spans="1:80" x14ac:dyDescent="0.25">
      <c r="A52" s="256"/>
      <c r="B52" s="260"/>
      <c r="C52" s="322" t="s">
        <v>174</v>
      </c>
      <c r="D52" s="323"/>
      <c r="E52" s="261">
        <v>1.7548999999999999</v>
      </c>
      <c r="F52" s="262"/>
      <c r="G52" s="263"/>
      <c r="H52" s="264"/>
      <c r="I52" s="258"/>
      <c r="J52" s="265"/>
      <c r="K52" s="258"/>
      <c r="M52" s="259" t="s">
        <v>174</v>
      </c>
      <c r="O52" s="247"/>
    </row>
    <row r="53" spans="1:80" x14ac:dyDescent="0.25">
      <c r="A53" s="256"/>
      <c r="B53" s="260"/>
      <c r="C53" s="322" t="s">
        <v>175</v>
      </c>
      <c r="D53" s="323"/>
      <c r="E53" s="261">
        <v>1.9282999999999999</v>
      </c>
      <c r="F53" s="262"/>
      <c r="G53" s="263"/>
      <c r="H53" s="264"/>
      <c r="I53" s="258"/>
      <c r="J53" s="265"/>
      <c r="K53" s="258"/>
      <c r="M53" s="259" t="s">
        <v>175</v>
      </c>
      <c r="O53" s="247"/>
    </row>
    <row r="54" spans="1:80" x14ac:dyDescent="0.25">
      <c r="A54" s="248">
        <v>17</v>
      </c>
      <c r="B54" s="249" t="s">
        <v>176</v>
      </c>
      <c r="C54" s="250" t="s">
        <v>177</v>
      </c>
      <c r="D54" s="251" t="s">
        <v>178</v>
      </c>
      <c r="E54" s="252">
        <v>416.82299999999998</v>
      </c>
      <c r="F54" s="252">
        <v>0</v>
      </c>
      <c r="G54" s="253">
        <f>E54*F54</f>
        <v>0</v>
      </c>
      <c r="H54" s="254">
        <v>0</v>
      </c>
      <c r="I54" s="255">
        <f>E54*H54</f>
        <v>0</v>
      </c>
      <c r="J54" s="254">
        <v>0</v>
      </c>
      <c r="K54" s="255">
        <f>E54*J54</f>
        <v>0</v>
      </c>
      <c r="O54" s="247">
        <v>2</v>
      </c>
      <c r="AA54" s="220">
        <v>1</v>
      </c>
      <c r="AB54" s="220">
        <v>1</v>
      </c>
      <c r="AC54" s="220">
        <v>1</v>
      </c>
      <c r="AZ54" s="220">
        <v>1</v>
      </c>
      <c r="BA54" s="220">
        <f>IF(AZ54=1,G54,0)</f>
        <v>0</v>
      </c>
      <c r="BB54" s="220">
        <f>IF(AZ54=2,G54,0)</f>
        <v>0</v>
      </c>
      <c r="BC54" s="220">
        <f>IF(AZ54=3,G54,0)</f>
        <v>0</v>
      </c>
      <c r="BD54" s="220">
        <f>IF(AZ54=4,G54,0)</f>
        <v>0</v>
      </c>
      <c r="BE54" s="220">
        <f>IF(AZ54=5,G54,0)</f>
        <v>0</v>
      </c>
      <c r="CA54" s="247">
        <v>1</v>
      </c>
      <c r="CB54" s="247">
        <v>1</v>
      </c>
    </row>
    <row r="55" spans="1:80" x14ac:dyDescent="0.25">
      <c r="A55" s="256"/>
      <c r="B55" s="260"/>
      <c r="C55" s="322" t="s">
        <v>179</v>
      </c>
      <c r="D55" s="323"/>
      <c r="E55" s="261">
        <v>92</v>
      </c>
      <c r="F55" s="262"/>
      <c r="G55" s="263"/>
      <c r="H55" s="264"/>
      <c r="I55" s="258"/>
      <c r="J55" s="265"/>
      <c r="K55" s="258"/>
      <c r="M55" s="259" t="s">
        <v>179</v>
      </c>
      <c r="O55" s="247"/>
    </row>
    <row r="56" spans="1:80" x14ac:dyDescent="0.25">
      <c r="A56" s="256"/>
      <c r="B56" s="260"/>
      <c r="C56" s="322" t="s">
        <v>180</v>
      </c>
      <c r="D56" s="323"/>
      <c r="E56" s="261">
        <v>111.015</v>
      </c>
      <c r="F56" s="262"/>
      <c r="G56" s="263"/>
      <c r="H56" s="264"/>
      <c r="I56" s="258"/>
      <c r="J56" s="265"/>
      <c r="K56" s="258"/>
      <c r="M56" s="259" t="s">
        <v>180</v>
      </c>
      <c r="O56" s="247"/>
    </row>
    <row r="57" spans="1:80" x14ac:dyDescent="0.25">
      <c r="A57" s="256"/>
      <c r="B57" s="260"/>
      <c r="C57" s="322" t="s">
        <v>181</v>
      </c>
      <c r="D57" s="323"/>
      <c r="E57" s="261">
        <v>43.186</v>
      </c>
      <c r="F57" s="262"/>
      <c r="G57" s="263"/>
      <c r="H57" s="264"/>
      <c r="I57" s="258"/>
      <c r="J57" s="265"/>
      <c r="K57" s="258"/>
      <c r="M57" s="259" t="s">
        <v>181</v>
      </c>
      <c r="O57" s="247"/>
    </row>
    <row r="58" spans="1:80" x14ac:dyDescent="0.25">
      <c r="A58" s="256"/>
      <c r="B58" s="260"/>
      <c r="C58" s="322" t="s">
        <v>182</v>
      </c>
      <c r="D58" s="323"/>
      <c r="E58" s="261">
        <v>123.886</v>
      </c>
      <c r="F58" s="262"/>
      <c r="G58" s="263"/>
      <c r="H58" s="264"/>
      <c r="I58" s="258"/>
      <c r="J58" s="265"/>
      <c r="K58" s="258"/>
      <c r="M58" s="259" t="s">
        <v>182</v>
      </c>
      <c r="O58" s="247"/>
    </row>
    <row r="59" spans="1:80" x14ac:dyDescent="0.25">
      <c r="A59" s="256"/>
      <c r="B59" s="260"/>
      <c r="C59" s="322" t="s">
        <v>183</v>
      </c>
      <c r="D59" s="323"/>
      <c r="E59" s="261">
        <v>46.735999999999997</v>
      </c>
      <c r="F59" s="262"/>
      <c r="G59" s="263"/>
      <c r="H59" s="264"/>
      <c r="I59" s="258"/>
      <c r="J59" s="265"/>
      <c r="K59" s="258"/>
      <c r="M59" s="259" t="s">
        <v>183</v>
      </c>
      <c r="O59" s="247"/>
    </row>
    <row r="60" spans="1:80" x14ac:dyDescent="0.25">
      <c r="A60" s="248">
        <v>18</v>
      </c>
      <c r="B60" s="249" t="s">
        <v>184</v>
      </c>
      <c r="C60" s="250" t="s">
        <v>185</v>
      </c>
      <c r="D60" s="251" t="s">
        <v>178</v>
      </c>
      <c r="E60" s="252">
        <v>1593.3296</v>
      </c>
      <c r="F60" s="252">
        <v>0</v>
      </c>
      <c r="G60" s="253">
        <f>E60*F60</f>
        <v>0</v>
      </c>
      <c r="H60" s="254">
        <v>0</v>
      </c>
      <c r="I60" s="255">
        <f>E60*H60</f>
        <v>0</v>
      </c>
      <c r="J60" s="254">
        <v>0</v>
      </c>
      <c r="K60" s="255">
        <f>E60*J60</f>
        <v>0</v>
      </c>
      <c r="O60" s="247">
        <v>2</v>
      </c>
      <c r="AA60" s="220">
        <v>1</v>
      </c>
      <c r="AB60" s="220">
        <v>1</v>
      </c>
      <c r="AC60" s="220">
        <v>1</v>
      </c>
      <c r="AZ60" s="220">
        <v>1</v>
      </c>
      <c r="BA60" s="220">
        <f>IF(AZ60=1,G60,0)</f>
        <v>0</v>
      </c>
      <c r="BB60" s="220">
        <f>IF(AZ60=2,G60,0)</f>
        <v>0</v>
      </c>
      <c r="BC60" s="220">
        <f>IF(AZ60=3,G60,0)</f>
        <v>0</v>
      </c>
      <c r="BD60" s="220">
        <f>IF(AZ60=4,G60,0)</f>
        <v>0</v>
      </c>
      <c r="BE60" s="220">
        <f>IF(AZ60=5,G60,0)</f>
        <v>0</v>
      </c>
      <c r="CA60" s="247">
        <v>1</v>
      </c>
      <c r="CB60" s="247">
        <v>1</v>
      </c>
    </row>
    <row r="61" spans="1:80" x14ac:dyDescent="0.25">
      <c r="A61" s="256"/>
      <c r="B61" s="260"/>
      <c r="C61" s="322" t="s">
        <v>186</v>
      </c>
      <c r="D61" s="323"/>
      <c r="E61" s="261">
        <v>771.11099999999999</v>
      </c>
      <c r="F61" s="262"/>
      <c r="G61" s="263"/>
      <c r="H61" s="264"/>
      <c r="I61" s="258"/>
      <c r="J61" s="265"/>
      <c r="K61" s="258"/>
      <c r="M61" s="259" t="s">
        <v>186</v>
      </c>
      <c r="O61" s="247"/>
    </row>
    <row r="62" spans="1:80" x14ac:dyDescent="0.25">
      <c r="A62" s="256"/>
      <c r="B62" s="260"/>
      <c r="C62" s="322" t="s">
        <v>187</v>
      </c>
      <c r="D62" s="323"/>
      <c r="E62" s="261">
        <v>822.21860000000004</v>
      </c>
      <c r="F62" s="262"/>
      <c r="G62" s="263"/>
      <c r="H62" s="264"/>
      <c r="I62" s="258"/>
      <c r="J62" s="265"/>
      <c r="K62" s="258"/>
      <c r="M62" s="259" t="s">
        <v>187</v>
      </c>
      <c r="O62" s="247"/>
    </row>
    <row r="63" spans="1:80" x14ac:dyDescent="0.25">
      <c r="A63" s="248">
        <v>19</v>
      </c>
      <c r="B63" s="249" t="s">
        <v>188</v>
      </c>
      <c r="C63" s="250" t="s">
        <v>189</v>
      </c>
      <c r="D63" s="251" t="s">
        <v>178</v>
      </c>
      <c r="E63" s="252">
        <v>416.82299999999998</v>
      </c>
      <c r="F63" s="252">
        <v>0</v>
      </c>
      <c r="G63" s="253">
        <f>E63*F63</f>
        <v>0</v>
      </c>
      <c r="H63" s="254">
        <v>0</v>
      </c>
      <c r="I63" s="255">
        <f>E63*H63</f>
        <v>0</v>
      </c>
      <c r="J63" s="254">
        <v>0</v>
      </c>
      <c r="K63" s="255">
        <f>E63*J63</f>
        <v>0</v>
      </c>
      <c r="O63" s="247">
        <v>2</v>
      </c>
      <c r="AA63" s="220">
        <v>1</v>
      </c>
      <c r="AB63" s="220">
        <v>1</v>
      </c>
      <c r="AC63" s="220">
        <v>1</v>
      </c>
      <c r="AZ63" s="220">
        <v>1</v>
      </c>
      <c r="BA63" s="220">
        <f>IF(AZ63=1,G63,0)</f>
        <v>0</v>
      </c>
      <c r="BB63" s="220">
        <f>IF(AZ63=2,G63,0)</f>
        <v>0</v>
      </c>
      <c r="BC63" s="220">
        <f>IF(AZ63=3,G63,0)</f>
        <v>0</v>
      </c>
      <c r="BD63" s="220">
        <f>IF(AZ63=4,G63,0)</f>
        <v>0</v>
      </c>
      <c r="BE63" s="220">
        <f>IF(AZ63=5,G63,0)</f>
        <v>0</v>
      </c>
      <c r="CA63" s="247">
        <v>1</v>
      </c>
      <c r="CB63" s="247">
        <v>1</v>
      </c>
    </row>
    <row r="64" spans="1:80" x14ac:dyDescent="0.25">
      <c r="A64" s="256"/>
      <c r="B64" s="260"/>
      <c r="C64" s="322" t="s">
        <v>179</v>
      </c>
      <c r="D64" s="323"/>
      <c r="E64" s="261">
        <v>92</v>
      </c>
      <c r="F64" s="262"/>
      <c r="G64" s="263"/>
      <c r="H64" s="264"/>
      <c r="I64" s="258"/>
      <c r="J64" s="265"/>
      <c r="K64" s="258"/>
      <c r="M64" s="259" t="s">
        <v>179</v>
      </c>
      <c r="O64" s="247"/>
    </row>
    <row r="65" spans="1:80" x14ac:dyDescent="0.25">
      <c r="A65" s="256"/>
      <c r="B65" s="260"/>
      <c r="C65" s="322" t="s">
        <v>180</v>
      </c>
      <c r="D65" s="323"/>
      <c r="E65" s="261">
        <v>111.015</v>
      </c>
      <c r="F65" s="262"/>
      <c r="G65" s="263"/>
      <c r="H65" s="264"/>
      <c r="I65" s="258"/>
      <c r="J65" s="265"/>
      <c r="K65" s="258"/>
      <c r="M65" s="259" t="s">
        <v>180</v>
      </c>
      <c r="O65" s="247"/>
    </row>
    <row r="66" spans="1:80" x14ac:dyDescent="0.25">
      <c r="A66" s="256"/>
      <c r="B66" s="260"/>
      <c r="C66" s="322" t="s">
        <v>181</v>
      </c>
      <c r="D66" s="323"/>
      <c r="E66" s="261">
        <v>43.186</v>
      </c>
      <c r="F66" s="262"/>
      <c r="G66" s="263"/>
      <c r="H66" s="264"/>
      <c r="I66" s="258"/>
      <c r="J66" s="265"/>
      <c r="K66" s="258"/>
      <c r="M66" s="259" t="s">
        <v>181</v>
      </c>
      <c r="O66" s="247"/>
    </row>
    <row r="67" spans="1:80" x14ac:dyDescent="0.25">
      <c r="A67" s="256"/>
      <c r="B67" s="260"/>
      <c r="C67" s="322" t="s">
        <v>182</v>
      </c>
      <c r="D67" s="323"/>
      <c r="E67" s="261">
        <v>123.886</v>
      </c>
      <c r="F67" s="262"/>
      <c r="G67" s="263"/>
      <c r="H67" s="264"/>
      <c r="I67" s="258"/>
      <c r="J67" s="265"/>
      <c r="K67" s="258"/>
      <c r="M67" s="259" t="s">
        <v>182</v>
      </c>
      <c r="O67" s="247"/>
    </row>
    <row r="68" spans="1:80" x14ac:dyDescent="0.25">
      <c r="A68" s="256"/>
      <c r="B68" s="260"/>
      <c r="C68" s="322" t="s">
        <v>183</v>
      </c>
      <c r="D68" s="323"/>
      <c r="E68" s="261">
        <v>46.735999999999997</v>
      </c>
      <c r="F68" s="262"/>
      <c r="G68" s="263"/>
      <c r="H68" s="264"/>
      <c r="I68" s="258"/>
      <c r="J68" s="265"/>
      <c r="K68" s="258"/>
      <c r="M68" s="259" t="s">
        <v>183</v>
      </c>
      <c r="O68" s="247"/>
    </row>
    <row r="69" spans="1:80" x14ac:dyDescent="0.25">
      <c r="A69" s="248">
        <v>20</v>
      </c>
      <c r="B69" s="249" t="s">
        <v>190</v>
      </c>
      <c r="C69" s="250" t="s">
        <v>191</v>
      </c>
      <c r="D69" s="251" t="s">
        <v>178</v>
      </c>
      <c r="E69" s="252">
        <v>2444.3561</v>
      </c>
      <c r="F69" s="252">
        <v>0</v>
      </c>
      <c r="G69" s="253">
        <f>E69*F69</f>
        <v>0</v>
      </c>
      <c r="H69" s="254">
        <v>0</v>
      </c>
      <c r="I69" s="255">
        <f>E69*H69</f>
        <v>0</v>
      </c>
      <c r="J69" s="254">
        <v>0</v>
      </c>
      <c r="K69" s="255">
        <f>E69*J69</f>
        <v>0</v>
      </c>
      <c r="O69" s="247">
        <v>2</v>
      </c>
      <c r="AA69" s="220">
        <v>1</v>
      </c>
      <c r="AB69" s="220">
        <v>1</v>
      </c>
      <c r="AC69" s="220">
        <v>1</v>
      </c>
      <c r="AZ69" s="220">
        <v>1</v>
      </c>
      <c r="BA69" s="220">
        <f>IF(AZ69=1,G69,0)</f>
        <v>0</v>
      </c>
      <c r="BB69" s="220">
        <f>IF(AZ69=2,G69,0)</f>
        <v>0</v>
      </c>
      <c r="BC69" s="220">
        <f>IF(AZ69=3,G69,0)</f>
        <v>0</v>
      </c>
      <c r="BD69" s="220">
        <f>IF(AZ69=4,G69,0)</f>
        <v>0</v>
      </c>
      <c r="BE69" s="220">
        <f>IF(AZ69=5,G69,0)</f>
        <v>0</v>
      </c>
      <c r="CA69" s="247">
        <v>1</v>
      </c>
      <c r="CB69" s="247">
        <v>1</v>
      </c>
    </row>
    <row r="70" spans="1:80" x14ac:dyDescent="0.25">
      <c r="A70" s="256"/>
      <c r="B70" s="260"/>
      <c r="C70" s="322" t="s">
        <v>192</v>
      </c>
      <c r="D70" s="323"/>
      <c r="E70" s="261">
        <v>1085</v>
      </c>
      <c r="F70" s="262"/>
      <c r="G70" s="263"/>
      <c r="H70" s="264"/>
      <c r="I70" s="258"/>
      <c r="J70" s="265"/>
      <c r="K70" s="258"/>
      <c r="M70" s="259" t="s">
        <v>192</v>
      </c>
      <c r="O70" s="247"/>
    </row>
    <row r="71" spans="1:80" x14ac:dyDescent="0.25">
      <c r="A71" s="256"/>
      <c r="B71" s="260"/>
      <c r="C71" s="322" t="s">
        <v>193</v>
      </c>
      <c r="D71" s="323"/>
      <c r="E71" s="261">
        <v>866.52629999999999</v>
      </c>
      <c r="F71" s="262"/>
      <c r="G71" s="263"/>
      <c r="H71" s="264"/>
      <c r="I71" s="258"/>
      <c r="J71" s="265"/>
      <c r="K71" s="258"/>
      <c r="M71" s="259" t="s">
        <v>193</v>
      </c>
      <c r="O71" s="247"/>
    </row>
    <row r="72" spans="1:80" ht="21" x14ac:dyDescent="0.25">
      <c r="A72" s="256"/>
      <c r="B72" s="260"/>
      <c r="C72" s="322" t="s">
        <v>194</v>
      </c>
      <c r="D72" s="323"/>
      <c r="E72" s="261">
        <v>909.65290000000005</v>
      </c>
      <c r="F72" s="262"/>
      <c r="G72" s="263"/>
      <c r="H72" s="264"/>
      <c r="I72" s="258"/>
      <c r="J72" s="265"/>
      <c r="K72" s="258"/>
      <c r="M72" s="259" t="s">
        <v>194</v>
      </c>
      <c r="O72" s="247"/>
    </row>
    <row r="73" spans="1:80" x14ac:dyDescent="0.25">
      <c r="A73" s="256"/>
      <c r="B73" s="260"/>
      <c r="C73" s="322" t="s">
        <v>195</v>
      </c>
      <c r="D73" s="323"/>
      <c r="E73" s="261">
        <v>-92</v>
      </c>
      <c r="F73" s="262"/>
      <c r="G73" s="263"/>
      <c r="H73" s="264"/>
      <c r="I73" s="258"/>
      <c r="J73" s="265"/>
      <c r="K73" s="258"/>
      <c r="M73" s="259" t="s">
        <v>195</v>
      </c>
      <c r="O73" s="247"/>
    </row>
    <row r="74" spans="1:80" x14ac:dyDescent="0.25">
      <c r="A74" s="256"/>
      <c r="B74" s="260"/>
      <c r="C74" s="322" t="s">
        <v>196</v>
      </c>
      <c r="D74" s="323"/>
      <c r="E74" s="261">
        <v>-111.015</v>
      </c>
      <c r="F74" s="262"/>
      <c r="G74" s="263"/>
      <c r="H74" s="264"/>
      <c r="I74" s="258"/>
      <c r="J74" s="265"/>
      <c r="K74" s="258"/>
      <c r="M74" s="259" t="s">
        <v>196</v>
      </c>
      <c r="O74" s="247"/>
    </row>
    <row r="75" spans="1:80" x14ac:dyDescent="0.25">
      <c r="A75" s="256"/>
      <c r="B75" s="260"/>
      <c r="C75" s="322" t="s">
        <v>197</v>
      </c>
      <c r="D75" s="323"/>
      <c r="E75" s="261">
        <v>-43.186</v>
      </c>
      <c r="F75" s="262"/>
      <c r="G75" s="263"/>
      <c r="H75" s="264"/>
      <c r="I75" s="258"/>
      <c r="J75" s="265"/>
      <c r="K75" s="258"/>
      <c r="M75" s="259" t="s">
        <v>197</v>
      </c>
      <c r="O75" s="247"/>
    </row>
    <row r="76" spans="1:80" x14ac:dyDescent="0.25">
      <c r="A76" s="256"/>
      <c r="B76" s="260"/>
      <c r="C76" s="322" t="s">
        <v>198</v>
      </c>
      <c r="D76" s="323"/>
      <c r="E76" s="261">
        <v>-123.886</v>
      </c>
      <c r="F76" s="262"/>
      <c r="G76" s="263"/>
      <c r="H76" s="264"/>
      <c r="I76" s="258"/>
      <c r="J76" s="265"/>
      <c r="K76" s="258"/>
      <c r="M76" s="259" t="s">
        <v>198</v>
      </c>
      <c r="O76" s="247"/>
    </row>
    <row r="77" spans="1:80" x14ac:dyDescent="0.25">
      <c r="A77" s="256"/>
      <c r="B77" s="260"/>
      <c r="C77" s="322" t="s">
        <v>199</v>
      </c>
      <c r="D77" s="323"/>
      <c r="E77" s="261">
        <v>-46.735999999999997</v>
      </c>
      <c r="F77" s="262"/>
      <c r="G77" s="263"/>
      <c r="H77" s="264"/>
      <c r="I77" s="258"/>
      <c r="J77" s="265"/>
      <c r="K77" s="258"/>
      <c r="M77" s="259" t="s">
        <v>199</v>
      </c>
      <c r="O77" s="247"/>
    </row>
    <row r="78" spans="1:80" x14ac:dyDescent="0.25">
      <c r="A78" s="248">
        <v>21</v>
      </c>
      <c r="B78" s="249" t="s">
        <v>200</v>
      </c>
      <c r="C78" s="250" t="s">
        <v>201</v>
      </c>
      <c r="D78" s="251" t="s">
        <v>202</v>
      </c>
      <c r="E78" s="252">
        <v>1.04E-2</v>
      </c>
      <c r="F78" s="252">
        <v>0</v>
      </c>
      <c r="G78" s="253">
        <f>E78*F78</f>
        <v>0</v>
      </c>
      <c r="H78" s="254">
        <v>0</v>
      </c>
      <c r="I78" s="255">
        <f>E78*H78</f>
        <v>0</v>
      </c>
      <c r="J78" s="254">
        <v>0</v>
      </c>
      <c r="K78" s="255">
        <f>E78*J78</f>
        <v>0</v>
      </c>
      <c r="O78" s="247">
        <v>2</v>
      </c>
      <c r="AA78" s="220">
        <v>1</v>
      </c>
      <c r="AB78" s="220">
        <v>1</v>
      </c>
      <c r="AC78" s="220">
        <v>1</v>
      </c>
      <c r="AZ78" s="220">
        <v>1</v>
      </c>
      <c r="BA78" s="220">
        <f>IF(AZ78=1,G78,0)</f>
        <v>0</v>
      </c>
      <c r="BB78" s="220">
        <f>IF(AZ78=2,G78,0)</f>
        <v>0</v>
      </c>
      <c r="BC78" s="220">
        <f>IF(AZ78=3,G78,0)</f>
        <v>0</v>
      </c>
      <c r="BD78" s="220">
        <f>IF(AZ78=4,G78,0)</f>
        <v>0</v>
      </c>
      <c r="BE78" s="220">
        <f>IF(AZ78=5,G78,0)</f>
        <v>0</v>
      </c>
      <c r="CA78" s="247">
        <v>1</v>
      </c>
      <c r="CB78" s="247">
        <v>1</v>
      </c>
    </row>
    <row r="79" spans="1:80" x14ac:dyDescent="0.25">
      <c r="A79" s="256"/>
      <c r="B79" s="260"/>
      <c r="C79" s="322" t="s">
        <v>203</v>
      </c>
      <c r="D79" s="323"/>
      <c r="E79" s="261">
        <v>1.04E-2</v>
      </c>
      <c r="F79" s="262"/>
      <c r="G79" s="263"/>
      <c r="H79" s="264"/>
      <c r="I79" s="258"/>
      <c r="J79" s="265"/>
      <c r="K79" s="258"/>
      <c r="M79" s="259" t="s">
        <v>203</v>
      </c>
      <c r="O79" s="247"/>
    </row>
    <row r="80" spans="1:80" x14ac:dyDescent="0.25">
      <c r="A80" s="248">
        <v>22</v>
      </c>
      <c r="B80" s="249" t="s">
        <v>204</v>
      </c>
      <c r="C80" s="250" t="s">
        <v>205</v>
      </c>
      <c r="D80" s="251" t="s">
        <v>178</v>
      </c>
      <c r="E80" s="252">
        <v>833.64599999999996</v>
      </c>
      <c r="F80" s="252">
        <v>0</v>
      </c>
      <c r="G80" s="253">
        <f>E80*F80</f>
        <v>0</v>
      </c>
      <c r="H80" s="254">
        <v>0</v>
      </c>
      <c r="I80" s="255">
        <f>E80*H80</f>
        <v>0</v>
      </c>
      <c r="J80" s="254">
        <v>0</v>
      </c>
      <c r="K80" s="255">
        <f>E80*J80</f>
        <v>0</v>
      </c>
      <c r="O80" s="247">
        <v>2</v>
      </c>
      <c r="AA80" s="220">
        <v>1</v>
      </c>
      <c r="AB80" s="220">
        <v>1</v>
      </c>
      <c r="AC80" s="220">
        <v>1</v>
      </c>
      <c r="AZ80" s="220">
        <v>1</v>
      </c>
      <c r="BA80" s="220">
        <f>IF(AZ80=1,G80,0)</f>
        <v>0</v>
      </c>
      <c r="BB80" s="220">
        <f>IF(AZ80=2,G80,0)</f>
        <v>0</v>
      </c>
      <c r="BC80" s="220">
        <f>IF(AZ80=3,G80,0)</f>
        <v>0</v>
      </c>
      <c r="BD80" s="220">
        <f>IF(AZ80=4,G80,0)</f>
        <v>0</v>
      </c>
      <c r="BE80" s="220">
        <f>IF(AZ80=5,G80,0)</f>
        <v>0</v>
      </c>
      <c r="CA80" s="247">
        <v>1</v>
      </c>
      <c r="CB80" s="247">
        <v>1</v>
      </c>
    </row>
    <row r="81" spans="1:80" x14ac:dyDescent="0.25">
      <c r="A81" s="256"/>
      <c r="B81" s="260"/>
      <c r="C81" s="322" t="s">
        <v>206</v>
      </c>
      <c r="D81" s="323"/>
      <c r="E81" s="261">
        <v>833.64599999999996</v>
      </c>
      <c r="F81" s="262"/>
      <c r="G81" s="263"/>
      <c r="H81" s="264"/>
      <c r="I81" s="258"/>
      <c r="J81" s="265"/>
      <c r="K81" s="258"/>
      <c r="M81" s="259" t="s">
        <v>206</v>
      </c>
      <c r="O81" s="247"/>
    </row>
    <row r="82" spans="1:80" x14ac:dyDescent="0.25">
      <c r="A82" s="248">
        <v>23</v>
      </c>
      <c r="B82" s="249" t="s">
        <v>207</v>
      </c>
      <c r="C82" s="250" t="s">
        <v>208</v>
      </c>
      <c r="D82" s="251" t="s">
        <v>209</v>
      </c>
      <c r="E82" s="252">
        <v>2.0840999999999998</v>
      </c>
      <c r="F82" s="252">
        <v>0</v>
      </c>
      <c r="G82" s="253">
        <f>E82*F82</f>
        <v>0</v>
      </c>
      <c r="H82" s="254">
        <v>9.9999999999944599E-4</v>
      </c>
      <c r="I82" s="255">
        <f>E82*H82</f>
        <v>2.0840999999988453E-3</v>
      </c>
      <c r="J82" s="254">
        <v>0</v>
      </c>
      <c r="K82" s="255">
        <f>E82*J82</f>
        <v>0</v>
      </c>
      <c r="O82" s="247">
        <v>2</v>
      </c>
      <c r="AA82" s="220">
        <v>1</v>
      </c>
      <c r="AB82" s="220">
        <v>1</v>
      </c>
      <c r="AC82" s="220">
        <v>1</v>
      </c>
      <c r="AZ82" s="220">
        <v>1</v>
      </c>
      <c r="BA82" s="220">
        <f>IF(AZ82=1,G82,0)</f>
        <v>0</v>
      </c>
      <c r="BB82" s="220">
        <f>IF(AZ82=2,G82,0)</f>
        <v>0</v>
      </c>
      <c r="BC82" s="220">
        <f>IF(AZ82=3,G82,0)</f>
        <v>0</v>
      </c>
      <c r="BD82" s="220">
        <f>IF(AZ82=4,G82,0)</f>
        <v>0</v>
      </c>
      <c r="BE82" s="220">
        <f>IF(AZ82=5,G82,0)</f>
        <v>0</v>
      </c>
      <c r="CA82" s="247">
        <v>1</v>
      </c>
      <c r="CB82" s="247">
        <v>1</v>
      </c>
    </row>
    <row r="83" spans="1:80" x14ac:dyDescent="0.25">
      <c r="A83" s="256"/>
      <c r="B83" s="260"/>
      <c r="C83" s="322" t="s">
        <v>210</v>
      </c>
      <c r="D83" s="323"/>
      <c r="E83" s="261">
        <v>2.0840999999999998</v>
      </c>
      <c r="F83" s="262"/>
      <c r="G83" s="263"/>
      <c r="H83" s="264"/>
      <c r="I83" s="258"/>
      <c r="J83" s="265"/>
      <c r="K83" s="258"/>
      <c r="M83" s="259" t="s">
        <v>210</v>
      </c>
      <c r="O83" s="247"/>
    </row>
    <row r="84" spans="1:80" x14ac:dyDescent="0.25">
      <c r="A84" s="248">
        <v>24</v>
      </c>
      <c r="B84" s="249" t="s">
        <v>211</v>
      </c>
      <c r="C84" s="250" t="s">
        <v>212</v>
      </c>
      <c r="D84" s="251" t="s">
        <v>213</v>
      </c>
      <c r="E84" s="252">
        <v>10.4206</v>
      </c>
      <c r="F84" s="252">
        <v>0</v>
      </c>
      <c r="G84" s="253">
        <f>E84*F84</f>
        <v>0</v>
      </c>
      <c r="H84" s="254">
        <v>9.9999999999944599E-4</v>
      </c>
      <c r="I84" s="255">
        <f>E84*H84</f>
        <v>1.0420599999994227E-2</v>
      </c>
      <c r="J84" s="254"/>
      <c r="K84" s="255">
        <f>E84*J84</f>
        <v>0</v>
      </c>
      <c r="O84" s="247">
        <v>2</v>
      </c>
      <c r="AA84" s="220">
        <v>3</v>
      </c>
      <c r="AB84" s="220">
        <v>1</v>
      </c>
      <c r="AC84" s="220">
        <v>25191158</v>
      </c>
      <c r="AZ84" s="220">
        <v>1</v>
      </c>
      <c r="BA84" s="220">
        <f>IF(AZ84=1,G84,0)</f>
        <v>0</v>
      </c>
      <c r="BB84" s="220">
        <f>IF(AZ84=2,G84,0)</f>
        <v>0</v>
      </c>
      <c r="BC84" s="220">
        <f>IF(AZ84=3,G84,0)</f>
        <v>0</v>
      </c>
      <c r="BD84" s="220">
        <f>IF(AZ84=4,G84,0)</f>
        <v>0</v>
      </c>
      <c r="BE84" s="220">
        <f>IF(AZ84=5,G84,0)</f>
        <v>0</v>
      </c>
      <c r="CA84" s="247">
        <v>3</v>
      </c>
      <c r="CB84" s="247">
        <v>1</v>
      </c>
    </row>
    <row r="85" spans="1:80" x14ac:dyDescent="0.25">
      <c r="A85" s="256"/>
      <c r="B85" s="260"/>
      <c r="C85" s="322" t="s">
        <v>214</v>
      </c>
      <c r="D85" s="323"/>
      <c r="E85" s="261">
        <v>10.4206</v>
      </c>
      <c r="F85" s="262"/>
      <c r="G85" s="263"/>
      <c r="H85" s="264"/>
      <c r="I85" s="258"/>
      <c r="J85" s="265"/>
      <c r="K85" s="258"/>
      <c r="M85" s="259" t="s">
        <v>214</v>
      </c>
      <c r="O85" s="247"/>
    </row>
    <row r="86" spans="1:80" x14ac:dyDescent="0.25">
      <c r="A86" s="266"/>
      <c r="B86" s="267" t="s">
        <v>97</v>
      </c>
      <c r="C86" s="268" t="s">
        <v>124</v>
      </c>
      <c r="D86" s="269"/>
      <c r="E86" s="270"/>
      <c r="F86" s="271"/>
      <c r="G86" s="272">
        <f>SUM(G7:G85)</f>
        <v>0</v>
      </c>
      <c r="H86" s="273"/>
      <c r="I86" s="274">
        <f>SUM(I7:I85)</f>
        <v>8.3472647000035742</v>
      </c>
      <c r="J86" s="273"/>
      <c r="K86" s="274">
        <f>SUM(K7:K85)</f>
        <v>0</v>
      </c>
      <c r="O86" s="247">
        <v>4</v>
      </c>
      <c r="BA86" s="275">
        <f>SUM(BA7:BA85)</f>
        <v>0</v>
      </c>
      <c r="BB86" s="275">
        <f>SUM(BB7:BB85)</f>
        <v>0</v>
      </c>
      <c r="BC86" s="275">
        <f>SUM(BC7:BC85)</f>
        <v>0</v>
      </c>
      <c r="BD86" s="275">
        <f>SUM(BD7:BD85)</f>
        <v>0</v>
      </c>
      <c r="BE86" s="275">
        <f>SUM(BE7:BE85)</f>
        <v>0</v>
      </c>
    </row>
    <row r="87" spans="1:80" x14ac:dyDescent="0.25">
      <c r="A87" s="237" t="s">
        <v>93</v>
      </c>
      <c r="B87" s="238" t="s">
        <v>215</v>
      </c>
      <c r="C87" s="239" t="s">
        <v>216</v>
      </c>
      <c r="D87" s="240"/>
      <c r="E87" s="241"/>
      <c r="F87" s="241"/>
      <c r="G87" s="242"/>
      <c r="H87" s="243"/>
      <c r="I87" s="244"/>
      <c r="J87" s="245"/>
      <c r="K87" s="246"/>
      <c r="O87" s="247">
        <v>1</v>
      </c>
    </row>
    <row r="88" spans="1:80" x14ac:dyDescent="0.25">
      <c r="A88" s="248">
        <v>25</v>
      </c>
      <c r="B88" s="249" t="s">
        <v>218</v>
      </c>
      <c r="C88" s="250" t="s">
        <v>219</v>
      </c>
      <c r="D88" s="251" t="s">
        <v>178</v>
      </c>
      <c r="E88" s="252">
        <v>27</v>
      </c>
      <c r="F88" s="252">
        <v>0</v>
      </c>
      <c r="G88" s="253">
        <f>E88*F88</f>
        <v>0</v>
      </c>
      <c r="H88" s="254">
        <v>0</v>
      </c>
      <c r="I88" s="255">
        <f>E88*H88</f>
        <v>0</v>
      </c>
      <c r="J88" s="254">
        <v>0</v>
      </c>
      <c r="K88" s="255">
        <f>E88*J88</f>
        <v>0</v>
      </c>
      <c r="O88" s="247">
        <v>2</v>
      </c>
      <c r="AA88" s="220">
        <v>1</v>
      </c>
      <c r="AB88" s="220">
        <v>1</v>
      </c>
      <c r="AC88" s="220">
        <v>1</v>
      </c>
      <c r="AZ88" s="220">
        <v>1</v>
      </c>
      <c r="BA88" s="220">
        <f>IF(AZ88=1,G88,0)</f>
        <v>0</v>
      </c>
      <c r="BB88" s="220">
        <f>IF(AZ88=2,G88,0)</f>
        <v>0</v>
      </c>
      <c r="BC88" s="220">
        <f>IF(AZ88=3,G88,0)</f>
        <v>0</v>
      </c>
      <c r="BD88" s="220">
        <f>IF(AZ88=4,G88,0)</f>
        <v>0</v>
      </c>
      <c r="BE88" s="220">
        <f>IF(AZ88=5,G88,0)</f>
        <v>0</v>
      </c>
      <c r="CA88" s="247">
        <v>1</v>
      </c>
      <c r="CB88" s="247">
        <v>1</v>
      </c>
    </row>
    <row r="89" spans="1:80" x14ac:dyDescent="0.25">
      <c r="A89" s="256"/>
      <c r="B89" s="260"/>
      <c r="C89" s="322" t="s">
        <v>220</v>
      </c>
      <c r="D89" s="323"/>
      <c r="E89" s="261">
        <v>27</v>
      </c>
      <c r="F89" s="262"/>
      <c r="G89" s="263"/>
      <c r="H89" s="264"/>
      <c r="I89" s="258"/>
      <c r="J89" s="265"/>
      <c r="K89" s="258"/>
      <c r="M89" s="259" t="s">
        <v>220</v>
      </c>
      <c r="O89" s="247"/>
    </row>
    <row r="90" spans="1:80" x14ac:dyDescent="0.25">
      <c r="A90" s="248">
        <v>26</v>
      </c>
      <c r="B90" s="249" t="s">
        <v>221</v>
      </c>
      <c r="C90" s="250" t="s">
        <v>222</v>
      </c>
      <c r="D90" s="251" t="s">
        <v>178</v>
      </c>
      <c r="E90" s="252">
        <v>27</v>
      </c>
      <c r="F90" s="252">
        <v>0</v>
      </c>
      <c r="G90" s="253">
        <f>E90*F90</f>
        <v>0</v>
      </c>
      <c r="H90" s="254">
        <v>0</v>
      </c>
      <c r="I90" s="255">
        <f>E90*H90</f>
        <v>0</v>
      </c>
      <c r="J90" s="254">
        <v>0</v>
      </c>
      <c r="K90" s="255">
        <f>E90*J90</f>
        <v>0</v>
      </c>
      <c r="O90" s="247">
        <v>2</v>
      </c>
      <c r="AA90" s="220">
        <v>1</v>
      </c>
      <c r="AB90" s="220">
        <v>1</v>
      </c>
      <c r="AC90" s="220">
        <v>1</v>
      </c>
      <c r="AZ90" s="220">
        <v>1</v>
      </c>
      <c r="BA90" s="220">
        <f>IF(AZ90=1,G90,0)</f>
        <v>0</v>
      </c>
      <c r="BB90" s="220">
        <f>IF(AZ90=2,G90,0)</f>
        <v>0</v>
      </c>
      <c r="BC90" s="220">
        <f>IF(AZ90=3,G90,0)</f>
        <v>0</v>
      </c>
      <c r="BD90" s="220">
        <f>IF(AZ90=4,G90,0)</f>
        <v>0</v>
      </c>
      <c r="BE90" s="220">
        <f>IF(AZ90=5,G90,0)</f>
        <v>0</v>
      </c>
      <c r="CA90" s="247">
        <v>1</v>
      </c>
      <c r="CB90" s="247">
        <v>1</v>
      </c>
    </row>
    <row r="91" spans="1:80" x14ac:dyDescent="0.25">
      <c r="A91" s="256"/>
      <c r="B91" s="260"/>
      <c r="C91" s="322" t="s">
        <v>220</v>
      </c>
      <c r="D91" s="323"/>
      <c r="E91" s="261">
        <v>27</v>
      </c>
      <c r="F91" s="262"/>
      <c r="G91" s="263"/>
      <c r="H91" s="264"/>
      <c r="I91" s="258"/>
      <c r="J91" s="265"/>
      <c r="K91" s="258"/>
      <c r="M91" s="259" t="s">
        <v>220</v>
      </c>
      <c r="O91" s="247"/>
    </row>
    <row r="92" spans="1:80" x14ac:dyDescent="0.25">
      <c r="A92" s="248">
        <v>27</v>
      </c>
      <c r="B92" s="249" t="s">
        <v>223</v>
      </c>
      <c r="C92" s="250" t="s">
        <v>224</v>
      </c>
      <c r="D92" s="251" t="s">
        <v>225</v>
      </c>
      <c r="E92" s="252">
        <v>34.4</v>
      </c>
      <c r="F92" s="252">
        <v>0</v>
      </c>
      <c r="G92" s="253">
        <f>E92*F92</f>
        <v>0</v>
      </c>
      <c r="H92" s="254">
        <v>0</v>
      </c>
      <c r="I92" s="255">
        <f>E92*H92</f>
        <v>0</v>
      </c>
      <c r="J92" s="254">
        <v>0</v>
      </c>
      <c r="K92" s="255">
        <f>E92*J92</f>
        <v>0</v>
      </c>
      <c r="O92" s="247">
        <v>2</v>
      </c>
      <c r="AA92" s="220">
        <v>1</v>
      </c>
      <c r="AB92" s="220">
        <v>1</v>
      </c>
      <c r="AC92" s="220">
        <v>1</v>
      </c>
      <c r="AZ92" s="220">
        <v>1</v>
      </c>
      <c r="BA92" s="220">
        <f>IF(AZ92=1,G92,0)</f>
        <v>0</v>
      </c>
      <c r="BB92" s="220">
        <f>IF(AZ92=2,G92,0)</f>
        <v>0</v>
      </c>
      <c r="BC92" s="220">
        <f>IF(AZ92=3,G92,0)</f>
        <v>0</v>
      </c>
      <c r="BD92" s="220">
        <f>IF(AZ92=4,G92,0)</f>
        <v>0</v>
      </c>
      <c r="BE92" s="220">
        <f>IF(AZ92=5,G92,0)</f>
        <v>0</v>
      </c>
      <c r="CA92" s="247">
        <v>1</v>
      </c>
      <c r="CB92" s="247">
        <v>1</v>
      </c>
    </row>
    <row r="93" spans="1:80" x14ac:dyDescent="0.25">
      <c r="A93" s="256"/>
      <c r="B93" s="260"/>
      <c r="C93" s="322" t="s">
        <v>226</v>
      </c>
      <c r="D93" s="323"/>
      <c r="E93" s="261">
        <v>34.4</v>
      </c>
      <c r="F93" s="262"/>
      <c r="G93" s="263"/>
      <c r="H93" s="264"/>
      <c r="I93" s="258"/>
      <c r="J93" s="265"/>
      <c r="K93" s="258"/>
      <c r="M93" s="259" t="s">
        <v>226</v>
      </c>
      <c r="O93" s="247"/>
    </row>
    <row r="94" spans="1:80" x14ac:dyDescent="0.25">
      <c r="A94" s="266"/>
      <c r="B94" s="267" t="s">
        <v>97</v>
      </c>
      <c r="C94" s="268" t="s">
        <v>217</v>
      </c>
      <c r="D94" s="269"/>
      <c r="E94" s="270"/>
      <c r="F94" s="271"/>
      <c r="G94" s="272">
        <f>SUM(G87:G93)</f>
        <v>0</v>
      </c>
      <c r="H94" s="273"/>
      <c r="I94" s="274">
        <f>SUM(I87:I93)</f>
        <v>0</v>
      </c>
      <c r="J94" s="273"/>
      <c r="K94" s="274">
        <f>SUM(K87:K93)</f>
        <v>0</v>
      </c>
      <c r="O94" s="247">
        <v>4</v>
      </c>
      <c r="BA94" s="275">
        <f>SUM(BA87:BA93)</f>
        <v>0</v>
      </c>
      <c r="BB94" s="275">
        <f>SUM(BB87:BB93)</f>
        <v>0</v>
      </c>
      <c r="BC94" s="275">
        <f>SUM(BC87:BC93)</f>
        <v>0</v>
      </c>
      <c r="BD94" s="275">
        <f>SUM(BD87:BD93)</f>
        <v>0</v>
      </c>
      <c r="BE94" s="275">
        <f>SUM(BE87:BE93)</f>
        <v>0</v>
      </c>
    </row>
    <row r="95" spans="1:80" x14ac:dyDescent="0.25">
      <c r="A95" s="237" t="s">
        <v>93</v>
      </c>
      <c r="B95" s="238" t="s">
        <v>115</v>
      </c>
      <c r="C95" s="239" t="s">
        <v>227</v>
      </c>
      <c r="D95" s="240"/>
      <c r="E95" s="241"/>
      <c r="F95" s="241"/>
      <c r="G95" s="242"/>
      <c r="H95" s="243"/>
      <c r="I95" s="244"/>
      <c r="J95" s="245"/>
      <c r="K95" s="246"/>
      <c r="O95" s="247">
        <v>1</v>
      </c>
    </row>
    <row r="96" spans="1:80" x14ac:dyDescent="0.25">
      <c r="A96" s="248">
        <v>28</v>
      </c>
      <c r="B96" s="249" t="s">
        <v>229</v>
      </c>
      <c r="C96" s="250" t="s">
        <v>230</v>
      </c>
      <c r="D96" s="251" t="s">
        <v>127</v>
      </c>
      <c r="E96" s="252">
        <v>6.58</v>
      </c>
      <c r="F96" s="252">
        <v>0</v>
      </c>
      <c r="G96" s="253">
        <f>E96*F96</f>
        <v>0</v>
      </c>
      <c r="H96" s="254">
        <v>2.33237999999983</v>
      </c>
      <c r="I96" s="255">
        <f>E96*H96</f>
        <v>15.347060399998881</v>
      </c>
      <c r="J96" s="254">
        <v>0</v>
      </c>
      <c r="K96" s="255">
        <f>E96*J96</f>
        <v>0</v>
      </c>
      <c r="O96" s="247">
        <v>2</v>
      </c>
      <c r="AA96" s="220">
        <v>1</v>
      </c>
      <c r="AB96" s="220">
        <v>1</v>
      </c>
      <c r="AC96" s="220">
        <v>1</v>
      </c>
      <c r="AZ96" s="220">
        <v>1</v>
      </c>
      <c r="BA96" s="220">
        <f>IF(AZ96=1,G96,0)</f>
        <v>0</v>
      </c>
      <c r="BB96" s="220">
        <f>IF(AZ96=2,G96,0)</f>
        <v>0</v>
      </c>
      <c r="BC96" s="220">
        <f>IF(AZ96=3,G96,0)</f>
        <v>0</v>
      </c>
      <c r="BD96" s="220">
        <f>IF(AZ96=4,G96,0)</f>
        <v>0</v>
      </c>
      <c r="BE96" s="220">
        <f>IF(AZ96=5,G96,0)</f>
        <v>0</v>
      </c>
      <c r="CA96" s="247">
        <v>1</v>
      </c>
      <c r="CB96" s="247">
        <v>1</v>
      </c>
    </row>
    <row r="97" spans="1:80" x14ac:dyDescent="0.25">
      <c r="A97" s="256"/>
      <c r="B97" s="260"/>
      <c r="C97" s="322" t="s">
        <v>231</v>
      </c>
      <c r="D97" s="323"/>
      <c r="E97" s="261">
        <v>6.58</v>
      </c>
      <c r="F97" s="262"/>
      <c r="G97" s="263"/>
      <c r="H97" s="264"/>
      <c r="I97" s="258"/>
      <c r="J97" s="265"/>
      <c r="K97" s="258"/>
      <c r="M97" s="259" t="s">
        <v>231</v>
      </c>
      <c r="O97" s="247"/>
    </row>
    <row r="98" spans="1:80" x14ac:dyDescent="0.25">
      <c r="A98" s="266"/>
      <c r="B98" s="267" t="s">
        <v>97</v>
      </c>
      <c r="C98" s="268" t="s">
        <v>228</v>
      </c>
      <c r="D98" s="269"/>
      <c r="E98" s="270"/>
      <c r="F98" s="271"/>
      <c r="G98" s="272">
        <f>SUM(G95:G97)</f>
        <v>0</v>
      </c>
      <c r="H98" s="273"/>
      <c r="I98" s="274">
        <f>SUM(I95:I97)</f>
        <v>15.347060399998881</v>
      </c>
      <c r="J98" s="273"/>
      <c r="K98" s="274">
        <f>SUM(K95:K97)</f>
        <v>0</v>
      </c>
      <c r="O98" s="247">
        <v>4</v>
      </c>
      <c r="BA98" s="275">
        <f>SUM(BA95:BA97)</f>
        <v>0</v>
      </c>
      <c r="BB98" s="275">
        <f>SUM(BB95:BB97)</f>
        <v>0</v>
      </c>
      <c r="BC98" s="275">
        <f>SUM(BC95:BC97)</f>
        <v>0</v>
      </c>
      <c r="BD98" s="275">
        <f>SUM(BD95:BD97)</f>
        <v>0</v>
      </c>
      <c r="BE98" s="275">
        <f>SUM(BE95:BE97)</f>
        <v>0</v>
      </c>
    </row>
    <row r="99" spans="1:80" x14ac:dyDescent="0.25">
      <c r="A99" s="237" t="s">
        <v>93</v>
      </c>
      <c r="B99" s="238" t="s">
        <v>232</v>
      </c>
      <c r="C99" s="239" t="s">
        <v>233</v>
      </c>
      <c r="D99" s="240"/>
      <c r="E99" s="241"/>
      <c r="F99" s="241"/>
      <c r="G99" s="242"/>
      <c r="H99" s="243"/>
      <c r="I99" s="244"/>
      <c r="J99" s="245"/>
      <c r="K99" s="246"/>
      <c r="O99" s="247">
        <v>1</v>
      </c>
    </row>
    <row r="100" spans="1:80" x14ac:dyDescent="0.25">
      <c r="A100" s="248">
        <v>29</v>
      </c>
      <c r="B100" s="249" t="s">
        <v>235</v>
      </c>
      <c r="C100" s="250" t="s">
        <v>236</v>
      </c>
      <c r="D100" s="251" t="s">
        <v>225</v>
      </c>
      <c r="E100" s="252">
        <v>14</v>
      </c>
      <c r="F100" s="252">
        <v>0</v>
      </c>
      <c r="G100" s="253">
        <f>E100*F100</f>
        <v>0</v>
      </c>
      <c r="H100" s="254">
        <v>4.3999999999982699E-2</v>
      </c>
      <c r="I100" s="255">
        <f>E100*H100</f>
        <v>0.61599999999975774</v>
      </c>
      <c r="J100" s="254">
        <v>0</v>
      </c>
      <c r="K100" s="255">
        <f>E100*J100</f>
        <v>0</v>
      </c>
      <c r="O100" s="247">
        <v>2</v>
      </c>
      <c r="AA100" s="220">
        <v>1</v>
      </c>
      <c r="AB100" s="220">
        <v>1</v>
      </c>
      <c r="AC100" s="220">
        <v>1</v>
      </c>
      <c r="AZ100" s="220">
        <v>1</v>
      </c>
      <c r="BA100" s="220">
        <f>IF(AZ100=1,G100,0)</f>
        <v>0</v>
      </c>
      <c r="BB100" s="220">
        <f>IF(AZ100=2,G100,0)</f>
        <v>0</v>
      </c>
      <c r="BC100" s="220">
        <f>IF(AZ100=3,G100,0)</f>
        <v>0</v>
      </c>
      <c r="BD100" s="220">
        <f>IF(AZ100=4,G100,0)</f>
        <v>0</v>
      </c>
      <c r="BE100" s="220">
        <f>IF(AZ100=5,G100,0)</f>
        <v>0</v>
      </c>
      <c r="CA100" s="247">
        <v>1</v>
      </c>
      <c r="CB100" s="247">
        <v>1</v>
      </c>
    </row>
    <row r="101" spans="1:80" x14ac:dyDescent="0.25">
      <c r="A101" s="256"/>
      <c r="B101" s="260"/>
      <c r="C101" s="322" t="s">
        <v>237</v>
      </c>
      <c r="D101" s="323"/>
      <c r="E101" s="261">
        <v>14</v>
      </c>
      <c r="F101" s="262"/>
      <c r="G101" s="263"/>
      <c r="H101" s="264"/>
      <c r="I101" s="258"/>
      <c r="J101" s="265"/>
      <c r="K101" s="258"/>
      <c r="M101" s="259" t="s">
        <v>237</v>
      </c>
      <c r="O101" s="247"/>
    </row>
    <row r="102" spans="1:80" x14ac:dyDescent="0.25">
      <c r="A102" s="266"/>
      <c r="B102" s="267" t="s">
        <v>97</v>
      </c>
      <c r="C102" s="268" t="s">
        <v>234</v>
      </c>
      <c r="D102" s="269"/>
      <c r="E102" s="270"/>
      <c r="F102" s="271"/>
      <c r="G102" s="272">
        <f>SUM(G99:G101)</f>
        <v>0</v>
      </c>
      <c r="H102" s="273"/>
      <c r="I102" s="274">
        <f>SUM(I99:I101)</f>
        <v>0.61599999999975774</v>
      </c>
      <c r="J102" s="273"/>
      <c r="K102" s="274">
        <f>SUM(K99:K101)</f>
        <v>0</v>
      </c>
      <c r="O102" s="247">
        <v>4</v>
      </c>
      <c r="BA102" s="275">
        <f>SUM(BA99:BA101)</f>
        <v>0</v>
      </c>
      <c r="BB102" s="275">
        <f>SUM(BB99:BB101)</f>
        <v>0</v>
      </c>
      <c r="BC102" s="275">
        <f>SUM(BC99:BC101)</f>
        <v>0</v>
      </c>
      <c r="BD102" s="275">
        <f>SUM(BD99:BD101)</f>
        <v>0</v>
      </c>
      <c r="BE102" s="275">
        <f>SUM(BE99:BE101)</f>
        <v>0</v>
      </c>
    </row>
    <row r="103" spans="1:80" x14ac:dyDescent="0.25">
      <c r="A103" s="237" t="s">
        <v>93</v>
      </c>
      <c r="B103" s="238" t="s">
        <v>238</v>
      </c>
      <c r="C103" s="239" t="s">
        <v>239</v>
      </c>
      <c r="D103" s="240"/>
      <c r="E103" s="241"/>
      <c r="F103" s="241"/>
      <c r="G103" s="242"/>
      <c r="H103" s="243"/>
      <c r="I103" s="244"/>
      <c r="J103" s="245"/>
      <c r="K103" s="246"/>
      <c r="O103" s="247">
        <v>1</v>
      </c>
    </row>
    <row r="104" spans="1:80" x14ac:dyDescent="0.25">
      <c r="A104" s="248">
        <v>30</v>
      </c>
      <c r="B104" s="249" t="s">
        <v>241</v>
      </c>
      <c r="C104" s="250" t="s">
        <v>242</v>
      </c>
      <c r="D104" s="251" t="s">
        <v>225</v>
      </c>
      <c r="E104" s="252">
        <v>21.09</v>
      </c>
      <c r="F104" s="252">
        <v>0</v>
      </c>
      <c r="G104" s="253">
        <f>E104*F104</f>
        <v>0</v>
      </c>
      <c r="H104" s="254">
        <v>0.100000000000023</v>
      </c>
      <c r="I104" s="255">
        <f>E104*H104</f>
        <v>2.1090000000004849</v>
      </c>
      <c r="J104" s="254">
        <v>0</v>
      </c>
      <c r="K104" s="255">
        <f>E104*J104</f>
        <v>0</v>
      </c>
      <c r="O104" s="247">
        <v>2</v>
      </c>
      <c r="AA104" s="220">
        <v>1</v>
      </c>
      <c r="AB104" s="220">
        <v>1</v>
      </c>
      <c r="AC104" s="220">
        <v>1</v>
      </c>
      <c r="AZ104" s="220">
        <v>1</v>
      </c>
      <c r="BA104" s="220">
        <f>IF(AZ104=1,G104,0)</f>
        <v>0</v>
      </c>
      <c r="BB104" s="220">
        <f>IF(AZ104=2,G104,0)</f>
        <v>0</v>
      </c>
      <c r="BC104" s="220">
        <f>IF(AZ104=3,G104,0)</f>
        <v>0</v>
      </c>
      <c r="BD104" s="220">
        <f>IF(AZ104=4,G104,0)</f>
        <v>0</v>
      </c>
      <c r="BE104" s="220">
        <f>IF(AZ104=5,G104,0)</f>
        <v>0</v>
      </c>
      <c r="CA104" s="247">
        <v>1</v>
      </c>
      <c r="CB104" s="247">
        <v>1</v>
      </c>
    </row>
    <row r="105" spans="1:80" x14ac:dyDescent="0.25">
      <c r="A105" s="256"/>
      <c r="B105" s="260"/>
      <c r="C105" s="322" t="s">
        <v>243</v>
      </c>
      <c r="D105" s="323"/>
      <c r="E105" s="261">
        <v>21.09</v>
      </c>
      <c r="F105" s="262"/>
      <c r="G105" s="263"/>
      <c r="H105" s="264"/>
      <c r="I105" s="258"/>
      <c r="J105" s="265"/>
      <c r="K105" s="258"/>
      <c r="M105" s="259" t="s">
        <v>243</v>
      </c>
      <c r="O105" s="247"/>
    </row>
    <row r="106" spans="1:80" x14ac:dyDescent="0.25">
      <c r="A106" s="248">
        <v>31</v>
      </c>
      <c r="B106" s="249" t="s">
        <v>244</v>
      </c>
      <c r="C106" s="250" t="s">
        <v>245</v>
      </c>
      <c r="D106" s="251" t="s">
        <v>178</v>
      </c>
      <c r="E106" s="252">
        <v>8.4</v>
      </c>
      <c r="F106" s="252">
        <v>0</v>
      </c>
      <c r="G106" s="253">
        <f>E106*F106</f>
        <v>0</v>
      </c>
      <c r="H106" s="254">
        <v>0.400000000000091</v>
      </c>
      <c r="I106" s="255">
        <f>E106*H106</f>
        <v>3.3600000000007646</v>
      </c>
      <c r="J106" s="254">
        <v>0</v>
      </c>
      <c r="K106" s="255">
        <f>E106*J106</f>
        <v>0</v>
      </c>
      <c r="O106" s="247">
        <v>2</v>
      </c>
      <c r="AA106" s="220">
        <v>1</v>
      </c>
      <c r="AB106" s="220">
        <v>1</v>
      </c>
      <c r="AC106" s="220">
        <v>1</v>
      </c>
      <c r="AZ106" s="220">
        <v>1</v>
      </c>
      <c r="BA106" s="220">
        <f>IF(AZ106=1,G106,0)</f>
        <v>0</v>
      </c>
      <c r="BB106" s="220">
        <f>IF(AZ106=2,G106,0)</f>
        <v>0</v>
      </c>
      <c r="BC106" s="220">
        <f>IF(AZ106=3,G106,0)</f>
        <v>0</v>
      </c>
      <c r="BD106" s="220">
        <f>IF(AZ106=4,G106,0)</f>
        <v>0</v>
      </c>
      <c r="BE106" s="220">
        <f>IF(AZ106=5,G106,0)</f>
        <v>0</v>
      </c>
      <c r="CA106" s="247">
        <v>1</v>
      </c>
      <c r="CB106" s="247">
        <v>1</v>
      </c>
    </row>
    <row r="107" spans="1:80" x14ac:dyDescent="0.25">
      <c r="A107" s="256"/>
      <c r="B107" s="260"/>
      <c r="C107" s="322" t="s">
        <v>246</v>
      </c>
      <c r="D107" s="323"/>
      <c r="E107" s="261">
        <v>8.4</v>
      </c>
      <c r="F107" s="262"/>
      <c r="G107" s="263"/>
      <c r="H107" s="264"/>
      <c r="I107" s="258"/>
      <c r="J107" s="265"/>
      <c r="K107" s="258"/>
      <c r="M107" s="259" t="s">
        <v>246</v>
      </c>
      <c r="O107" s="247"/>
    </row>
    <row r="108" spans="1:80" x14ac:dyDescent="0.25">
      <c r="A108" s="266"/>
      <c r="B108" s="267" t="s">
        <v>97</v>
      </c>
      <c r="C108" s="268" t="s">
        <v>240</v>
      </c>
      <c r="D108" s="269"/>
      <c r="E108" s="270"/>
      <c r="F108" s="271"/>
      <c r="G108" s="272">
        <f>SUM(G103:G107)</f>
        <v>0</v>
      </c>
      <c r="H108" s="273"/>
      <c r="I108" s="274">
        <f>SUM(I103:I107)</f>
        <v>5.46900000000125</v>
      </c>
      <c r="J108" s="273"/>
      <c r="K108" s="274">
        <f>SUM(K103:K107)</f>
        <v>0</v>
      </c>
      <c r="O108" s="247">
        <v>4</v>
      </c>
      <c r="BA108" s="275">
        <f>SUM(BA103:BA107)</f>
        <v>0</v>
      </c>
      <c r="BB108" s="275">
        <f>SUM(BB103:BB107)</f>
        <v>0</v>
      </c>
      <c r="BC108" s="275">
        <f>SUM(BC103:BC107)</f>
        <v>0</v>
      </c>
      <c r="BD108" s="275">
        <f>SUM(BD103:BD107)</f>
        <v>0</v>
      </c>
      <c r="BE108" s="275">
        <f>SUM(BE103:BE107)</f>
        <v>0</v>
      </c>
    </row>
    <row r="109" spans="1:80" x14ac:dyDescent="0.25">
      <c r="A109" s="237" t="s">
        <v>93</v>
      </c>
      <c r="B109" s="238" t="s">
        <v>247</v>
      </c>
      <c r="C109" s="239" t="s">
        <v>122</v>
      </c>
      <c r="D109" s="240"/>
      <c r="E109" s="241"/>
      <c r="F109" s="241"/>
      <c r="G109" s="242"/>
      <c r="H109" s="243"/>
      <c r="I109" s="244"/>
      <c r="J109" s="245"/>
      <c r="K109" s="246"/>
      <c r="O109" s="247">
        <v>1</v>
      </c>
    </row>
    <row r="110" spans="1:80" x14ac:dyDescent="0.25">
      <c r="A110" s="248">
        <v>32</v>
      </c>
      <c r="B110" s="249" t="s">
        <v>249</v>
      </c>
      <c r="C110" s="250" t="s">
        <v>250</v>
      </c>
      <c r="D110" s="251" t="s">
        <v>178</v>
      </c>
      <c r="E110" s="252">
        <v>1593.3296</v>
      </c>
      <c r="F110" s="252">
        <v>0</v>
      </c>
      <c r="G110" s="253">
        <f>E110*F110</f>
        <v>0</v>
      </c>
      <c r="H110" s="254">
        <v>1.4000000000002899E-4</v>
      </c>
      <c r="I110" s="255">
        <f>E110*H110</f>
        <v>0.22306614400004621</v>
      </c>
      <c r="J110" s="254">
        <v>0</v>
      </c>
      <c r="K110" s="255">
        <f>E110*J110</f>
        <v>0</v>
      </c>
      <c r="O110" s="247">
        <v>2</v>
      </c>
      <c r="AA110" s="220">
        <v>1</v>
      </c>
      <c r="AB110" s="220">
        <v>1</v>
      </c>
      <c r="AC110" s="220">
        <v>1</v>
      </c>
      <c r="AZ110" s="220">
        <v>1</v>
      </c>
      <c r="BA110" s="220">
        <f>IF(AZ110=1,G110,0)</f>
        <v>0</v>
      </c>
      <c r="BB110" s="220">
        <f>IF(AZ110=2,G110,0)</f>
        <v>0</v>
      </c>
      <c r="BC110" s="220">
        <f>IF(AZ110=3,G110,0)</f>
        <v>0</v>
      </c>
      <c r="BD110" s="220">
        <f>IF(AZ110=4,G110,0)</f>
        <v>0</v>
      </c>
      <c r="BE110" s="220">
        <f>IF(AZ110=5,G110,0)</f>
        <v>0</v>
      </c>
      <c r="CA110" s="247">
        <v>1</v>
      </c>
      <c r="CB110" s="247">
        <v>1</v>
      </c>
    </row>
    <row r="111" spans="1:80" x14ac:dyDescent="0.25">
      <c r="A111" s="256"/>
      <c r="B111" s="260"/>
      <c r="C111" s="322" t="s">
        <v>186</v>
      </c>
      <c r="D111" s="323"/>
      <c r="E111" s="261">
        <v>771.11099999999999</v>
      </c>
      <c r="F111" s="262"/>
      <c r="G111" s="263"/>
      <c r="H111" s="264"/>
      <c r="I111" s="258"/>
      <c r="J111" s="265"/>
      <c r="K111" s="258"/>
      <c r="M111" s="259" t="s">
        <v>186</v>
      </c>
      <c r="O111" s="247"/>
    </row>
    <row r="112" spans="1:80" x14ac:dyDescent="0.25">
      <c r="A112" s="256"/>
      <c r="B112" s="260"/>
      <c r="C112" s="322" t="s">
        <v>187</v>
      </c>
      <c r="D112" s="323"/>
      <c r="E112" s="261">
        <v>822.21860000000004</v>
      </c>
      <c r="F112" s="262"/>
      <c r="G112" s="263"/>
      <c r="H112" s="264"/>
      <c r="I112" s="258"/>
      <c r="J112" s="265"/>
      <c r="K112" s="258"/>
      <c r="M112" s="259" t="s">
        <v>187</v>
      </c>
      <c r="O112" s="247"/>
    </row>
    <row r="113" spans="1:80" x14ac:dyDescent="0.25">
      <c r="A113" s="248">
        <v>33</v>
      </c>
      <c r="B113" s="249" t="s">
        <v>251</v>
      </c>
      <c r="C113" s="250" t="s">
        <v>252</v>
      </c>
      <c r="D113" s="251" t="s">
        <v>178</v>
      </c>
      <c r="E113" s="252">
        <v>3186.6590999999999</v>
      </c>
      <c r="F113" s="252">
        <v>0</v>
      </c>
      <c r="G113" s="253">
        <f>E113*F113</f>
        <v>0</v>
      </c>
      <c r="H113" s="254">
        <v>0.27993999999989699</v>
      </c>
      <c r="I113" s="255">
        <f>E113*H113</f>
        <v>892.07334845367166</v>
      </c>
      <c r="J113" s="254">
        <v>0</v>
      </c>
      <c r="K113" s="255">
        <f>E113*J113</f>
        <v>0</v>
      </c>
      <c r="O113" s="247">
        <v>2</v>
      </c>
      <c r="AA113" s="220">
        <v>1</v>
      </c>
      <c r="AB113" s="220">
        <v>1</v>
      </c>
      <c r="AC113" s="220">
        <v>1</v>
      </c>
      <c r="AZ113" s="220">
        <v>1</v>
      </c>
      <c r="BA113" s="220">
        <f>IF(AZ113=1,G113,0)</f>
        <v>0</v>
      </c>
      <c r="BB113" s="220">
        <f>IF(AZ113=2,G113,0)</f>
        <v>0</v>
      </c>
      <c r="BC113" s="220">
        <f>IF(AZ113=3,G113,0)</f>
        <v>0</v>
      </c>
      <c r="BD113" s="220">
        <f>IF(AZ113=4,G113,0)</f>
        <v>0</v>
      </c>
      <c r="BE113" s="220">
        <f>IF(AZ113=5,G113,0)</f>
        <v>0</v>
      </c>
      <c r="CA113" s="247">
        <v>1</v>
      </c>
      <c r="CB113" s="247">
        <v>1</v>
      </c>
    </row>
    <row r="114" spans="1:80" x14ac:dyDescent="0.25">
      <c r="A114" s="256"/>
      <c r="B114" s="260"/>
      <c r="C114" s="322" t="s">
        <v>253</v>
      </c>
      <c r="D114" s="323"/>
      <c r="E114" s="261">
        <v>1542.222</v>
      </c>
      <c r="F114" s="262"/>
      <c r="G114" s="263"/>
      <c r="H114" s="264"/>
      <c r="I114" s="258"/>
      <c r="J114" s="265"/>
      <c r="K114" s="258"/>
      <c r="M114" s="259" t="s">
        <v>253</v>
      </c>
      <c r="O114" s="247"/>
    </row>
    <row r="115" spans="1:80" x14ac:dyDescent="0.25">
      <c r="A115" s="256"/>
      <c r="B115" s="260"/>
      <c r="C115" s="322" t="s">
        <v>254</v>
      </c>
      <c r="D115" s="323"/>
      <c r="E115" s="261">
        <v>1644.4371000000001</v>
      </c>
      <c r="F115" s="262"/>
      <c r="G115" s="263"/>
      <c r="H115" s="264"/>
      <c r="I115" s="258"/>
      <c r="J115" s="265"/>
      <c r="K115" s="258"/>
      <c r="M115" s="259" t="s">
        <v>254</v>
      </c>
      <c r="O115" s="247"/>
    </row>
    <row r="116" spans="1:80" x14ac:dyDescent="0.25">
      <c r="A116" s="248">
        <v>34</v>
      </c>
      <c r="B116" s="249" t="s">
        <v>255</v>
      </c>
      <c r="C116" s="250" t="s">
        <v>256</v>
      </c>
      <c r="D116" s="251" t="s">
        <v>178</v>
      </c>
      <c r="E116" s="252">
        <v>1085</v>
      </c>
      <c r="F116" s="252">
        <v>0</v>
      </c>
      <c r="G116" s="253">
        <f>E116*F116</f>
        <v>0</v>
      </c>
      <c r="H116" s="254">
        <v>0.18462999999997001</v>
      </c>
      <c r="I116" s="255">
        <f>E116*H116</f>
        <v>200.32354999996747</v>
      </c>
      <c r="J116" s="254">
        <v>0</v>
      </c>
      <c r="K116" s="255">
        <f>E116*J116</f>
        <v>0</v>
      </c>
      <c r="O116" s="247">
        <v>2</v>
      </c>
      <c r="AA116" s="220">
        <v>1</v>
      </c>
      <c r="AB116" s="220">
        <v>1</v>
      </c>
      <c r="AC116" s="220">
        <v>1</v>
      </c>
      <c r="AZ116" s="220">
        <v>1</v>
      </c>
      <c r="BA116" s="220">
        <f>IF(AZ116=1,G116,0)</f>
        <v>0</v>
      </c>
      <c r="BB116" s="220">
        <f>IF(AZ116=2,G116,0)</f>
        <v>0</v>
      </c>
      <c r="BC116" s="220">
        <f>IF(AZ116=3,G116,0)</f>
        <v>0</v>
      </c>
      <c r="BD116" s="220">
        <f>IF(AZ116=4,G116,0)</f>
        <v>0</v>
      </c>
      <c r="BE116" s="220">
        <f>IF(AZ116=5,G116,0)</f>
        <v>0</v>
      </c>
      <c r="CA116" s="247">
        <v>1</v>
      </c>
      <c r="CB116" s="247">
        <v>1</v>
      </c>
    </row>
    <row r="117" spans="1:80" x14ac:dyDescent="0.25">
      <c r="A117" s="248">
        <v>35</v>
      </c>
      <c r="B117" s="249" t="s">
        <v>257</v>
      </c>
      <c r="C117" s="250" t="s">
        <v>258</v>
      </c>
      <c r="D117" s="251" t="s">
        <v>178</v>
      </c>
      <c r="E117" s="252">
        <v>1085</v>
      </c>
      <c r="F117" s="252">
        <v>0</v>
      </c>
      <c r="G117" s="253">
        <f>E117*F117</f>
        <v>0</v>
      </c>
      <c r="H117" s="254">
        <v>3.4000000000000702E-4</v>
      </c>
      <c r="I117" s="255">
        <f>E117*H117</f>
        <v>0.36890000000000761</v>
      </c>
      <c r="J117" s="254">
        <v>0</v>
      </c>
      <c r="K117" s="255">
        <f>E117*J117</f>
        <v>0</v>
      </c>
      <c r="O117" s="247">
        <v>2</v>
      </c>
      <c r="AA117" s="220">
        <v>1</v>
      </c>
      <c r="AB117" s="220">
        <v>1</v>
      </c>
      <c r="AC117" s="220">
        <v>1</v>
      </c>
      <c r="AZ117" s="220">
        <v>1</v>
      </c>
      <c r="BA117" s="220">
        <f>IF(AZ117=1,G117,0)</f>
        <v>0</v>
      </c>
      <c r="BB117" s="220">
        <f>IF(AZ117=2,G117,0)</f>
        <v>0</v>
      </c>
      <c r="BC117" s="220">
        <f>IF(AZ117=3,G117,0)</f>
        <v>0</v>
      </c>
      <c r="BD117" s="220">
        <f>IF(AZ117=4,G117,0)</f>
        <v>0</v>
      </c>
      <c r="BE117" s="220">
        <f>IF(AZ117=5,G117,0)</f>
        <v>0</v>
      </c>
      <c r="CA117" s="247">
        <v>1</v>
      </c>
      <c r="CB117" s="247">
        <v>1</v>
      </c>
    </row>
    <row r="118" spans="1:80" x14ac:dyDescent="0.25">
      <c r="A118" s="256"/>
      <c r="B118" s="260"/>
      <c r="C118" s="322" t="s">
        <v>259</v>
      </c>
      <c r="D118" s="323"/>
      <c r="E118" s="261">
        <v>1085</v>
      </c>
      <c r="F118" s="262"/>
      <c r="G118" s="263"/>
      <c r="H118" s="264"/>
      <c r="I118" s="258"/>
      <c r="J118" s="265"/>
      <c r="K118" s="258"/>
      <c r="M118" s="259" t="s">
        <v>259</v>
      </c>
      <c r="O118" s="247"/>
    </row>
    <row r="119" spans="1:80" x14ac:dyDescent="0.25">
      <c r="A119" s="248">
        <v>36</v>
      </c>
      <c r="B119" s="249" t="s">
        <v>260</v>
      </c>
      <c r="C119" s="250" t="s">
        <v>261</v>
      </c>
      <c r="D119" s="251" t="s">
        <v>178</v>
      </c>
      <c r="E119" s="252">
        <v>1085</v>
      </c>
      <c r="F119" s="252">
        <v>0</v>
      </c>
      <c r="G119" s="253">
        <f>E119*F119</f>
        <v>0</v>
      </c>
      <c r="H119" s="254">
        <v>7.0999999999976605E-4</v>
      </c>
      <c r="I119" s="255">
        <f>E119*H119</f>
        <v>0.77034999999974618</v>
      </c>
      <c r="J119" s="254">
        <v>0</v>
      </c>
      <c r="K119" s="255">
        <f>E119*J119</f>
        <v>0</v>
      </c>
      <c r="O119" s="247">
        <v>2</v>
      </c>
      <c r="AA119" s="220">
        <v>1</v>
      </c>
      <c r="AB119" s="220">
        <v>1</v>
      </c>
      <c r="AC119" s="220">
        <v>1</v>
      </c>
      <c r="AZ119" s="220">
        <v>1</v>
      </c>
      <c r="BA119" s="220">
        <f>IF(AZ119=1,G119,0)</f>
        <v>0</v>
      </c>
      <c r="BB119" s="220">
        <f>IF(AZ119=2,G119,0)</f>
        <v>0</v>
      </c>
      <c r="BC119" s="220">
        <f>IF(AZ119=3,G119,0)</f>
        <v>0</v>
      </c>
      <c r="BD119" s="220">
        <f>IF(AZ119=4,G119,0)</f>
        <v>0</v>
      </c>
      <c r="BE119" s="220">
        <f>IF(AZ119=5,G119,0)</f>
        <v>0</v>
      </c>
      <c r="CA119" s="247">
        <v>1</v>
      </c>
      <c r="CB119" s="247">
        <v>1</v>
      </c>
    </row>
    <row r="120" spans="1:80" x14ac:dyDescent="0.25">
      <c r="A120" s="248">
        <v>37</v>
      </c>
      <c r="B120" s="249" t="s">
        <v>262</v>
      </c>
      <c r="C120" s="250" t="s">
        <v>263</v>
      </c>
      <c r="D120" s="251" t="s">
        <v>178</v>
      </c>
      <c r="E120" s="252">
        <v>1085</v>
      </c>
      <c r="F120" s="252">
        <v>0</v>
      </c>
      <c r="G120" s="253">
        <f>E120*F120</f>
        <v>0</v>
      </c>
      <c r="H120" s="254">
        <v>0.103730000000041</v>
      </c>
      <c r="I120" s="255">
        <f>E120*H120</f>
        <v>112.54705000004448</v>
      </c>
      <c r="J120" s="254">
        <v>0</v>
      </c>
      <c r="K120" s="255">
        <f>E120*J120</f>
        <v>0</v>
      </c>
      <c r="O120" s="247">
        <v>2</v>
      </c>
      <c r="AA120" s="220">
        <v>1</v>
      </c>
      <c r="AB120" s="220">
        <v>1</v>
      </c>
      <c r="AC120" s="220">
        <v>1</v>
      </c>
      <c r="AZ120" s="220">
        <v>1</v>
      </c>
      <c r="BA120" s="220">
        <f>IF(AZ120=1,G120,0)</f>
        <v>0</v>
      </c>
      <c r="BB120" s="220">
        <f>IF(AZ120=2,G120,0)</f>
        <v>0</v>
      </c>
      <c r="BC120" s="220">
        <f>IF(AZ120=3,G120,0)</f>
        <v>0</v>
      </c>
      <c r="BD120" s="220">
        <f>IF(AZ120=4,G120,0)</f>
        <v>0</v>
      </c>
      <c r="BE120" s="220">
        <f>IF(AZ120=5,G120,0)</f>
        <v>0</v>
      </c>
      <c r="CA120" s="247">
        <v>1</v>
      </c>
      <c r="CB120" s="247">
        <v>1</v>
      </c>
    </row>
    <row r="121" spans="1:80" x14ac:dyDescent="0.25">
      <c r="A121" s="248">
        <v>38</v>
      </c>
      <c r="B121" s="249" t="s">
        <v>264</v>
      </c>
      <c r="C121" s="250" t="s">
        <v>265</v>
      </c>
      <c r="D121" s="251" t="s">
        <v>178</v>
      </c>
      <c r="E121" s="252">
        <v>3.44</v>
      </c>
      <c r="F121" s="252">
        <v>0</v>
      </c>
      <c r="G121" s="253">
        <f>E121*F121</f>
        <v>0</v>
      </c>
      <c r="H121" s="254">
        <v>0.110000000000014</v>
      </c>
      <c r="I121" s="255">
        <f>E121*H121</f>
        <v>0.37840000000004814</v>
      </c>
      <c r="J121" s="254">
        <v>0</v>
      </c>
      <c r="K121" s="255">
        <f>E121*J121</f>
        <v>0</v>
      </c>
      <c r="O121" s="247">
        <v>2</v>
      </c>
      <c r="AA121" s="220">
        <v>1</v>
      </c>
      <c r="AB121" s="220">
        <v>1</v>
      </c>
      <c r="AC121" s="220">
        <v>1</v>
      </c>
      <c r="AZ121" s="220">
        <v>1</v>
      </c>
      <c r="BA121" s="220">
        <f>IF(AZ121=1,G121,0)</f>
        <v>0</v>
      </c>
      <c r="BB121" s="220">
        <f>IF(AZ121=2,G121,0)</f>
        <v>0</v>
      </c>
      <c r="BC121" s="220">
        <f>IF(AZ121=3,G121,0)</f>
        <v>0</v>
      </c>
      <c r="BD121" s="220">
        <f>IF(AZ121=4,G121,0)</f>
        <v>0</v>
      </c>
      <c r="BE121" s="220">
        <f>IF(AZ121=5,G121,0)</f>
        <v>0</v>
      </c>
      <c r="CA121" s="247">
        <v>1</v>
      </c>
      <c r="CB121" s="247">
        <v>1</v>
      </c>
    </row>
    <row r="122" spans="1:80" x14ac:dyDescent="0.25">
      <c r="A122" s="256"/>
      <c r="B122" s="260"/>
      <c r="C122" s="322" t="s">
        <v>266</v>
      </c>
      <c r="D122" s="323"/>
      <c r="E122" s="261">
        <v>3.44</v>
      </c>
      <c r="F122" s="262"/>
      <c r="G122" s="263"/>
      <c r="H122" s="264"/>
      <c r="I122" s="258"/>
      <c r="J122" s="265"/>
      <c r="K122" s="258"/>
      <c r="M122" s="259" t="s">
        <v>266</v>
      </c>
      <c r="O122" s="247"/>
    </row>
    <row r="123" spans="1:80" x14ac:dyDescent="0.25">
      <c r="A123" s="248">
        <v>39</v>
      </c>
      <c r="B123" s="249" t="s">
        <v>267</v>
      </c>
      <c r="C123" s="250" t="s">
        <v>268</v>
      </c>
      <c r="D123" s="251" t="s">
        <v>178</v>
      </c>
      <c r="E123" s="252">
        <v>7.2</v>
      </c>
      <c r="F123" s="252">
        <v>0</v>
      </c>
      <c r="G123" s="253">
        <f>E123*F123</f>
        <v>0</v>
      </c>
      <c r="H123" s="254">
        <v>8.4249999999997299E-2</v>
      </c>
      <c r="I123" s="255">
        <f>E123*H123</f>
        <v>0.6065999999999806</v>
      </c>
      <c r="J123" s="254">
        <v>0</v>
      </c>
      <c r="K123" s="255">
        <f>E123*J123</f>
        <v>0</v>
      </c>
      <c r="O123" s="247">
        <v>2</v>
      </c>
      <c r="AA123" s="220">
        <v>1</v>
      </c>
      <c r="AB123" s="220">
        <v>1</v>
      </c>
      <c r="AC123" s="220">
        <v>1</v>
      </c>
      <c r="AZ123" s="220">
        <v>1</v>
      </c>
      <c r="BA123" s="220">
        <f>IF(AZ123=1,G123,0)</f>
        <v>0</v>
      </c>
      <c r="BB123" s="220">
        <f>IF(AZ123=2,G123,0)</f>
        <v>0</v>
      </c>
      <c r="BC123" s="220">
        <f>IF(AZ123=3,G123,0)</f>
        <v>0</v>
      </c>
      <c r="BD123" s="220">
        <f>IF(AZ123=4,G123,0)</f>
        <v>0</v>
      </c>
      <c r="BE123" s="220">
        <f>IF(AZ123=5,G123,0)</f>
        <v>0</v>
      </c>
      <c r="CA123" s="247">
        <v>1</v>
      </c>
      <c r="CB123" s="247">
        <v>1</v>
      </c>
    </row>
    <row r="124" spans="1:80" x14ac:dyDescent="0.25">
      <c r="A124" s="256"/>
      <c r="B124" s="260"/>
      <c r="C124" s="322" t="s">
        <v>269</v>
      </c>
      <c r="D124" s="323"/>
      <c r="E124" s="261">
        <v>7.2</v>
      </c>
      <c r="F124" s="262"/>
      <c r="G124" s="263"/>
      <c r="H124" s="264"/>
      <c r="I124" s="258"/>
      <c r="J124" s="265"/>
      <c r="K124" s="258"/>
      <c r="M124" s="259" t="s">
        <v>269</v>
      </c>
      <c r="O124" s="247"/>
    </row>
    <row r="125" spans="1:80" x14ac:dyDescent="0.25">
      <c r="A125" s="248">
        <v>40</v>
      </c>
      <c r="B125" s="249" t="s">
        <v>270</v>
      </c>
      <c r="C125" s="250" t="s">
        <v>271</v>
      </c>
      <c r="D125" s="251" t="s">
        <v>225</v>
      </c>
      <c r="E125" s="252">
        <v>17.2</v>
      </c>
      <c r="F125" s="252">
        <v>0</v>
      </c>
      <c r="G125" s="253">
        <f>E125*F125</f>
        <v>0</v>
      </c>
      <c r="H125" s="254">
        <v>3.5999999999987201E-3</v>
      </c>
      <c r="I125" s="255">
        <f>E125*H125</f>
        <v>6.1919999999977986E-2</v>
      </c>
      <c r="J125" s="254"/>
      <c r="K125" s="255">
        <f>E125*J125</f>
        <v>0</v>
      </c>
      <c r="O125" s="247">
        <v>2</v>
      </c>
      <c r="AA125" s="220">
        <v>12</v>
      </c>
      <c r="AB125" s="220">
        <v>0</v>
      </c>
      <c r="AC125" s="220">
        <v>40</v>
      </c>
      <c r="AZ125" s="220">
        <v>1</v>
      </c>
      <c r="BA125" s="220">
        <f>IF(AZ125=1,G125,0)</f>
        <v>0</v>
      </c>
      <c r="BB125" s="220">
        <f>IF(AZ125=2,G125,0)</f>
        <v>0</v>
      </c>
      <c r="BC125" s="220">
        <f>IF(AZ125=3,G125,0)</f>
        <v>0</v>
      </c>
      <c r="BD125" s="220">
        <f>IF(AZ125=4,G125,0)</f>
        <v>0</v>
      </c>
      <c r="BE125" s="220">
        <f>IF(AZ125=5,G125,0)</f>
        <v>0</v>
      </c>
      <c r="CA125" s="247">
        <v>12</v>
      </c>
      <c r="CB125" s="247">
        <v>0</v>
      </c>
    </row>
    <row r="126" spans="1:80" x14ac:dyDescent="0.25">
      <c r="A126" s="248">
        <v>41</v>
      </c>
      <c r="B126" s="249" t="s">
        <v>272</v>
      </c>
      <c r="C126" s="250" t="s">
        <v>273</v>
      </c>
      <c r="D126" s="251" t="s">
        <v>274</v>
      </c>
      <c r="E126" s="252">
        <v>3.44</v>
      </c>
      <c r="F126" s="252">
        <v>0</v>
      </c>
      <c r="G126" s="253">
        <f>E126*F126</f>
        <v>0</v>
      </c>
      <c r="H126" s="254">
        <v>1</v>
      </c>
      <c r="I126" s="255">
        <f>E126*H126</f>
        <v>3.44</v>
      </c>
      <c r="J126" s="254"/>
      <c r="K126" s="255">
        <f>E126*J126</f>
        <v>0</v>
      </c>
      <c r="O126" s="247">
        <v>2</v>
      </c>
      <c r="AA126" s="220">
        <v>3</v>
      </c>
      <c r="AB126" s="220">
        <v>1</v>
      </c>
      <c r="AC126" s="220">
        <v>58380129</v>
      </c>
      <c r="AZ126" s="220">
        <v>1</v>
      </c>
      <c r="BA126" s="220">
        <f>IF(AZ126=1,G126,0)</f>
        <v>0</v>
      </c>
      <c r="BB126" s="220">
        <f>IF(AZ126=2,G126,0)</f>
        <v>0</v>
      </c>
      <c r="BC126" s="220">
        <f>IF(AZ126=3,G126,0)</f>
        <v>0</v>
      </c>
      <c r="BD126" s="220">
        <f>IF(AZ126=4,G126,0)</f>
        <v>0</v>
      </c>
      <c r="BE126" s="220">
        <f>IF(AZ126=5,G126,0)</f>
        <v>0</v>
      </c>
      <c r="CA126" s="247">
        <v>3</v>
      </c>
      <c r="CB126" s="247">
        <v>1</v>
      </c>
    </row>
    <row r="127" spans="1:80" x14ac:dyDescent="0.25">
      <c r="A127" s="256"/>
      <c r="B127" s="260"/>
      <c r="C127" s="322" t="s">
        <v>266</v>
      </c>
      <c r="D127" s="323"/>
      <c r="E127" s="261">
        <v>3.44</v>
      </c>
      <c r="F127" s="262"/>
      <c r="G127" s="263"/>
      <c r="H127" s="264"/>
      <c r="I127" s="258"/>
      <c r="J127" s="265"/>
      <c r="K127" s="258"/>
      <c r="M127" s="259" t="s">
        <v>266</v>
      </c>
      <c r="O127" s="247"/>
    </row>
    <row r="128" spans="1:80" x14ac:dyDescent="0.25">
      <c r="A128" s="248">
        <v>42</v>
      </c>
      <c r="B128" s="249" t="s">
        <v>275</v>
      </c>
      <c r="C128" s="250" t="s">
        <v>276</v>
      </c>
      <c r="D128" s="251" t="s">
        <v>178</v>
      </c>
      <c r="E128" s="252">
        <v>3</v>
      </c>
      <c r="F128" s="252">
        <v>0</v>
      </c>
      <c r="G128" s="253">
        <f>E128*F128</f>
        <v>0</v>
      </c>
      <c r="H128" s="254">
        <v>0.14400000000000501</v>
      </c>
      <c r="I128" s="255">
        <f>E128*H128</f>
        <v>0.43200000000001504</v>
      </c>
      <c r="J128" s="254">
        <v>0</v>
      </c>
      <c r="K128" s="255">
        <f>E128*J128</f>
        <v>0</v>
      </c>
      <c r="O128" s="247">
        <v>2</v>
      </c>
      <c r="AA128" s="220">
        <v>1</v>
      </c>
      <c r="AB128" s="220">
        <v>1</v>
      </c>
      <c r="AC128" s="220">
        <v>1</v>
      </c>
      <c r="AZ128" s="220">
        <v>1</v>
      </c>
      <c r="BA128" s="220">
        <f>IF(AZ128=1,G128,0)</f>
        <v>0</v>
      </c>
      <c r="BB128" s="220">
        <f>IF(AZ128=2,G128,0)</f>
        <v>0</v>
      </c>
      <c r="BC128" s="220">
        <f>IF(AZ128=3,G128,0)</f>
        <v>0</v>
      </c>
      <c r="BD128" s="220">
        <f>IF(AZ128=4,G128,0)</f>
        <v>0</v>
      </c>
      <c r="BE128" s="220">
        <f>IF(AZ128=5,G128,0)</f>
        <v>0</v>
      </c>
      <c r="CA128" s="247">
        <v>1</v>
      </c>
      <c r="CB128" s="247">
        <v>1</v>
      </c>
    </row>
    <row r="129" spans="1:80" x14ac:dyDescent="0.25">
      <c r="A129" s="256"/>
      <c r="B129" s="260"/>
      <c r="C129" s="322" t="s">
        <v>277</v>
      </c>
      <c r="D129" s="323"/>
      <c r="E129" s="261">
        <v>3</v>
      </c>
      <c r="F129" s="262"/>
      <c r="G129" s="263"/>
      <c r="H129" s="264"/>
      <c r="I129" s="258"/>
      <c r="J129" s="265"/>
      <c r="K129" s="258"/>
      <c r="M129" s="259" t="s">
        <v>277</v>
      </c>
      <c r="O129" s="247"/>
    </row>
    <row r="130" spans="1:80" x14ac:dyDescent="0.25">
      <c r="A130" s="248">
        <v>43</v>
      </c>
      <c r="B130" s="249" t="s">
        <v>278</v>
      </c>
      <c r="C130" s="250" t="s">
        <v>279</v>
      </c>
      <c r="D130" s="251" t="s">
        <v>178</v>
      </c>
      <c r="E130" s="252">
        <v>4.2</v>
      </c>
      <c r="F130" s="252">
        <v>0</v>
      </c>
      <c r="G130" s="253">
        <f>E130*F130</f>
        <v>0</v>
      </c>
      <c r="H130" s="254">
        <v>0.12599999999997599</v>
      </c>
      <c r="I130" s="255">
        <f>E130*H130</f>
        <v>0.5291999999998992</v>
      </c>
      <c r="J130" s="254"/>
      <c r="K130" s="255">
        <f>E130*J130</f>
        <v>0</v>
      </c>
      <c r="O130" s="247">
        <v>2</v>
      </c>
      <c r="AA130" s="220">
        <v>3</v>
      </c>
      <c r="AB130" s="220">
        <v>1</v>
      </c>
      <c r="AC130" s="220">
        <v>59245120</v>
      </c>
      <c r="AZ130" s="220">
        <v>1</v>
      </c>
      <c r="BA130" s="220">
        <f>IF(AZ130=1,G130,0)</f>
        <v>0</v>
      </c>
      <c r="BB130" s="220">
        <f>IF(AZ130=2,G130,0)</f>
        <v>0</v>
      </c>
      <c r="BC130" s="220">
        <f>IF(AZ130=3,G130,0)</f>
        <v>0</v>
      </c>
      <c r="BD130" s="220">
        <f>IF(AZ130=4,G130,0)</f>
        <v>0</v>
      </c>
      <c r="BE130" s="220">
        <f>IF(AZ130=5,G130,0)</f>
        <v>0</v>
      </c>
      <c r="CA130" s="247">
        <v>3</v>
      </c>
      <c r="CB130" s="247">
        <v>1</v>
      </c>
    </row>
    <row r="131" spans="1:80" x14ac:dyDescent="0.25">
      <c r="A131" s="256"/>
      <c r="B131" s="260"/>
      <c r="C131" s="322" t="s">
        <v>280</v>
      </c>
      <c r="D131" s="323"/>
      <c r="E131" s="261">
        <v>4.2</v>
      </c>
      <c r="F131" s="262"/>
      <c r="G131" s="263"/>
      <c r="H131" s="264"/>
      <c r="I131" s="258"/>
      <c r="J131" s="265"/>
      <c r="K131" s="258"/>
      <c r="M131" s="259" t="s">
        <v>280</v>
      </c>
      <c r="O131" s="247"/>
    </row>
    <row r="132" spans="1:80" x14ac:dyDescent="0.25">
      <c r="A132" s="256"/>
      <c r="B132" s="260"/>
      <c r="C132" s="322" t="s">
        <v>281</v>
      </c>
      <c r="D132" s="323"/>
      <c r="E132" s="261">
        <v>0</v>
      </c>
      <c r="F132" s="262"/>
      <c r="G132" s="263"/>
      <c r="H132" s="264"/>
      <c r="I132" s="258"/>
      <c r="J132" s="265"/>
      <c r="K132" s="258"/>
      <c r="M132" s="259" t="s">
        <v>281</v>
      </c>
      <c r="O132" s="247"/>
    </row>
    <row r="133" spans="1:80" x14ac:dyDescent="0.25">
      <c r="A133" s="248">
        <v>44</v>
      </c>
      <c r="B133" s="249" t="s">
        <v>282</v>
      </c>
      <c r="C133" s="250" t="s">
        <v>283</v>
      </c>
      <c r="D133" s="251" t="s">
        <v>178</v>
      </c>
      <c r="E133" s="252">
        <v>1593.3296</v>
      </c>
      <c r="F133" s="252">
        <v>0</v>
      </c>
      <c r="G133" s="253">
        <f>E133*F133</f>
        <v>0</v>
      </c>
      <c r="H133" s="254">
        <v>1.10000000000054E-4</v>
      </c>
      <c r="I133" s="255">
        <f>E133*H133</f>
        <v>0.17526625600008605</v>
      </c>
      <c r="J133" s="254"/>
      <c r="K133" s="255">
        <f>E133*J133</f>
        <v>0</v>
      </c>
      <c r="O133" s="247">
        <v>2</v>
      </c>
      <c r="AA133" s="220">
        <v>3</v>
      </c>
      <c r="AB133" s="220">
        <v>1</v>
      </c>
      <c r="AC133" s="220">
        <v>67352022</v>
      </c>
      <c r="AZ133" s="220">
        <v>1</v>
      </c>
      <c r="BA133" s="220">
        <f>IF(AZ133=1,G133,0)</f>
        <v>0</v>
      </c>
      <c r="BB133" s="220">
        <f>IF(AZ133=2,G133,0)</f>
        <v>0</v>
      </c>
      <c r="BC133" s="220">
        <f>IF(AZ133=3,G133,0)</f>
        <v>0</v>
      </c>
      <c r="BD133" s="220">
        <f>IF(AZ133=4,G133,0)</f>
        <v>0</v>
      </c>
      <c r="BE133" s="220">
        <f>IF(AZ133=5,G133,0)</f>
        <v>0</v>
      </c>
      <c r="CA133" s="247">
        <v>3</v>
      </c>
      <c r="CB133" s="247">
        <v>1</v>
      </c>
    </row>
    <row r="134" spans="1:80" x14ac:dyDescent="0.25">
      <c r="A134" s="256"/>
      <c r="B134" s="260"/>
      <c r="C134" s="322" t="s">
        <v>186</v>
      </c>
      <c r="D134" s="323"/>
      <c r="E134" s="261">
        <v>771.11099999999999</v>
      </c>
      <c r="F134" s="262"/>
      <c r="G134" s="263"/>
      <c r="H134" s="264"/>
      <c r="I134" s="258"/>
      <c r="J134" s="265"/>
      <c r="K134" s="258"/>
      <c r="M134" s="259" t="s">
        <v>186</v>
      </c>
      <c r="O134" s="247"/>
    </row>
    <row r="135" spans="1:80" x14ac:dyDescent="0.25">
      <c r="A135" s="256"/>
      <c r="B135" s="260"/>
      <c r="C135" s="322" t="s">
        <v>187</v>
      </c>
      <c r="D135" s="323"/>
      <c r="E135" s="261">
        <v>822.21860000000004</v>
      </c>
      <c r="F135" s="262"/>
      <c r="G135" s="263"/>
      <c r="H135" s="264"/>
      <c r="I135" s="258"/>
      <c r="J135" s="265"/>
      <c r="K135" s="258"/>
      <c r="M135" s="259" t="s">
        <v>187</v>
      </c>
      <c r="O135" s="247"/>
    </row>
    <row r="136" spans="1:80" x14ac:dyDescent="0.25">
      <c r="A136" s="266"/>
      <c r="B136" s="267" t="s">
        <v>97</v>
      </c>
      <c r="C136" s="268" t="s">
        <v>248</v>
      </c>
      <c r="D136" s="269"/>
      <c r="E136" s="270"/>
      <c r="F136" s="271"/>
      <c r="G136" s="272">
        <f>SUM(G109:G135)</f>
        <v>0</v>
      </c>
      <c r="H136" s="273"/>
      <c r="I136" s="274">
        <f>SUM(I109:I135)</f>
        <v>1211.9296508536834</v>
      </c>
      <c r="J136" s="273"/>
      <c r="K136" s="274">
        <f>SUM(K109:K135)</f>
        <v>0</v>
      </c>
      <c r="O136" s="247">
        <v>4</v>
      </c>
      <c r="BA136" s="275">
        <f>SUM(BA109:BA135)</f>
        <v>0</v>
      </c>
      <c r="BB136" s="275">
        <f>SUM(BB109:BB135)</f>
        <v>0</v>
      </c>
      <c r="BC136" s="275">
        <f>SUM(BC109:BC135)</f>
        <v>0</v>
      </c>
      <c r="BD136" s="275">
        <f>SUM(BD109:BD135)</f>
        <v>0</v>
      </c>
      <c r="BE136" s="275">
        <f>SUM(BE109:BE135)</f>
        <v>0</v>
      </c>
    </row>
    <row r="137" spans="1:80" x14ac:dyDescent="0.25">
      <c r="A137" s="237" t="s">
        <v>93</v>
      </c>
      <c r="B137" s="238" t="s">
        <v>284</v>
      </c>
      <c r="C137" s="239" t="s">
        <v>285</v>
      </c>
      <c r="D137" s="240"/>
      <c r="E137" s="241"/>
      <c r="F137" s="241"/>
      <c r="G137" s="242"/>
      <c r="H137" s="243"/>
      <c r="I137" s="244"/>
      <c r="J137" s="245"/>
      <c r="K137" s="246"/>
      <c r="O137" s="247">
        <v>1</v>
      </c>
    </row>
    <row r="138" spans="1:80" x14ac:dyDescent="0.25">
      <c r="A138" s="248">
        <v>45</v>
      </c>
      <c r="B138" s="249" t="s">
        <v>287</v>
      </c>
      <c r="C138" s="250" t="s">
        <v>288</v>
      </c>
      <c r="D138" s="251" t="s">
        <v>225</v>
      </c>
      <c r="E138" s="252">
        <v>12.92</v>
      </c>
      <c r="F138" s="252">
        <v>0</v>
      </c>
      <c r="G138" s="253">
        <f>E138*F138</f>
        <v>0</v>
      </c>
      <c r="H138" s="254">
        <v>9.9999999999961197E-6</v>
      </c>
      <c r="I138" s="255">
        <f>E138*H138</f>
        <v>1.2919999999994988E-4</v>
      </c>
      <c r="J138" s="254">
        <v>0</v>
      </c>
      <c r="K138" s="255">
        <f>E138*J138</f>
        <v>0</v>
      </c>
      <c r="O138" s="247">
        <v>2</v>
      </c>
      <c r="AA138" s="220">
        <v>1</v>
      </c>
      <c r="AB138" s="220">
        <v>1</v>
      </c>
      <c r="AC138" s="220">
        <v>1</v>
      </c>
      <c r="AZ138" s="220">
        <v>1</v>
      </c>
      <c r="BA138" s="220">
        <f>IF(AZ138=1,G138,0)</f>
        <v>0</v>
      </c>
      <c r="BB138" s="220">
        <f>IF(AZ138=2,G138,0)</f>
        <v>0</v>
      </c>
      <c r="BC138" s="220">
        <f>IF(AZ138=3,G138,0)</f>
        <v>0</v>
      </c>
      <c r="BD138" s="220">
        <f>IF(AZ138=4,G138,0)</f>
        <v>0</v>
      </c>
      <c r="BE138" s="220">
        <f>IF(AZ138=5,G138,0)</f>
        <v>0</v>
      </c>
      <c r="CA138" s="247">
        <v>1</v>
      </c>
      <c r="CB138" s="247">
        <v>1</v>
      </c>
    </row>
    <row r="139" spans="1:80" x14ac:dyDescent="0.25">
      <c r="A139" s="256"/>
      <c r="B139" s="260"/>
      <c r="C139" s="322" t="s">
        <v>289</v>
      </c>
      <c r="D139" s="323"/>
      <c r="E139" s="261">
        <v>12.92</v>
      </c>
      <c r="F139" s="262"/>
      <c r="G139" s="263"/>
      <c r="H139" s="264"/>
      <c r="I139" s="258"/>
      <c r="J139" s="265"/>
      <c r="K139" s="258"/>
      <c r="M139" s="259" t="s">
        <v>289</v>
      </c>
      <c r="O139" s="247"/>
    </row>
    <row r="140" spans="1:80" x14ac:dyDescent="0.25">
      <c r="A140" s="248">
        <v>46</v>
      </c>
      <c r="B140" s="249" t="s">
        <v>290</v>
      </c>
      <c r="C140" s="250" t="s">
        <v>291</v>
      </c>
      <c r="D140" s="251" t="s">
        <v>292</v>
      </c>
      <c r="E140" s="252">
        <v>4</v>
      </c>
      <c r="F140" s="252">
        <v>0</v>
      </c>
      <c r="G140" s="253">
        <f>E140*F140</f>
        <v>0</v>
      </c>
      <c r="H140" s="254">
        <v>0.34090000000014697</v>
      </c>
      <c r="I140" s="255">
        <f>E140*H140</f>
        <v>1.3636000000005879</v>
      </c>
      <c r="J140" s="254">
        <v>0</v>
      </c>
      <c r="K140" s="255">
        <f>E140*J140</f>
        <v>0</v>
      </c>
      <c r="O140" s="247">
        <v>2</v>
      </c>
      <c r="AA140" s="220">
        <v>1</v>
      </c>
      <c r="AB140" s="220">
        <v>1</v>
      </c>
      <c r="AC140" s="220">
        <v>1</v>
      </c>
      <c r="AZ140" s="220">
        <v>1</v>
      </c>
      <c r="BA140" s="220">
        <f>IF(AZ140=1,G140,0)</f>
        <v>0</v>
      </c>
      <c r="BB140" s="220">
        <f>IF(AZ140=2,G140,0)</f>
        <v>0</v>
      </c>
      <c r="BC140" s="220">
        <f>IF(AZ140=3,G140,0)</f>
        <v>0</v>
      </c>
      <c r="BD140" s="220">
        <f>IF(AZ140=4,G140,0)</f>
        <v>0</v>
      </c>
      <c r="BE140" s="220">
        <f>IF(AZ140=5,G140,0)</f>
        <v>0</v>
      </c>
      <c r="CA140" s="247">
        <v>1</v>
      </c>
      <c r="CB140" s="247">
        <v>1</v>
      </c>
    </row>
    <row r="141" spans="1:80" x14ac:dyDescent="0.25">
      <c r="A141" s="256"/>
      <c r="B141" s="260"/>
      <c r="C141" s="322" t="s">
        <v>293</v>
      </c>
      <c r="D141" s="323"/>
      <c r="E141" s="261">
        <v>4</v>
      </c>
      <c r="F141" s="262"/>
      <c r="G141" s="263"/>
      <c r="H141" s="264"/>
      <c r="I141" s="258"/>
      <c r="J141" s="265"/>
      <c r="K141" s="258"/>
      <c r="M141" s="259" t="s">
        <v>293</v>
      </c>
      <c r="O141" s="247"/>
    </row>
    <row r="142" spans="1:80" x14ac:dyDescent="0.25">
      <c r="A142" s="248">
        <v>47</v>
      </c>
      <c r="B142" s="249" t="s">
        <v>294</v>
      </c>
      <c r="C142" s="250" t="s">
        <v>295</v>
      </c>
      <c r="D142" s="251" t="s">
        <v>292</v>
      </c>
      <c r="E142" s="252">
        <v>4</v>
      </c>
      <c r="F142" s="252">
        <v>0</v>
      </c>
      <c r="G142" s="253">
        <f>E142*F142</f>
        <v>0</v>
      </c>
      <c r="H142" s="254">
        <v>7.0199999999971396E-3</v>
      </c>
      <c r="I142" s="255">
        <f>E142*H142</f>
        <v>2.8079999999988559E-2</v>
      </c>
      <c r="J142" s="254">
        <v>0</v>
      </c>
      <c r="K142" s="255">
        <f>E142*J142</f>
        <v>0</v>
      </c>
      <c r="O142" s="247">
        <v>2</v>
      </c>
      <c r="AA142" s="220">
        <v>1</v>
      </c>
      <c r="AB142" s="220">
        <v>1</v>
      </c>
      <c r="AC142" s="220">
        <v>1</v>
      </c>
      <c r="AZ142" s="220">
        <v>1</v>
      </c>
      <c r="BA142" s="220">
        <f>IF(AZ142=1,G142,0)</f>
        <v>0</v>
      </c>
      <c r="BB142" s="220">
        <f>IF(AZ142=2,G142,0)</f>
        <v>0</v>
      </c>
      <c r="BC142" s="220">
        <f>IF(AZ142=3,G142,0)</f>
        <v>0</v>
      </c>
      <c r="BD142" s="220">
        <f>IF(AZ142=4,G142,0)</f>
        <v>0</v>
      </c>
      <c r="BE142" s="220">
        <f>IF(AZ142=5,G142,0)</f>
        <v>0</v>
      </c>
      <c r="CA142" s="247">
        <v>1</v>
      </c>
      <c r="CB142" s="247">
        <v>1</v>
      </c>
    </row>
    <row r="143" spans="1:80" x14ac:dyDescent="0.25">
      <c r="A143" s="256"/>
      <c r="B143" s="260"/>
      <c r="C143" s="322" t="s">
        <v>296</v>
      </c>
      <c r="D143" s="323"/>
      <c r="E143" s="261">
        <v>4</v>
      </c>
      <c r="F143" s="262"/>
      <c r="G143" s="263"/>
      <c r="H143" s="264"/>
      <c r="I143" s="258"/>
      <c r="J143" s="265"/>
      <c r="K143" s="258"/>
      <c r="M143" s="259" t="s">
        <v>296</v>
      </c>
      <c r="O143" s="247"/>
    </row>
    <row r="144" spans="1:80" x14ac:dyDescent="0.25">
      <c r="A144" s="248">
        <v>48</v>
      </c>
      <c r="B144" s="249" t="s">
        <v>297</v>
      </c>
      <c r="C144" s="250" t="s">
        <v>298</v>
      </c>
      <c r="D144" s="251" t="s">
        <v>292</v>
      </c>
      <c r="E144" s="252">
        <v>5</v>
      </c>
      <c r="F144" s="252">
        <v>0</v>
      </c>
      <c r="G144" s="253">
        <f>E144*F144</f>
        <v>0</v>
      </c>
      <c r="H144" s="254">
        <v>3.2099999999992699E-3</v>
      </c>
      <c r="I144" s="255">
        <f>E144*H144</f>
        <v>1.6049999999996348E-2</v>
      </c>
      <c r="J144" s="254"/>
      <c r="K144" s="255">
        <f>E144*J144</f>
        <v>0</v>
      </c>
      <c r="O144" s="247">
        <v>2</v>
      </c>
      <c r="AA144" s="220">
        <v>3</v>
      </c>
      <c r="AB144" s="220">
        <v>1</v>
      </c>
      <c r="AC144" s="220" t="s">
        <v>297</v>
      </c>
      <c r="AZ144" s="220">
        <v>1</v>
      </c>
      <c r="BA144" s="220">
        <f>IF(AZ144=1,G144,0)</f>
        <v>0</v>
      </c>
      <c r="BB144" s="220">
        <f>IF(AZ144=2,G144,0)</f>
        <v>0</v>
      </c>
      <c r="BC144" s="220">
        <f>IF(AZ144=3,G144,0)</f>
        <v>0</v>
      </c>
      <c r="BD144" s="220">
        <f>IF(AZ144=4,G144,0)</f>
        <v>0</v>
      </c>
      <c r="BE144" s="220">
        <f>IF(AZ144=5,G144,0)</f>
        <v>0</v>
      </c>
      <c r="CA144" s="247">
        <v>3</v>
      </c>
      <c r="CB144" s="247">
        <v>1</v>
      </c>
    </row>
    <row r="145" spans="1:80" x14ac:dyDescent="0.25">
      <c r="A145" s="256"/>
      <c r="B145" s="260"/>
      <c r="C145" s="322" t="s">
        <v>299</v>
      </c>
      <c r="D145" s="323"/>
      <c r="E145" s="261">
        <v>5</v>
      </c>
      <c r="F145" s="262"/>
      <c r="G145" s="263"/>
      <c r="H145" s="264"/>
      <c r="I145" s="258"/>
      <c r="J145" s="265"/>
      <c r="K145" s="258"/>
      <c r="M145" s="259" t="s">
        <v>299</v>
      </c>
      <c r="O145" s="247"/>
    </row>
    <row r="146" spans="1:80" x14ac:dyDescent="0.25">
      <c r="A146" s="248">
        <v>49</v>
      </c>
      <c r="B146" s="249" t="s">
        <v>300</v>
      </c>
      <c r="C146" s="250" t="s">
        <v>301</v>
      </c>
      <c r="D146" s="251" t="s">
        <v>292</v>
      </c>
      <c r="E146" s="252">
        <v>2</v>
      </c>
      <c r="F146" s="252">
        <v>0</v>
      </c>
      <c r="G146" s="253">
        <f>E146*F146</f>
        <v>0</v>
      </c>
      <c r="H146" s="254">
        <v>1.6050000000007E-2</v>
      </c>
      <c r="I146" s="255">
        <f>E146*H146</f>
        <v>3.2100000000013999E-2</v>
      </c>
      <c r="J146" s="254"/>
      <c r="K146" s="255">
        <f>E146*J146</f>
        <v>0</v>
      </c>
      <c r="O146" s="247">
        <v>2</v>
      </c>
      <c r="AA146" s="220">
        <v>3</v>
      </c>
      <c r="AB146" s="220">
        <v>1</v>
      </c>
      <c r="AC146" s="220" t="s">
        <v>300</v>
      </c>
      <c r="AZ146" s="220">
        <v>1</v>
      </c>
      <c r="BA146" s="220">
        <f>IF(AZ146=1,G146,0)</f>
        <v>0</v>
      </c>
      <c r="BB146" s="220">
        <f>IF(AZ146=2,G146,0)</f>
        <v>0</v>
      </c>
      <c r="BC146" s="220">
        <f>IF(AZ146=3,G146,0)</f>
        <v>0</v>
      </c>
      <c r="BD146" s="220">
        <f>IF(AZ146=4,G146,0)</f>
        <v>0</v>
      </c>
      <c r="BE146" s="220">
        <f>IF(AZ146=5,G146,0)</f>
        <v>0</v>
      </c>
      <c r="CA146" s="247">
        <v>3</v>
      </c>
      <c r="CB146" s="247">
        <v>1</v>
      </c>
    </row>
    <row r="147" spans="1:80" x14ac:dyDescent="0.25">
      <c r="A147" s="256"/>
      <c r="B147" s="260"/>
      <c r="C147" s="322" t="s">
        <v>302</v>
      </c>
      <c r="D147" s="323"/>
      <c r="E147" s="261">
        <v>2</v>
      </c>
      <c r="F147" s="262"/>
      <c r="G147" s="263"/>
      <c r="H147" s="264"/>
      <c r="I147" s="258"/>
      <c r="J147" s="265"/>
      <c r="K147" s="258"/>
      <c r="M147" s="259" t="s">
        <v>302</v>
      </c>
      <c r="O147" s="247"/>
    </row>
    <row r="148" spans="1:80" x14ac:dyDescent="0.25">
      <c r="A148" s="248">
        <v>50</v>
      </c>
      <c r="B148" s="249" t="s">
        <v>303</v>
      </c>
      <c r="C148" s="250" t="s">
        <v>304</v>
      </c>
      <c r="D148" s="251" t="s">
        <v>292</v>
      </c>
      <c r="E148" s="252">
        <v>4</v>
      </c>
      <c r="F148" s="252">
        <v>0</v>
      </c>
      <c r="G148" s="253">
        <f>E148*F148</f>
        <v>0</v>
      </c>
      <c r="H148" s="254">
        <v>3.0000000000001099E-2</v>
      </c>
      <c r="I148" s="255">
        <f>E148*H148</f>
        <v>0.12000000000000439</v>
      </c>
      <c r="J148" s="254"/>
      <c r="K148" s="255">
        <f>E148*J148</f>
        <v>0</v>
      </c>
      <c r="O148" s="247">
        <v>2</v>
      </c>
      <c r="AA148" s="220">
        <v>3</v>
      </c>
      <c r="AB148" s="220">
        <v>1</v>
      </c>
      <c r="AC148" s="220">
        <v>59224301</v>
      </c>
      <c r="AZ148" s="220">
        <v>1</v>
      </c>
      <c r="BA148" s="220">
        <f>IF(AZ148=1,G148,0)</f>
        <v>0</v>
      </c>
      <c r="BB148" s="220">
        <f>IF(AZ148=2,G148,0)</f>
        <v>0</v>
      </c>
      <c r="BC148" s="220">
        <f>IF(AZ148=3,G148,0)</f>
        <v>0</v>
      </c>
      <c r="BD148" s="220">
        <f>IF(AZ148=4,G148,0)</f>
        <v>0</v>
      </c>
      <c r="BE148" s="220">
        <f>IF(AZ148=5,G148,0)</f>
        <v>0</v>
      </c>
      <c r="CA148" s="247">
        <v>3</v>
      </c>
      <c r="CB148" s="247">
        <v>1</v>
      </c>
    </row>
    <row r="149" spans="1:80" x14ac:dyDescent="0.25">
      <c r="A149" s="248">
        <v>51</v>
      </c>
      <c r="B149" s="249" t="s">
        <v>305</v>
      </c>
      <c r="C149" s="250" t="s">
        <v>306</v>
      </c>
      <c r="D149" s="251" t="s">
        <v>292</v>
      </c>
      <c r="E149" s="252">
        <v>4</v>
      </c>
      <c r="F149" s="252">
        <v>0</v>
      </c>
      <c r="G149" s="253">
        <f>E149*F149</f>
        <v>0</v>
      </c>
      <c r="H149" s="254">
        <v>6.0999999999978599E-2</v>
      </c>
      <c r="I149" s="255">
        <f>E149*H149</f>
        <v>0.2439999999999144</v>
      </c>
      <c r="J149" s="254">
        <v>0</v>
      </c>
      <c r="K149" s="255">
        <f>E149*J149</f>
        <v>0</v>
      </c>
      <c r="O149" s="247">
        <v>2</v>
      </c>
      <c r="AA149" s="220">
        <v>1</v>
      </c>
      <c r="AB149" s="220">
        <v>1</v>
      </c>
      <c r="AC149" s="220">
        <v>1</v>
      </c>
      <c r="AZ149" s="220">
        <v>1</v>
      </c>
      <c r="BA149" s="220">
        <f>IF(AZ149=1,G149,0)</f>
        <v>0</v>
      </c>
      <c r="BB149" s="220">
        <f>IF(AZ149=2,G149,0)</f>
        <v>0</v>
      </c>
      <c r="BC149" s="220">
        <f>IF(AZ149=3,G149,0)</f>
        <v>0</v>
      </c>
      <c r="BD149" s="220">
        <f>IF(AZ149=4,G149,0)</f>
        <v>0</v>
      </c>
      <c r="BE149" s="220">
        <f>IF(AZ149=5,G149,0)</f>
        <v>0</v>
      </c>
      <c r="CA149" s="247">
        <v>1</v>
      </c>
      <c r="CB149" s="247">
        <v>1</v>
      </c>
    </row>
    <row r="150" spans="1:80" x14ac:dyDescent="0.25">
      <c r="A150" s="256"/>
      <c r="B150" s="260"/>
      <c r="C150" s="322" t="s">
        <v>307</v>
      </c>
      <c r="D150" s="323"/>
      <c r="E150" s="261">
        <v>4</v>
      </c>
      <c r="F150" s="262"/>
      <c r="G150" s="263"/>
      <c r="H150" s="264"/>
      <c r="I150" s="258"/>
      <c r="J150" s="265"/>
      <c r="K150" s="258"/>
      <c r="M150" s="259" t="s">
        <v>307</v>
      </c>
      <c r="O150" s="247"/>
    </row>
    <row r="151" spans="1:80" x14ac:dyDescent="0.25">
      <c r="A151" s="248">
        <v>52</v>
      </c>
      <c r="B151" s="249" t="s">
        <v>308</v>
      </c>
      <c r="C151" s="250" t="s">
        <v>309</v>
      </c>
      <c r="D151" s="251" t="s">
        <v>292</v>
      </c>
      <c r="E151" s="252">
        <v>4</v>
      </c>
      <c r="F151" s="252">
        <v>0</v>
      </c>
      <c r="G151" s="253">
        <f>E151*F151</f>
        <v>0</v>
      </c>
      <c r="H151" s="254">
        <v>8.00000000000409E-2</v>
      </c>
      <c r="I151" s="255">
        <f>E151*H151</f>
        <v>0.3200000000001636</v>
      </c>
      <c r="J151" s="254"/>
      <c r="K151" s="255">
        <f>E151*J151</f>
        <v>0</v>
      </c>
      <c r="O151" s="247">
        <v>2</v>
      </c>
      <c r="AA151" s="220">
        <v>3</v>
      </c>
      <c r="AB151" s="220">
        <v>1</v>
      </c>
      <c r="AC151" s="220">
        <v>59224322</v>
      </c>
      <c r="AZ151" s="220">
        <v>1</v>
      </c>
      <c r="BA151" s="220">
        <f>IF(AZ151=1,G151,0)</f>
        <v>0</v>
      </c>
      <c r="BB151" s="220">
        <f>IF(AZ151=2,G151,0)</f>
        <v>0</v>
      </c>
      <c r="BC151" s="220">
        <f>IF(AZ151=3,G151,0)</f>
        <v>0</v>
      </c>
      <c r="BD151" s="220">
        <f>IF(AZ151=4,G151,0)</f>
        <v>0</v>
      </c>
      <c r="BE151" s="220">
        <f>IF(AZ151=5,G151,0)</f>
        <v>0</v>
      </c>
      <c r="CA151" s="247">
        <v>3</v>
      </c>
      <c r="CB151" s="247">
        <v>1</v>
      </c>
    </row>
    <row r="152" spans="1:80" x14ac:dyDescent="0.25">
      <c r="A152" s="248">
        <v>53</v>
      </c>
      <c r="B152" s="249" t="s">
        <v>310</v>
      </c>
      <c r="C152" s="250" t="s">
        <v>311</v>
      </c>
      <c r="D152" s="251" t="s">
        <v>292</v>
      </c>
      <c r="E152" s="252">
        <v>4</v>
      </c>
      <c r="F152" s="252">
        <v>0</v>
      </c>
      <c r="G152" s="253">
        <f>E152*F152</f>
        <v>0</v>
      </c>
      <c r="H152" s="254">
        <v>5.50000000000068E-2</v>
      </c>
      <c r="I152" s="255">
        <f>E152*H152</f>
        <v>0.2200000000000272</v>
      </c>
      <c r="J152" s="254">
        <v>0</v>
      </c>
      <c r="K152" s="255">
        <f>E152*J152</f>
        <v>0</v>
      </c>
      <c r="O152" s="247">
        <v>2</v>
      </c>
      <c r="AA152" s="220">
        <v>1</v>
      </c>
      <c r="AB152" s="220">
        <v>1</v>
      </c>
      <c r="AC152" s="220">
        <v>1</v>
      </c>
      <c r="AZ152" s="220">
        <v>1</v>
      </c>
      <c r="BA152" s="220">
        <f>IF(AZ152=1,G152,0)</f>
        <v>0</v>
      </c>
      <c r="BB152" s="220">
        <f>IF(AZ152=2,G152,0)</f>
        <v>0</v>
      </c>
      <c r="BC152" s="220">
        <f>IF(AZ152=3,G152,0)</f>
        <v>0</v>
      </c>
      <c r="BD152" s="220">
        <f>IF(AZ152=4,G152,0)</f>
        <v>0</v>
      </c>
      <c r="BE152" s="220">
        <f>IF(AZ152=5,G152,0)</f>
        <v>0</v>
      </c>
      <c r="CA152" s="247">
        <v>1</v>
      </c>
      <c r="CB152" s="247">
        <v>1</v>
      </c>
    </row>
    <row r="153" spans="1:80" x14ac:dyDescent="0.25">
      <c r="A153" s="248">
        <v>54</v>
      </c>
      <c r="B153" s="249" t="s">
        <v>310</v>
      </c>
      <c r="C153" s="250" t="s">
        <v>311</v>
      </c>
      <c r="D153" s="251" t="s">
        <v>292</v>
      </c>
      <c r="E153" s="252">
        <v>4</v>
      </c>
      <c r="F153" s="252">
        <v>0</v>
      </c>
      <c r="G153" s="253">
        <f>E153*F153</f>
        <v>0</v>
      </c>
      <c r="H153" s="254">
        <v>5.50000000000068E-2</v>
      </c>
      <c r="I153" s="255">
        <f>E153*H153</f>
        <v>0.2200000000000272</v>
      </c>
      <c r="J153" s="254">
        <v>0</v>
      </c>
      <c r="K153" s="255">
        <f>E153*J153</f>
        <v>0</v>
      </c>
      <c r="O153" s="247">
        <v>2</v>
      </c>
      <c r="AA153" s="220">
        <v>1</v>
      </c>
      <c r="AB153" s="220">
        <v>1</v>
      </c>
      <c r="AC153" s="220">
        <v>1</v>
      </c>
      <c r="AZ153" s="220">
        <v>1</v>
      </c>
      <c r="BA153" s="220">
        <f>IF(AZ153=1,G153,0)</f>
        <v>0</v>
      </c>
      <c r="BB153" s="220">
        <f>IF(AZ153=2,G153,0)</f>
        <v>0</v>
      </c>
      <c r="BC153" s="220">
        <f>IF(AZ153=3,G153,0)</f>
        <v>0</v>
      </c>
      <c r="BD153" s="220">
        <f>IF(AZ153=4,G153,0)</f>
        <v>0</v>
      </c>
      <c r="BE153" s="220">
        <f>IF(AZ153=5,G153,0)</f>
        <v>0</v>
      </c>
      <c r="CA153" s="247">
        <v>1</v>
      </c>
      <c r="CB153" s="247">
        <v>1</v>
      </c>
    </row>
    <row r="154" spans="1:80" x14ac:dyDescent="0.25">
      <c r="A154" s="256"/>
      <c r="B154" s="260"/>
      <c r="C154" s="322" t="s">
        <v>312</v>
      </c>
      <c r="D154" s="323"/>
      <c r="E154" s="261">
        <v>4</v>
      </c>
      <c r="F154" s="262"/>
      <c r="G154" s="263"/>
      <c r="H154" s="264"/>
      <c r="I154" s="258"/>
      <c r="J154" s="265"/>
      <c r="K154" s="258"/>
      <c r="M154" s="259" t="s">
        <v>312</v>
      </c>
      <c r="O154" s="247"/>
    </row>
    <row r="155" spans="1:80" x14ac:dyDescent="0.25">
      <c r="A155" s="266"/>
      <c r="B155" s="267" t="s">
        <v>97</v>
      </c>
      <c r="C155" s="268" t="s">
        <v>286</v>
      </c>
      <c r="D155" s="269"/>
      <c r="E155" s="270"/>
      <c r="F155" s="271"/>
      <c r="G155" s="272">
        <f>SUM(G137:G154)</f>
        <v>0</v>
      </c>
      <c r="H155" s="273"/>
      <c r="I155" s="274">
        <f>SUM(I137:I154)</f>
        <v>2.5639592000007236</v>
      </c>
      <c r="J155" s="273"/>
      <c r="K155" s="274">
        <f>SUM(K137:K154)</f>
        <v>0</v>
      </c>
      <c r="O155" s="247">
        <v>4</v>
      </c>
      <c r="BA155" s="275">
        <f>SUM(BA137:BA154)</f>
        <v>0</v>
      </c>
      <c r="BB155" s="275">
        <f>SUM(BB137:BB154)</f>
        <v>0</v>
      </c>
      <c r="BC155" s="275">
        <f>SUM(BC137:BC154)</f>
        <v>0</v>
      </c>
      <c r="BD155" s="275">
        <f>SUM(BD137:BD154)</f>
        <v>0</v>
      </c>
      <c r="BE155" s="275">
        <f>SUM(BE137:BE154)</f>
        <v>0</v>
      </c>
    </row>
    <row r="156" spans="1:80" x14ac:dyDescent="0.25">
      <c r="A156" s="237" t="s">
        <v>93</v>
      </c>
      <c r="B156" s="238" t="s">
        <v>313</v>
      </c>
      <c r="C156" s="239" t="s">
        <v>314</v>
      </c>
      <c r="D156" s="240"/>
      <c r="E156" s="241"/>
      <c r="F156" s="241"/>
      <c r="G156" s="242"/>
      <c r="H156" s="243"/>
      <c r="I156" s="244"/>
      <c r="J156" s="245"/>
      <c r="K156" s="246"/>
      <c r="O156" s="247">
        <v>1</v>
      </c>
    </row>
    <row r="157" spans="1:80" x14ac:dyDescent="0.25">
      <c r="A157" s="248">
        <v>55</v>
      </c>
      <c r="B157" s="249" t="s">
        <v>316</v>
      </c>
      <c r="C157" s="250" t="s">
        <v>317</v>
      </c>
      <c r="D157" s="251" t="s">
        <v>127</v>
      </c>
      <c r="E157" s="252">
        <v>0.84</v>
      </c>
      <c r="F157" s="252">
        <v>0</v>
      </c>
      <c r="G157" s="253">
        <f>E157*F157</f>
        <v>0</v>
      </c>
      <c r="H157" s="254">
        <v>1.70340000000033</v>
      </c>
      <c r="I157" s="255">
        <f>E157*H157</f>
        <v>1.4308560000002772</v>
      </c>
      <c r="J157" s="254">
        <v>0</v>
      </c>
      <c r="K157" s="255">
        <f>E157*J157</f>
        <v>0</v>
      </c>
      <c r="O157" s="247">
        <v>2</v>
      </c>
      <c r="AA157" s="220">
        <v>1</v>
      </c>
      <c r="AB157" s="220">
        <v>1</v>
      </c>
      <c r="AC157" s="220">
        <v>1</v>
      </c>
      <c r="AZ157" s="220">
        <v>1</v>
      </c>
      <c r="BA157" s="220">
        <f>IF(AZ157=1,G157,0)</f>
        <v>0</v>
      </c>
      <c r="BB157" s="220">
        <f>IF(AZ157=2,G157,0)</f>
        <v>0</v>
      </c>
      <c r="BC157" s="220">
        <f>IF(AZ157=3,G157,0)</f>
        <v>0</v>
      </c>
      <c r="BD157" s="220">
        <f>IF(AZ157=4,G157,0)</f>
        <v>0</v>
      </c>
      <c r="BE157" s="220">
        <f>IF(AZ157=5,G157,0)</f>
        <v>0</v>
      </c>
      <c r="CA157" s="247">
        <v>1</v>
      </c>
      <c r="CB157" s="247">
        <v>1</v>
      </c>
    </row>
    <row r="158" spans="1:80" x14ac:dyDescent="0.25">
      <c r="A158" s="256"/>
      <c r="B158" s="260"/>
      <c r="C158" s="322" t="s">
        <v>318</v>
      </c>
      <c r="D158" s="323"/>
      <c r="E158" s="261">
        <v>0.84</v>
      </c>
      <c r="F158" s="262"/>
      <c r="G158" s="263"/>
      <c r="H158" s="264"/>
      <c r="I158" s="258"/>
      <c r="J158" s="265"/>
      <c r="K158" s="258"/>
      <c r="M158" s="259" t="s">
        <v>318</v>
      </c>
      <c r="O158" s="247"/>
    </row>
    <row r="159" spans="1:80" x14ac:dyDescent="0.25">
      <c r="A159" s="248">
        <v>56</v>
      </c>
      <c r="B159" s="249" t="s">
        <v>319</v>
      </c>
      <c r="C159" s="250" t="s">
        <v>320</v>
      </c>
      <c r="D159" s="251" t="s">
        <v>292</v>
      </c>
      <c r="E159" s="252">
        <v>4</v>
      </c>
      <c r="F159" s="252">
        <v>0</v>
      </c>
      <c r="G159" s="253">
        <f>E159*F159</f>
        <v>0</v>
      </c>
      <c r="H159" s="254">
        <v>0.24589999999989201</v>
      </c>
      <c r="I159" s="255">
        <f>E159*H159</f>
        <v>0.98359999999956804</v>
      </c>
      <c r="J159" s="254">
        <v>0</v>
      </c>
      <c r="K159" s="255">
        <f>E159*J159</f>
        <v>0</v>
      </c>
      <c r="O159" s="247">
        <v>2</v>
      </c>
      <c r="AA159" s="220">
        <v>1</v>
      </c>
      <c r="AB159" s="220">
        <v>1</v>
      </c>
      <c r="AC159" s="220">
        <v>1</v>
      </c>
      <c r="AZ159" s="220">
        <v>1</v>
      </c>
      <c r="BA159" s="220">
        <f>IF(AZ159=1,G159,0)</f>
        <v>0</v>
      </c>
      <c r="BB159" s="220">
        <f>IF(AZ159=2,G159,0)</f>
        <v>0</v>
      </c>
      <c r="BC159" s="220">
        <f>IF(AZ159=3,G159,0)</f>
        <v>0</v>
      </c>
      <c r="BD159" s="220">
        <f>IF(AZ159=4,G159,0)</f>
        <v>0</v>
      </c>
      <c r="BE159" s="220">
        <f>IF(AZ159=5,G159,0)</f>
        <v>0</v>
      </c>
      <c r="CA159" s="247">
        <v>1</v>
      </c>
      <c r="CB159" s="247">
        <v>1</v>
      </c>
    </row>
    <row r="160" spans="1:80" x14ac:dyDescent="0.25">
      <c r="A160" s="248">
        <v>57</v>
      </c>
      <c r="B160" s="249" t="s">
        <v>321</v>
      </c>
      <c r="C160" s="250" t="s">
        <v>322</v>
      </c>
      <c r="D160" s="251" t="s">
        <v>96</v>
      </c>
      <c r="E160" s="252">
        <v>24</v>
      </c>
      <c r="F160" s="252">
        <v>0</v>
      </c>
      <c r="G160" s="253">
        <f>E160*F160</f>
        <v>0</v>
      </c>
      <c r="H160" s="254">
        <v>6.6000000000030895E-2</v>
      </c>
      <c r="I160" s="255">
        <f>E160*H160</f>
        <v>1.5840000000007415</v>
      </c>
      <c r="J160" s="254">
        <v>0</v>
      </c>
      <c r="K160" s="255">
        <f>E160*J160</f>
        <v>0</v>
      </c>
      <c r="O160" s="247">
        <v>2</v>
      </c>
      <c r="AA160" s="220">
        <v>1</v>
      </c>
      <c r="AB160" s="220">
        <v>1</v>
      </c>
      <c r="AC160" s="220">
        <v>1</v>
      </c>
      <c r="AZ160" s="220">
        <v>1</v>
      </c>
      <c r="BA160" s="220">
        <f>IF(AZ160=1,G160,0)</f>
        <v>0</v>
      </c>
      <c r="BB160" s="220">
        <f>IF(AZ160=2,G160,0)</f>
        <v>0</v>
      </c>
      <c r="BC160" s="220">
        <f>IF(AZ160=3,G160,0)</f>
        <v>0</v>
      </c>
      <c r="BD160" s="220">
        <f>IF(AZ160=4,G160,0)</f>
        <v>0</v>
      </c>
      <c r="BE160" s="220">
        <f>IF(AZ160=5,G160,0)</f>
        <v>0</v>
      </c>
      <c r="CA160" s="247">
        <v>1</v>
      </c>
      <c r="CB160" s="247">
        <v>1</v>
      </c>
    </row>
    <row r="161" spans="1:80" x14ac:dyDescent="0.25">
      <c r="A161" s="256"/>
      <c r="B161" s="260"/>
      <c r="C161" s="322" t="s">
        <v>323</v>
      </c>
      <c r="D161" s="323"/>
      <c r="E161" s="261">
        <v>24</v>
      </c>
      <c r="F161" s="262"/>
      <c r="G161" s="263"/>
      <c r="H161" s="264"/>
      <c r="I161" s="258"/>
      <c r="J161" s="265"/>
      <c r="K161" s="258"/>
      <c r="M161" s="259" t="s">
        <v>323</v>
      </c>
      <c r="O161" s="247"/>
    </row>
    <row r="162" spans="1:80" x14ac:dyDescent="0.25">
      <c r="A162" s="248">
        <v>58</v>
      </c>
      <c r="B162" s="249" t="s">
        <v>324</v>
      </c>
      <c r="C162" s="250" t="s">
        <v>325</v>
      </c>
      <c r="D162" s="251" t="s">
        <v>96</v>
      </c>
      <c r="E162" s="252">
        <v>2</v>
      </c>
      <c r="F162" s="252">
        <v>0</v>
      </c>
      <c r="G162" s="253">
        <f>E162*F162</f>
        <v>0</v>
      </c>
      <c r="H162" s="254">
        <v>0.12699999999995301</v>
      </c>
      <c r="I162" s="255">
        <f>E162*H162</f>
        <v>0.25399999999990602</v>
      </c>
      <c r="J162" s="254">
        <v>0</v>
      </c>
      <c r="K162" s="255">
        <f>E162*J162</f>
        <v>0</v>
      </c>
      <c r="O162" s="247">
        <v>2</v>
      </c>
      <c r="AA162" s="220">
        <v>1</v>
      </c>
      <c r="AB162" s="220">
        <v>1</v>
      </c>
      <c r="AC162" s="220">
        <v>1</v>
      </c>
      <c r="AZ162" s="220">
        <v>1</v>
      </c>
      <c r="BA162" s="220">
        <f>IF(AZ162=1,G162,0)</f>
        <v>0</v>
      </c>
      <c r="BB162" s="220">
        <f>IF(AZ162=2,G162,0)</f>
        <v>0</v>
      </c>
      <c r="BC162" s="220">
        <f>IF(AZ162=3,G162,0)</f>
        <v>0</v>
      </c>
      <c r="BD162" s="220">
        <f>IF(AZ162=4,G162,0)</f>
        <v>0</v>
      </c>
      <c r="BE162" s="220">
        <f>IF(AZ162=5,G162,0)</f>
        <v>0</v>
      </c>
      <c r="CA162" s="247">
        <v>1</v>
      </c>
      <c r="CB162" s="247">
        <v>1</v>
      </c>
    </row>
    <row r="163" spans="1:80" x14ac:dyDescent="0.25">
      <c r="A163" s="256"/>
      <c r="B163" s="260"/>
      <c r="C163" s="322" t="s">
        <v>326</v>
      </c>
      <c r="D163" s="323"/>
      <c r="E163" s="261">
        <v>2</v>
      </c>
      <c r="F163" s="262"/>
      <c r="G163" s="263"/>
      <c r="H163" s="264"/>
      <c r="I163" s="258"/>
      <c r="J163" s="265"/>
      <c r="K163" s="258"/>
      <c r="M163" s="259" t="s">
        <v>326</v>
      </c>
      <c r="O163" s="247"/>
    </row>
    <row r="164" spans="1:80" x14ac:dyDescent="0.25">
      <c r="A164" s="248">
        <v>59</v>
      </c>
      <c r="B164" s="249" t="s">
        <v>327</v>
      </c>
      <c r="C164" s="250" t="s">
        <v>328</v>
      </c>
      <c r="D164" s="251" t="s">
        <v>329</v>
      </c>
      <c r="E164" s="252">
        <v>525</v>
      </c>
      <c r="F164" s="252">
        <v>0</v>
      </c>
      <c r="G164" s="253">
        <f>E164*F164</f>
        <v>0</v>
      </c>
      <c r="H164" s="254">
        <v>0</v>
      </c>
      <c r="I164" s="255">
        <f>E164*H164</f>
        <v>0</v>
      </c>
      <c r="J164" s="254">
        <v>0</v>
      </c>
      <c r="K164" s="255">
        <f>E164*J164</f>
        <v>0</v>
      </c>
      <c r="O164" s="247">
        <v>2</v>
      </c>
      <c r="AA164" s="220">
        <v>1</v>
      </c>
      <c r="AB164" s="220">
        <v>1</v>
      </c>
      <c r="AC164" s="220">
        <v>1</v>
      </c>
      <c r="AZ164" s="220">
        <v>1</v>
      </c>
      <c r="BA164" s="220">
        <f>IF(AZ164=1,G164,0)</f>
        <v>0</v>
      </c>
      <c r="BB164" s="220">
        <f>IF(AZ164=2,G164,0)</f>
        <v>0</v>
      </c>
      <c r="BC164" s="220">
        <f>IF(AZ164=3,G164,0)</f>
        <v>0</v>
      </c>
      <c r="BD164" s="220">
        <f>IF(AZ164=4,G164,0)</f>
        <v>0</v>
      </c>
      <c r="BE164" s="220">
        <f>IF(AZ164=5,G164,0)</f>
        <v>0</v>
      </c>
      <c r="CA164" s="247">
        <v>1</v>
      </c>
      <c r="CB164" s="247">
        <v>1</v>
      </c>
    </row>
    <row r="165" spans="1:80" x14ac:dyDescent="0.25">
      <c r="A165" s="256"/>
      <c r="B165" s="260"/>
      <c r="C165" s="322" t="s">
        <v>330</v>
      </c>
      <c r="D165" s="323"/>
      <c r="E165" s="261">
        <v>0</v>
      </c>
      <c r="F165" s="262"/>
      <c r="G165" s="263"/>
      <c r="H165" s="264"/>
      <c r="I165" s="258"/>
      <c r="J165" s="265"/>
      <c r="K165" s="258"/>
      <c r="M165" s="259" t="s">
        <v>330</v>
      </c>
      <c r="O165" s="247"/>
    </row>
    <row r="166" spans="1:80" x14ac:dyDescent="0.25">
      <c r="A166" s="256"/>
      <c r="B166" s="260"/>
      <c r="C166" s="322" t="s">
        <v>331</v>
      </c>
      <c r="D166" s="323"/>
      <c r="E166" s="261">
        <v>210</v>
      </c>
      <c r="F166" s="262"/>
      <c r="G166" s="263"/>
      <c r="H166" s="264"/>
      <c r="I166" s="258"/>
      <c r="J166" s="265"/>
      <c r="K166" s="258"/>
      <c r="M166" s="259" t="s">
        <v>331</v>
      </c>
      <c r="O166" s="247"/>
    </row>
    <row r="167" spans="1:80" x14ac:dyDescent="0.25">
      <c r="A167" s="256"/>
      <c r="B167" s="260"/>
      <c r="C167" s="322" t="s">
        <v>332</v>
      </c>
      <c r="D167" s="323"/>
      <c r="E167" s="261">
        <v>315</v>
      </c>
      <c r="F167" s="262"/>
      <c r="G167" s="263"/>
      <c r="H167" s="264"/>
      <c r="I167" s="258"/>
      <c r="J167" s="265"/>
      <c r="K167" s="258"/>
      <c r="M167" s="259" t="s">
        <v>332</v>
      </c>
      <c r="O167" s="247"/>
    </row>
    <row r="168" spans="1:80" x14ac:dyDescent="0.25">
      <c r="A168" s="256"/>
      <c r="B168" s="260"/>
      <c r="C168" s="322" t="s">
        <v>333</v>
      </c>
      <c r="D168" s="323"/>
      <c r="E168" s="261">
        <v>0</v>
      </c>
      <c r="F168" s="262"/>
      <c r="G168" s="263"/>
      <c r="H168" s="264"/>
      <c r="I168" s="258"/>
      <c r="J168" s="265"/>
      <c r="K168" s="258"/>
      <c r="M168" s="259" t="s">
        <v>333</v>
      </c>
      <c r="O168" s="247"/>
    </row>
    <row r="169" spans="1:80" x14ac:dyDescent="0.25">
      <c r="A169" s="248">
        <v>60</v>
      </c>
      <c r="B169" s="249" t="s">
        <v>334</v>
      </c>
      <c r="C169" s="250" t="s">
        <v>335</v>
      </c>
      <c r="D169" s="251" t="s">
        <v>329</v>
      </c>
      <c r="E169" s="252">
        <v>120</v>
      </c>
      <c r="F169" s="252">
        <v>0</v>
      </c>
      <c r="G169" s="253">
        <f>E169*F169</f>
        <v>0</v>
      </c>
      <c r="H169" s="254">
        <v>0</v>
      </c>
      <c r="I169" s="255">
        <f>E169*H169</f>
        <v>0</v>
      </c>
      <c r="J169" s="254">
        <v>0</v>
      </c>
      <c r="K169" s="255">
        <f>E169*J169</f>
        <v>0</v>
      </c>
      <c r="O169" s="247">
        <v>2</v>
      </c>
      <c r="AA169" s="220">
        <v>1</v>
      </c>
      <c r="AB169" s="220">
        <v>1</v>
      </c>
      <c r="AC169" s="220">
        <v>1</v>
      </c>
      <c r="AZ169" s="220">
        <v>1</v>
      </c>
      <c r="BA169" s="220">
        <f>IF(AZ169=1,G169,0)</f>
        <v>0</v>
      </c>
      <c r="BB169" s="220">
        <f>IF(AZ169=2,G169,0)</f>
        <v>0</v>
      </c>
      <c r="BC169" s="220">
        <f>IF(AZ169=3,G169,0)</f>
        <v>0</v>
      </c>
      <c r="BD169" s="220">
        <f>IF(AZ169=4,G169,0)</f>
        <v>0</v>
      </c>
      <c r="BE169" s="220">
        <f>IF(AZ169=5,G169,0)</f>
        <v>0</v>
      </c>
      <c r="CA169" s="247">
        <v>1</v>
      </c>
      <c r="CB169" s="247">
        <v>1</v>
      </c>
    </row>
    <row r="170" spans="1:80" x14ac:dyDescent="0.25">
      <c r="A170" s="256"/>
      <c r="B170" s="260"/>
      <c r="C170" s="322" t="s">
        <v>336</v>
      </c>
      <c r="D170" s="323"/>
      <c r="E170" s="261">
        <v>0</v>
      </c>
      <c r="F170" s="262"/>
      <c r="G170" s="263"/>
      <c r="H170" s="264"/>
      <c r="I170" s="258"/>
      <c r="J170" s="265"/>
      <c r="K170" s="258"/>
      <c r="M170" s="259" t="s">
        <v>336</v>
      </c>
      <c r="O170" s="247"/>
    </row>
    <row r="171" spans="1:80" x14ac:dyDescent="0.25">
      <c r="A171" s="256"/>
      <c r="B171" s="260"/>
      <c r="C171" s="322" t="s">
        <v>337</v>
      </c>
      <c r="D171" s="323"/>
      <c r="E171" s="261">
        <v>120</v>
      </c>
      <c r="F171" s="262"/>
      <c r="G171" s="263"/>
      <c r="H171" s="264"/>
      <c r="I171" s="258"/>
      <c r="J171" s="265"/>
      <c r="K171" s="258"/>
      <c r="M171" s="259" t="s">
        <v>337</v>
      </c>
      <c r="O171" s="247"/>
    </row>
    <row r="172" spans="1:80" x14ac:dyDescent="0.25">
      <c r="A172" s="256"/>
      <c r="B172" s="260"/>
      <c r="C172" s="322" t="s">
        <v>338</v>
      </c>
      <c r="D172" s="323"/>
      <c r="E172" s="261">
        <v>0</v>
      </c>
      <c r="F172" s="262"/>
      <c r="G172" s="263"/>
      <c r="H172" s="264"/>
      <c r="I172" s="258"/>
      <c r="J172" s="265"/>
      <c r="K172" s="258"/>
      <c r="M172" s="259" t="s">
        <v>338</v>
      </c>
      <c r="O172" s="247"/>
    </row>
    <row r="173" spans="1:80" x14ac:dyDescent="0.25">
      <c r="A173" s="248">
        <v>61</v>
      </c>
      <c r="B173" s="249" t="s">
        <v>339</v>
      </c>
      <c r="C173" s="250" t="s">
        <v>340</v>
      </c>
      <c r="D173" s="251" t="s">
        <v>96</v>
      </c>
      <c r="E173" s="252">
        <v>24</v>
      </c>
      <c r="F173" s="252">
        <v>0</v>
      </c>
      <c r="G173" s="253">
        <f>E173*F173</f>
        <v>0</v>
      </c>
      <c r="H173" s="254">
        <v>0</v>
      </c>
      <c r="I173" s="255">
        <f>E173*H173</f>
        <v>0</v>
      </c>
      <c r="J173" s="254">
        <v>0</v>
      </c>
      <c r="K173" s="255">
        <f>E173*J173</f>
        <v>0</v>
      </c>
      <c r="O173" s="247">
        <v>2</v>
      </c>
      <c r="AA173" s="220">
        <v>1</v>
      </c>
      <c r="AB173" s="220">
        <v>1</v>
      </c>
      <c r="AC173" s="220">
        <v>1</v>
      </c>
      <c r="AZ173" s="220">
        <v>1</v>
      </c>
      <c r="BA173" s="220">
        <f>IF(AZ173=1,G173,0)</f>
        <v>0</v>
      </c>
      <c r="BB173" s="220">
        <f>IF(AZ173=2,G173,0)</f>
        <v>0</v>
      </c>
      <c r="BC173" s="220">
        <f>IF(AZ173=3,G173,0)</f>
        <v>0</v>
      </c>
      <c r="BD173" s="220">
        <f>IF(AZ173=4,G173,0)</f>
        <v>0</v>
      </c>
      <c r="BE173" s="220">
        <f>IF(AZ173=5,G173,0)</f>
        <v>0</v>
      </c>
      <c r="CA173" s="247">
        <v>1</v>
      </c>
      <c r="CB173" s="247">
        <v>1</v>
      </c>
    </row>
    <row r="174" spans="1:80" x14ac:dyDescent="0.25">
      <c r="A174" s="256"/>
      <c r="B174" s="260"/>
      <c r="C174" s="322" t="s">
        <v>323</v>
      </c>
      <c r="D174" s="323"/>
      <c r="E174" s="261">
        <v>24</v>
      </c>
      <c r="F174" s="262"/>
      <c r="G174" s="263"/>
      <c r="H174" s="264"/>
      <c r="I174" s="258"/>
      <c r="J174" s="265"/>
      <c r="K174" s="258"/>
      <c r="M174" s="259" t="s">
        <v>323</v>
      </c>
      <c r="O174" s="247"/>
    </row>
    <row r="175" spans="1:80" x14ac:dyDescent="0.25">
      <c r="A175" s="248">
        <v>62</v>
      </c>
      <c r="B175" s="249" t="s">
        <v>341</v>
      </c>
      <c r="C175" s="250" t="s">
        <v>342</v>
      </c>
      <c r="D175" s="251" t="s">
        <v>96</v>
      </c>
      <c r="E175" s="252">
        <v>2</v>
      </c>
      <c r="F175" s="252">
        <v>0</v>
      </c>
      <c r="G175" s="253">
        <f>E175*F175</f>
        <v>0</v>
      </c>
      <c r="H175" s="254">
        <v>0</v>
      </c>
      <c r="I175" s="255">
        <f>E175*H175</f>
        <v>0</v>
      </c>
      <c r="J175" s="254">
        <v>0</v>
      </c>
      <c r="K175" s="255">
        <f>E175*J175</f>
        <v>0</v>
      </c>
      <c r="O175" s="247">
        <v>2</v>
      </c>
      <c r="AA175" s="220">
        <v>1</v>
      </c>
      <c r="AB175" s="220">
        <v>1</v>
      </c>
      <c r="AC175" s="220">
        <v>1</v>
      </c>
      <c r="AZ175" s="220">
        <v>1</v>
      </c>
      <c r="BA175" s="220">
        <f>IF(AZ175=1,G175,0)</f>
        <v>0</v>
      </c>
      <c r="BB175" s="220">
        <f>IF(AZ175=2,G175,0)</f>
        <v>0</v>
      </c>
      <c r="BC175" s="220">
        <f>IF(AZ175=3,G175,0)</f>
        <v>0</v>
      </c>
      <c r="BD175" s="220">
        <f>IF(AZ175=4,G175,0)</f>
        <v>0</v>
      </c>
      <c r="BE175" s="220">
        <f>IF(AZ175=5,G175,0)</f>
        <v>0</v>
      </c>
      <c r="CA175" s="247">
        <v>1</v>
      </c>
      <c r="CB175" s="247">
        <v>1</v>
      </c>
    </row>
    <row r="176" spans="1:80" x14ac:dyDescent="0.25">
      <c r="A176" s="248">
        <v>63</v>
      </c>
      <c r="B176" s="249" t="s">
        <v>343</v>
      </c>
      <c r="C176" s="250" t="s">
        <v>344</v>
      </c>
      <c r="D176" s="251" t="s">
        <v>225</v>
      </c>
      <c r="E176" s="252">
        <v>17.2</v>
      </c>
      <c r="F176" s="252">
        <v>0</v>
      </c>
      <c r="G176" s="253">
        <f>E176*F176</f>
        <v>0</v>
      </c>
      <c r="H176" s="254">
        <v>9.0000000000034497E-5</v>
      </c>
      <c r="I176" s="255">
        <f>E176*H176</f>
        <v>1.5480000000005934E-3</v>
      </c>
      <c r="J176" s="254">
        <v>0</v>
      </c>
      <c r="K176" s="255">
        <f>E176*J176</f>
        <v>0</v>
      </c>
      <c r="O176" s="247">
        <v>2</v>
      </c>
      <c r="AA176" s="220">
        <v>1</v>
      </c>
      <c r="AB176" s="220">
        <v>1</v>
      </c>
      <c r="AC176" s="220">
        <v>1</v>
      </c>
      <c r="AZ176" s="220">
        <v>1</v>
      </c>
      <c r="BA176" s="220">
        <f>IF(AZ176=1,G176,0)</f>
        <v>0</v>
      </c>
      <c r="BB176" s="220">
        <f>IF(AZ176=2,G176,0)</f>
        <v>0</v>
      </c>
      <c r="BC176" s="220">
        <f>IF(AZ176=3,G176,0)</f>
        <v>0</v>
      </c>
      <c r="BD176" s="220">
        <f>IF(AZ176=4,G176,0)</f>
        <v>0</v>
      </c>
      <c r="BE176" s="220">
        <f>IF(AZ176=5,G176,0)</f>
        <v>0</v>
      </c>
      <c r="CA176" s="247">
        <v>1</v>
      </c>
      <c r="CB176" s="247">
        <v>1</v>
      </c>
    </row>
    <row r="177" spans="1:80" x14ac:dyDescent="0.25">
      <c r="A177" s="256"/>
      <c r="B177" s="260"/>
      <c r="C177" s="322" t="s">
        <v>345</v>
      </c>
      <c r="D177" s="323"/>
      <c r="E177" s="261">
        <v>17.2</v>
      </c>
      <c r="F177" s="262"/>
      <c r="G177" s="263"/>
      <c r="H177" s="264"/>
      <c r="I177" s="258"/>
      <c r="J177" s="265"/>
      <c r="K177" s="258"/>
      <c r="M177" s="259" t="s">
        <v>345</v>
      </c>
      <c r="O177" s="247"/>
    </row>
    <row r="178" spans="1:80" x14ac:dyDescent="0.25">
      <c r="A178" s="248">
        <v>64</v>
      </c>
      <c r="B178" s="249" t="s">
        <v>346</v>
      </c>
      <c r="C178" s="250" t="s">
        <v>347</v>
      </c>
      <c r="D178" s="251" t="s">
        <v>225</v>
      </c>
      <c r="E178" s="252">
        <v>17.2</v>
      </c>
      <c r="F178" s="252">
        <v>0</v>
      </c>
      <c r="G178" s="253">
        <f>E178*F178</f>
        <v>0</v>
      </c>
      <c r="H178" s="254">
        <v>0</v>
      </c>
      <c r="I178" s="255">
        <f>E178*H178</f>
        <v>0</v>
      </c>
      <c r="J178" s="254">
        <v>0</v>
      </c>
      <c r="K178" s="255">
        <f>E178*J178</f>
        <v>0</v>
      </c>
      <c r="O178" s="247">
        <v>2</v>
      </c>
      <c r="AA178" s="220">
        <v>1</v>
      </c>
      <c r="AB178" s="220">
        <v>1</v>
      </c>
      <c r="AC178" s="220">
        <v>1</v>
      </c>
      <c r="AZ178" s="220">
        <v>1</v>
      </c>
      <c r="BA178" s="220">
        <f>IF(AZ178=1,G178,0)</f>
        <v>0</v>
      </c>
      <c r="BB178" s="220">
        <f>IF(AZ178=2,G178,0)</f>
        <v>0</v>
      </c>
      <c r="BC178" s="220">
        <f>IF(AZ178=3,G178,0)</f>
        <v>0</v>
      </c>
      <c r="BD178" s="220">
        <f>IF(AZ178=4,G178,0)</f>
        <v>0</v>
      </c>
      <c r="BE178" s="220">
        <f>IF(AZ178=5,G178,0)</f>
        <v>0</v>
      </c>
      <c r="CA178" s="247">
        <v>1</v>
      </c>
      <c r="CB178" s="247">
        <v>1</v>
      </c>
    </row>
    <row r="179" spans="1:80" x14ac:dyDescent="0.25">
      <c r="A179" s="248">
        <v>65</v>
      </c>
      <c r="B179" s="249" t="s">
        <v>348</v>
      </c>
      <c r="C179" s="250" t="s">
        <v>349</v>
      </c>
      <c r="D179" s="251" t="s">
        <v>225</v>
      </c>
      <c r="E179" s="252">
        <v>392</v>
      </c>
      <c r="F179" s="252">
        <v>0</v>
      </c>
      <c r="G179" s="253">
        <f>E179*F179</f>
        <v>0</v>
      </c>
      <c r="H179" s="254">
        <v>0.13611999999989199</v>
      </c>
      <c r="I179" s="255">
        <f>E179*H179</f>
        <v>53.359039999957659</v>
      </c>
      <c r="J179" s="254">
        <v>0</v>
      </c>
      <c r="K179" s="255">
        <f>E179*J179</f>
        <v>0</v>
      </c>
      <c r="O179" s="247">
        <v>2</v>
      </c>
      <c r="AA179" s="220">
        <v>1</v>
      </c>
      <c r="AB179" s="220">
        <v>1</v>
      </c>
      <c r="AC179" s="220">
        <v>1</v>
      </c>
      <c r="AZ179" s="220">
        <v>1</v>
      </c>
      <c r="BA179" s="220">
        <f>IF(AZ179=1,G179,0)</f>
        <v>0</v>
      </c>
      <c r="BB179" s="220">
        <f>IF(AZ179=2,G179,0)</f>
        <v>0</v>
      </c>
      <c r="BC179" s="220">
        <f>IF(AZ179=3,G179,0)</f>
        <v>0</v>
      </c>
      <c r="BD179" s="220">
        <f>IF(AZ179=4,G179,0)</f>
        <v>0</v>
      </c>
      <c r="BE179" s="220">
        <f>IF(AZ179=5,G179,0)</f>
        <v>0</v>
      </c>
      <c r="CA179" s="247">
        <v>1</v>
      </c>
      <c r="CB179" s="247">
        <v>1</v>
      </c>
    </row>
    <row r="180" spans="1:80" x14ac:dyDescent="0.25">
      <c r="A180" s="256"/>
      <c r="B180" s="260"/>
      <c r="C180" s="322" t="s">
        <v>350</v>
      </c>
      <c r="D180" s="323"/>
      <c r="E180" s="261">
        <v>150.4</v>
      </c>
      <c r="F180" s="262"/>
      <c r="G180" s="263"/>
      <c r="H180" s="264"/>
      <c r="I180" s="258"/>
      <c r="J180" s="265"/>
      <c r="K180" s="258"/>
      <c r="M180" s="259" t="s">
        <v>350</v>
      </c>
      <c r="O180" s="247"/>
    </row>
    <row r="181" spans="1:80" ht="21" x14ac:dyDescent="0.25">
      <c r="A181" s="256"/>
      <c r="B181" s="260"/>
      <c r="C181" s="322" t="s">
        <v>351</v>
      </c>
      <c r="D181" s="323"/>
      <c r="E181" s="261">
        <v>241.6</v>
      </c>
      <c r="F181" s="262"/>
      <c r="G181" s="263"/>
      <c r="H181" s="264"/>
      <c r="I181" s="258"/>
      <c r="J181" s="265"/>
      <c r="K181" s="258"/>
      <c r="M181" s="259" t="s">
        <v>351</v>
      </c>
      <c r="O181" s="247"/>
    </row>
    <row r="182" spans="1:80" x14ac:dyDescent="0.25">
      <c r="A182" s="248">
        <v>66</v>
      </c>
      <c r="B182" s="249" t="s">
        <v>352</v>
      </c>
      <c r="C182" s="250" t="s">
        <v>353</v>
      </c>
      <c r="D182" s="251" t="s">
        <v>225</v>
      </c>
      <c r="E182" s="252">
        <v>17.2</v>
      </c>
      <c r="F182" s="252">
        <v>0</v>
      </c>
      <c r="G182" s="253">
        <f>E182*F182</f>
        <v>0</v>
      </c>
      <c r="H182" s="254">
        <v>0</v>
      </c>
      <c r="I182" s="255">
        <f>E182*H182</f>
        <v>0</v>
      </c>
      <c r="J182" s="254">
        <v>0</v>
      </c>
      <c r="K182" s="255">
        <f>E182*J182</f>
        <v>0</v>
      </c>
      <c r="O182" s="247">
        <v>2</v>
      </c>
      <c r="AA182" s="220">
        <v>1</v>
      </c>
      <c r="AB182" s="220">
        <v>1</v>
      </c>
      <c r="AC182" s="220">
        <v>1</v>
      </c>
      <c r="AZ182" s="220">
        <v>1</v>
      </c>
      <c r="BA182" s="220">
        <f>IF(AZ182=1,G182,0)</f>
        <v>0</v>
      </c>
      <c r="BB182" s="220">
        <f>IF(AZ182=2,G182,0)</f>
        <v>0</v>
      </c>
      <c r="BC182" s="220">
        <f>IF(AZ182=3,G182,0)</f>
        <v>0</v>
      </c>
      <c r="BD182" s="220">
        <f>IF(AZ182=4,G182,0)</f>
        <v>0</v>
      </c>
      <c r="BE182" s="220">
        <f>IF(AZ182=5,G182,0)</f>
        <v>0</v>
      </c>
      <c r="CA182" s="247">
        <v>1</v>
      </c>
      <c r="CB182" s="247">
        <v>1</v>
      </c>
    </row>
    <row r="183" spans="1:80" x14ac:dyDescent="0.25">
      <c r="A183" s="248">
        <v>67</v>
      </c>
      <c r="B183" s="249" t="s">
        <v>354</v>
      </c>
      <c r="C183" s="250" t="s">
        <v>355</v>
      </c>
      <c r="D183" s="251" t="s">
        <v>356</v>
      </c>
      <c r="E183" s="252">
        <v>4</v>
      </c>
      <c r="F183" s="252">
        <v>0</v>
      </c>
      <c r="G183" s="253">
        <f>E183*F183</f>
        <v>0</v>
      </c>
      <c r="H183" s="254">
        <v>0</v>
      </c>
      <c r="I183" s="255">
        <f>E183*H183</f>
        <v>0</v>
      </c>
      <c r="J183" s="254">
        <v>0</v>
      </c>
      <c r="K183" s="255">
        <f>E183*J183</f>
        <v>0</v>
      </c>
      <c r="O183" s="247">
        <v>2</v>
      </c>
      <c r="AA183" s="220">
        <v>1</v>
      </c>
      <c r="AB183" s="220">
        <v>1</v>
      </c>
      <c r="AC183" s="220">
        <v>1</v>
      </c>
      <c r="AZ183" s="220">
        <v>1</v>
      </c>
      <c r="BA183" s="220">
        <f>IF(AZ183=1,G183,0)</f>
        <v>0</v>
      </c>
      <c r="BB183" s="220">
        <f>IF(AZ183=2,G183,0)</f>
        <v>0</v>
      </c>
      <c r="BC183" s="220">
        <f>IF(AZ183=3,G183,0)</f>
        <v>0</v>
      </c>
      <c r="BD183" s="220">
        <f>IF(AZ183=4,G183,0)</f>
        <v>0</v>
      </c>
      <c r="BE183" s="220">
        <f>IF(AZ183=5,G183,0)</f>
        <v>0</v>
      </c>
      <c r="CA183" s="247">
        <v>1</v>
      </c>
      <c r="CB183" s="247">
        <v>1</v>
      </c>
    </row>
    <row r="184" spans="1:80" x14ac:dyDescent="0.25">
      <c r="A184" s="248">
        <v>68</v>
      </c>
      <c r="B184" s="249" t="s">
        <v>357</v>
      </c>
      <c r="C184" s="250" t="s">
        <v>358</v>
      </c>
      <c r="D184" s="251" t="s">
        <v>292</v>
      </c>
      <c r="E184" s="252">
        <v>2</v>
      </c>
      <c r="F184" s="252">
        <v>0</v>
      </c>
      <c r="G184" s="253">
        <f>E184*F184</f>
        <v>0</v>
      </c>
      <c r="H184" s="254">
        <v>5.0999999999987696E-3</v>
      </c>
      <c r="I184" s="255">
        <f>E184*H184</f>
        <v>1.0199999999997539E-2</v>
      </c>
      <c r="J184" s="254"/>
      <c r="K184" s="255">
        <f>E184*J184</f>
        <v>0</v>
      </c>
      <c r="O184" s="247">
        <v>2</v>
      </c>
      <c r="AA184" s="220">
        <v>3</v>
      </c>
      <c r="AB184" s="220">
        <v>1</v>
      </c>
      <c r="AC184" s="220" t="s">
        <v>357</v>
      </c>
      <c r="AZ184" s="220">
        <v>1</v>
      </c>
      <c r="BA184" s="220">
        <f>IF(AZ184=1,G184,0)</f>
        <v>0</v>
      </c>
      <c r="BB184" s="220">
        <f>IF(AZ184=2,G184,0)</f>
        <v>0</v>
      </c>
      <c r="BC184" s="220">
        <f>IF(AZ184=3,G184,0)</f>
        <v>0</v>
      </c>
      <c r="BD184" s="220">
        <f>IF(AZ184=4,G184,0)</f>
        <v>0</v>
      </c>
      <c r="BE184" s="220">
        <f>IF(AZ184=5,G184,0)</f>
        <v>0</v>
      </c>
      <c r="CA184" s="247">
        <v>3</v>
      </c>
      <c r="CB184" s="247">
        <v>1</v>
      </c>
    </row>
    <row r="185" spans="1:80" x14ac:dyDescent="0.25">
      <c r="A185" s="256"/>
      <c r="B185" s="260"/>
      <c r="C185" s="322" t="s">
        <v>359</v>
      </c>
      <c r="D185" s="323"/>
      <c r="E185" s="261">
        <v>2</v>
      </c>
      <c r="F185" s="262"/>
      <c r="G185" s="263"/>
      <c r="H185" s="264"/>
      <c r="I185" s="258"/>
      <c r="J185" s="265"/>
      <c r="K185" s="258"/>
      <c r="M185" s="259" t="s">
        <v>359</v>
      </c>
      <c r="O185" s="247"/>
    </row>
    <row r="186" spans="1:80" x14ac:dyDescent="0.25">
      <c r="A186" s="248">
        <v>69</v>
      </c>
      <c r="B186" s="249" t="s">
        <v>360</v>
      </c>
      <c r="C186" s="250" t="s">
        <v>361</v>
      </c>
      <c r="D186" s="251" t="s">
        <v>292</v>
      </c>
      <c r="E186" s="252">
        <v>1</v>
      </c>
      <c r="F186" s="252">
        <v>0</v>
      </c>
      <c r="G186" s="253">
        <f>E186*F186</f>
        <v>0</v>
      </c>
      <c r="H186" s="254">
        <v>5.0999999999987696E-3</v>
      </c>
      <c r="I186" s="255">
        <f>E186*H186</f>
        <v>5.0999999999987696E-3</v>
      </c>
      <c r="J186" s="254"/>
      <c r="K186" s="255">
        <f>E186*J186</f>
        <v>0</v>
      </c>
      <c r="O186" s="247">
        <v>2</v>
      </c>
      <c r="AA186" s="220">
        <v>3</v>
      </c>
      <c r="AB186" s="220">
        <v>1</v>
      </c>
      <c r="AC186" s="220" t="s">
        <v>360</v>
      </c>
      <c r="AZ186" s="220">
        <v>1</v>
      </c>
      <c r="BA186" s="220">
        <f>IF(AZ186=1,G186,0)</f>
        <v>0</v>
      </c>
      <c r="BB186" s="220">
        <f>IF(AZ186=2,G186,0)</f>
        <v>0</v>
      </c>
      <c r="BC186" s="220">
        <f>IF(AZ186=3,G186,0)</f>
        <v>0</v>
      </c>
      <c r="BD186" s="220">
        <f>IF(AZ186=4,G186,0)</f>
        <v>0</v>
      </c>
      <c r="BE186" s="220">
        <f>IF(AZ186=5,G186,0)</f>
        <v>0</v>
      </c>
      <c r="CA186" s="247">
        <v>3</v>
      </c>
      <c r="CB186" s="247">
        <v>1</v>
      </c>
    </row>
    <row r="187" spans="1:80" x14ac:dyDescent="0.25">
      <c r="A187" s="248">
        <v>70</v>
      </c>
      <c r="B187" s="249" t="s">
        <v>362</v>
      </c>
      <c r="C187" s="250" t="s">
        <v>363</v>
      </c>
      <c r="D187" s="251" t="s">
        <v>292</v>
      </c>
      <c r="E187" s="252">
        <v>1</v>
      </c>
      <c r="F187" s="252">
        <v>0</v>
      </c>
      <c r="G187" s="253">
        <f>E187*F187</f>
        <v>0</v>
      </c>
      <c r="H187" s="254">
        <v>5.0999999999987696E-3</v>
      </c>
      <c r="I187" s="255">
        <f>E187*H187</f>
        <v>5.0999999999987696E-3</v>
      </c>
      <c r="J187" s="254"/>
      <c r="K187" s="255">
        <f>E187*J187</f>
        <v>0</v>
      </c>
      <c r="O187" s="247">
        <v>2</v>
      </c>
      <c r="AA187" s="220">
        <v>3</v>
      </c>
      <c r="AB187" s="220">
        <v>1</v>
      </c>
      <c r="AC187" s="220" t="s">
        <v>362</v>
      </c>
      <c r="AZ187" s="220">
        <v>1</v>
      </c>
      <c r="BA187" s="220">
        <f>IF(AZ187=1,G187,0)</f>
        <v>0</v>
      </c>
      <c r="BB187" s="220">
        <f>IF(AZ187=2,G187,0)</f>
        <v>0</v>
      </c>
      <c r="BC187" s="220">
        <f>IF(AZ187=3,G187,0)</f>
        <v>0</v>
      </c>
      <c r="BD187" s="220">
        <f>IF(AZ187=4,G187,0)</f>
        <v>0</v>
      </c>
      <c r="BE187" s="220">
        <f>IF(AZ187=5,G187,0)</f>
        <v>0</v>
      </c>
      <c r="CA187" s="247">
        <v>3</v>
      </c>
      <c r="CB187" s="247">
        <v>1</v>
      </c>
    </row>
    <row r="188" spans="1:80" x14ac:dyDescent="0.25">
      <c r="A188" s="248">
        <v>71</v>
      </c>
      <c r="B188" s="249" t="s">
        <v>364</v>
      </c>
      <c r="C188" s="250" t="s">
        <v>365</v>
      </c>
      <c r="D188" s="251" t="s">
        <v>292</v>
      </c>
      <c r="E188" s="252">
        <v>1</v>
      </c>
      <c r="F188" s="252">
        <v>0</v>
      </c>
      <c r="G188" s="253">
        <f>E188*F188</f>
        <v>0</v>
      </c>
      <c r="H188" s="254">
        <v>5.0999999999987696E-3</v>
      </c>
      <c r="I188" s="255">
        <f>E188*H188</f>
        <v>5.0999999999987696E-3</v>
      </c>
      <c r="J188" s="254"/>
      <c r="K188" s="255">
        <f>E188*J188</f>
        <v>0</v>
      </c>
      <c r="O188" s="247">
        <v>2</v>
      </c>
      <c r="AA188" s="220">
        <v>3</v>
      </c>
      <c r="AB188" s="220">
        <v>1</v>
      </c>
      <c r="AC188" s="220" t="s">
        <v>364</v>
      </c>
      <c r="AZ188" s="220">
        <v>1</v>
      </c>
      <c r="BA188" s="220">
        <f>IF(AZ188=1,G188,0)</f>
        <v>0</v>
      </c>
      <c r="BB188" s="220">
        <f>IF(AZ188=2,G188,0)</f>
        <v>0</v>
      </c>
      <c r="BC188" s="220">
        <f>IF(AZ188=3,G188,0)</f>
        <v>0</v>
      </c>
      <c r="BD188" s="220">
        <f>IF(AZ188=4,G188,0)</f>
        <v>0</v>
      </c>
      <c r="BE188" s="220">
        <f>IF(AZ188=5,G188,0)</f>
        <v>0</v>
      </c>
      <c r="CA188" s="247">
        <v>3</v>
      </c>
      <c r="CB188" s="247">
        <v>1</v>
      </c>
    </row>
    <row r="189" spans="1:80" x14ac:dyDescent="0.25">
      <c r="A189" s="248">
        <v>72</v>
      </c>
      <c r="B189" s="249" t="s">
        <v>366</v>
      </c>
      <c r="C189" s="250" t="s">
        <v>367</v>
      </c>
      <c r="D189" s="251" t="s">
        <v>292</v>
      </c>
      <c r="E189" s="252">
        <v>1</v>
      </c>
      <c r="F189" s="252">
        <v>0</v>
      </c>
      <c r="G189" s="253">
        <f>E189*F189</f>
        <v>0</v>
      </c>
      <c r="H189" s="254">
        <v>5.0999999999987696E-3</v>
      </c>
      <c r="I189" s="255">
        <f>E189*H189</f>
        <v>5.0999999999987696E-3</v>
      </c>
      <c r="J189" s="254"/>
      <c r="K189" s="255">
        <f>E189*J189</f>
        <v>0</v>
      </c>
      <c r="O189" s="247">
        <v>2</v>
      </c>
      <c r="AA189" s="220">
        <v>3</v>
      </c>
      <c r="AB189" s="220">
        <v>1</v>
      </c>
      <c r="AC189" s="220" t="s">
        <v>366</v>
      </c>
      <c r="AZ189" s="220">
        <v>1</v>
      </c>
      <c r="BA189" s="220">
        <f>IF(AZ189=1,G189,0)</f>
        <v>0</v>
      </c>
      <c r="BB189" s="220">
        <f>IF(AZ189=2,G189,0)</f>
        <v>0</v>
      </c>
      <c r="BC189" s="220">
        <f>IF(AZ189=3,G189,0)</f>
        <v>0</v>
      </c>
      <c r="BD189" s="220">
        <f>IF(AZ189=4,G189,0)</f>
        <v>0</v>
      </c>
      <c r="BE189" s="220">
        <f>IF(AZ189=5,G189,0)</f>
        <v>0</v>
      </c>
      <c r="CA189" s="247">
        <v>3</v>
      </c>
      <c r="CB189" s="247">
        <v>1</v>
      </c>
    </row>
    <row r="190" spans="1:80" x14ac:dyDescent="0.25">
      <c r="A190" s="248">
        <v>73</v>
      </c>
      <c r="B190" s="249" t="s">
        <v>368</v>
      </c>
      <c r="C190" s="250" t="s">
        <v>369</v>
      </c>
      <c r="D190" s="251" t="s">
        <v>370</v>
      </c>
      <c r="E190" s="252">
        <v>10</v>
      </c>
      <c r="F190" s="252">
        <v>0</v>
      </c>
      <c r="G190" s="253">
        <f>E190*F190</f>
        <v>0</v>
      </c>
      <c r="H190" s="254">
        <v>9.9999999999989E-5</v>
      </c>
      <c r="I190" s="255">
        <f>E190*H190</f>
        <v>9.9999999999989008E-4</v>
      </c>
      <c r="J190" s="254"/>
      <c r="K190" s="255">
        <f>E190*J190</f>
        <v>0</v>
      </c>
      <c r="O190" s="247">
        <v>2</v>
      </c>
      <c r="AA190" s="220">
        <v>3</v>
      </c>
      <c r="AB190" s="220">
        <v>1</v>
      </c>
      <c r="AC190" s="220">
        <v>40450116</v>
      </c>
      <c r="AZ190" s="220">
        <v>1</v>
      </c>
      <c r="BA190" s="220">
        <f>IF(AZ190=1,G190,0)</f>
        <v>0</v>
      </c>
      <c r="BB190" s="220">
        <f>IF(AZ190=2,G190,0)</f>
        <v>0</v>
      </c>
      <c r="BC190" s="220">
        <f>IF(AZ190=3,G190,0)</f>
        <v>0</v>
      </c>
      <c r="BD190" s="220">
        <f>IF(AZ190=4,G190,0)</f>
        <v>0</v>
      </c>
      <c r="BE190" s="220">
        <f>IF(AZ190=5,G190,0)</f>
        <v>0</v>
      </c>
      <c r="CA190" s="247">
        <v>3</v>
      </c>
      <c r="CB190" s="247">
        <v>1</v>
      </c>
    </row>
    <row r="191" spans="1:80" x14ac:dyDescent="0.25">
      <c r="A191" s="256"/>
      <c r="B191" s="260"/>
      <c r="C191" s="322" t="s">
        <v>371</v>
      </c>
      <c r="D191" s="323"/>
      <c r="E191" s="261">
        <v>10</v>
      </c>
      <c r="F191" s="262"/>
      <c r="G191" s="263"/>
      <c r="H191" s="264"/>
      <c r="I191" s="258"/>
      <c r="J191" s="265"/>
      <c r="K191" s="258"/>
      <c r="M191" s="259" t="s">
        <v>371</v>
      </c>
      <c r="O191" s="247"/>
    </row>
    <row r="192" spans="1:80" x14ac:dyDescent="0.25">
      <c r="A192" s="248">
        <v>74</v>
      </c>
      <c r="B192" s="249" t="s">
        <v>372</v>
      </c>
      <c r="C192" s="250" t="s">
        <v>373</v>
      </c>
      <c r="D192" s="251" t="s">
        <v>292</v>
      </c>
      <c r="E192" s="252">
        <v>397.88</v>
      </c>
      <c r="F192" s="252">
        <v>0</v>
      </c>
      <c r="G192" s="253">
        <f>E192*F192</f>
        <v>0</v>
      </c>
      <c r="H192" s="254">
        <v>6.0000000000002301E-2</v>
      </c>
      <c r="I192" s="255">
        <f>E192*H192</f>
        <v>23.872800000000915</v>
      </c>
      <c r="J192" s="254"/>
      <c r="K192" s="255">
        <f>E192*J192</f>
        <v>0</v>
      </c>
      <c r="O192" s="247">
        <v>2</v>
      </c>
      <c r="AA192" s="220">
        <v>3</v>
      </c>
      <c r="AB192" s="220">
        <v>1</v>
      </c>
      <c r="AC192" s="220">
        <v>59217421</v>
      </c>
      <c r="AZ192" s="220">
        <v>1</v>
      </c>
      <c r="BA192" s="220">
        <f>IF(AZ192=1,G192,0)</f>
        <v>0</v>
      </c>
      <c r="BB192" s="220">
        <f>IF(AZ192=2,G192,0)</f>
        <v>0</v>
      </c>
      <c r="BC192" s="220">
        <f>IF(AZ192=3,G192,0)</f>
        <v>0</v>
      </c>
      <c r="BD192" s="220">
        <f>IF(AZ192=4,G192,0)</f>
        <v>0</v>
      </c>
      <c r="BE192" s="220">
        <f>IF(AZ192=5,G192,0)</f>
        <v>0</v>
      </c>
      <c r="CA192" s="247">
        <v>3</v>
      </c>
      <c r="CB192" s="247">
        <v>1</v>
      </c>
    </row>
    <row r="193" spans="1:80" x14ac:dyDescent="0.25">
      <c r="A193" s="256"/>
      <c r="B193" s="260"/>
      <c r="C193" s="322" t="s">
        <v>374</v>
      </c>
      <c r="D193" s="323"/>
      <c r="E193" s="261">
        <v>152.65600000000001</v>
      </c>
      <c r="F193" s="262"/>
      <c r="G193" s="263"/>
      <c r="H193" s="264"/>
      <c r="I193" s="258"/>
      <c r="J193" s="265"/>
      <c r="K193" s="258"/>
      <c r="M193" s="259" t="s">
        <v>374</v>
      </c>
      <c r="O193" s="247"/>
    </row>
    <row r="194" spans="1:80" ht="21" x14ac:dyDescent="0.25">
      <c r="A194" s="256"/>
      <c r="B194" s="260"/>
      <c r="C194" s="322" t="s">
        <v>375</v>
      </c>
      <c r="D194" s="323"/>
      <c r="E194" s="261">
        <v>245.22399999999999</v>
      </c>
      <c r="F194" s="262"/>
      <c r="G194" s="263"/>
      <c r="H194" s="264"/>
      <c r="I194" s="258"/>
      <c r="J194" s="265"/>
      <c r="K194" s="258"/>
      <c r="M194" s="259" t="s">
        <v>375</v>
      </c>
      <c r="O194" s="247"/>
    </row>
    <row r="195" spans="1:80" x14ac:dyDescent="0.25">
      <c r="A195" s="248">
        <v>75</v>
      </c>
      <c r="B195" s="249" t="s">
        <v>376</v>
      </c>
      <c r="C195" s="250" t="s">
        <v>377</v>
      </c>
      <c r="D195" s="251" t="s">
        <v>292</v>
      </c>
      <c r="E195" s="252">
        <v>4</v>
      </c>
      <c r="F195" s="252">
        <v>0</v>
      </c>
      <c r="G195" s="253">
        <f>E195*F195</f>
        <v>0</v>
      </c>
      <c r="H195" s="254">
        <v>4.0999999999996803E-2</v>
      </c>
      <c r="I195" s="255">
        <f>E195*H195</f>
        <v>0.16399999999998721</v>
      </c>
      <c r="J195" s="254">
        <v>0</v>
      </c>
      <c r="K195" s="255">
        <f>E195*J195</f>
        <v>0</v>
      </c>
      <c r="O195" s="247">
        <v>2</v>
      </c>
      <c r="AA195" s="220">
        <v>1</v>
      </c>
      <c r="AB195" s="220">
        <v>1</v>
      </c>
      <c r="AC195" s="220">
        <v>1</v>
      </c>
      <c r="AZ195" s="220">
        <v>1</v>
      </c>
      <c r="BA195" s="220">
        <f>IF(AZ195=1,G195,0)</f>
        <v>0</v>
      </c>
      <c r="BB195" s="220">
        <f>IF(AZ195=2,G195,0)</f>
        <v>0</v>
      </c>
      <c r="BC195" s="220">
        <f>IF(AZ195=3,G195,0)</f>
        <v>0</v>
      </c>
      <c r="BD195" s="220">
        <f>IF(AZ195=4,G195,0)</f>
        <v>0</v>
      </c>
      <c r="BE195" s="220">
        <f>IF(AZ195=5,G195,0)</f>
        <v>0</v>
      </c>
      <c r="CA195" s="247">
        <v>1</v>
      </c>
      <c r="CB195" s="247">
        <v>1</v>
      </c>
    </row>
    <row r="196" spans="1:80" x14ac:dyDescent="0.25">
      <c r="A196" s="266"/>
      <c r="B196" s="267" t="s">
        <v>97</v>
      </c>
      <c r="C196" s="268" t="s">
        <v>315</v>
      </c>
      <c r="D196" s="269"/>
      <c r="E196" s="270"/>
      <c r="F196" s="271"/>
      <c r="G196" s="272">
        <f>SUM(G156:G195)</f>
        <v>0</v>
      </c>
      <c r="H196" s="273"/>
      <c r="I196" s="274">
        <f>SUM(I156:I195)</f>
        <v>81.681443999959043</v>
      </c>
      <c r="J196" s="273"/>
      <c r="K196" s="274">
        <f>SUM(K156:K195)</f>
        <v>0</v>
      </c>
      <c r="O196" s="247">
        <v>4</v>
      </c>
      <c r="BA196" s="275">
        <f>SUM(BA156:BA195)</f>
        <v>0</v>
      </c>
      <c r="BB196" s="275">
        <f>SUM(BB156:BB195)</f>
        <v>0</v>
      </c>
      <c r="BC196" s="275">
        <f>SUM(BC156:BC195)</f>
        <v>0</v>
      </c>
      <c r="BD196" s="275">
        <f>SUM(BD156:BD195)</f>
        <v>0</v>
      </c>
      <c r="BE196" s="275">
        <f>SUM(BE156:BE195)</f>
        <v>0</v>
      </c>
    </row>
    <row r="197" spans="1:80" x14ac:dyDescent="0.25">
      <c r="A197" s="237" t="s">
        <v>93</v>
      </c>
      <c r="B197" s="238" t="s">
        <v>378</v>
      </c>
      <c r="C197" s="239" t="s">
        <v>379</v>
      </c>
      <c r="D197" s="240"/>
      <c r="E197" s="241"/>
      <c r="F197" s="241"/>
      <c r="G197" s="242"/>
      <c r="H197" s="243"/>
      <c r="I197" s="244"/>
      <c r="J197" s="245"/>
      <c r="K197" s="246"/>
      <c r="O197" s="247">
        <v>1</v>
      </c>
    </row>
    <row r="198" spans="1:80" x14ac:dyDescent="0.25">
      <c r="A198" s="248">
        <v>76</v>
      </c>
      <c r="B198" s="249" t="s">
        <v>381</v>
      </c>
      <c r="C198" s="250" t="s">
        <v>382</v>
      </c>
      <c r="D198" s="251" t="s">
        <v>292</v>
      </c>
      <c r="E198" s="252">
        <v>28</v>
      </c>
      <c r="F198" s="252">
        <v>0</v>
      </c>
      <c r="G198" s="253">
        <f>E198*F198</f>
        <v>0</v>
      </c>
      <c r="H198" s="254">
        <v>8.9999999999967905E-4</v>
      </c>
      <c r="I198" s="255">
        <f>E198*H198</f>
        <v>2.5199999999991014E-2</v>
      </c>
      <c r="J198" s="254">
        <v>0</v>
      </c>
      <c r="K198" s="255">
        <f>E198*J198</f>
        <v>0</v>
      </c>
      <c r="O198" s="247">
        <v>2</v>
      </c>
      <c r="AA198" s="220">
        <v>1</v>
      </c>
      <c r="AB198" s="220">
        <v>1</v>
      </c>
      <c r="AC198" s="220">
        <v>1</v>
      </c>
      <c r="AZ198" s="220">
        <v>1</v>
      </c>
      <c r="BA198" s="220">
        <f>IF(AZ198=1,G198,0)</f>
        <v>0</v>
      </c>
      <c r="BB198" s="220">
        <f>IF(AZ198=2,G198,0)</f>
        <v>0</v>
      </c>
      <c r="BC198" s="220">
        <f>IF(AZ198=3,G198,0)</f>
        <v>0</v>
      </c>
      <c r="BD198" s="220">
        <f>IF(AZ198=4,G198,0)</f>
        <v>0</v>
      </c>
      <c r="BE198" s="220">
        <f>IF(AZ198=5,G198,0)</f>
        <v>0</v>
      </c>
      <c r="CA198" s="247">
        <v>1</v>
      </c>
      <c r="CB198" s="247">
        <v>1</v>
      </c>
    </row>
    <row r="199" spans="1:80" x14ac:dyDescent="0.25">
      <c r="A199" s="256"/>
      <c r="B199" s="260"/>
      <c r="C199" s="322" t="s">
        <v>383</v>
      </c>
      <c r="D199" s="323"/>
      <c r="E199" s="261">
        <v>0</v>
      </c>
      <c r="F199" s="262"/>
      <c r="G199" s="263"/>
      <c r="H199" s="264"/>
      <c r="I199" s="258"/>
      <c r="J199" s="265"/>
      <c r="K199" s="258"/>
      <c r="M199" s="259" t="s">
        <v>383</v>
      </c>
      <c r="O199" s="247"/>
    </row>
    <row r="200" spans="1:80" x14ac:dyDescent="0.25">
      <c r="A200" s="256"/>
      <c r="B200" s="260"/>
      <c r="C200" s="322" t="s">
        <v>384</v>
      </c>
      <c r="D200" s="323"/>
      <c r="E200" s="261">
        <v>14</v>
      </c>
      <c r="F200" s="262"/>
      <c r="G200" s="263"/>
      <c r="H200" s="264"/>
      <c r="I200" s="258"/>
      <c r="J200" s="265"/>
      <c r="K200" s="258"/>
      <c r="M200" s="259" t="s">
        <v>384</v>
      </c>
      <c r="O200" s="247"/>
    </row>
    <row r="201" spans="1:80" x14ac:dyDescent="0.25">
      <c r="A201" s="256"/>
      <c r="B201" s="260"/>
      <c r="C201" s="322" t="s">
        <v>385</v>
      </c>
      <c r="D201" s="323"/>
      <c r="E201" s="261">
        <v>14</v>
      </c>
      <c r="F201" s="262"/>
      <c r="G201" s="263"/>
      <c r="H201" s="264"/>
      <c r="I201" s="258"/>
      <c r="J201" s="265"/>
      <c r="K201" s="258"/>
      <c r="M201" s="259" t="s">
        <v>385</v>
      </c>
      <c r="O201" s="247"/>
    </row>
    <row r="202" spans="1:80" x14ac:dyDescent="0.25">
      <c r="A202" s="266"/>
      <c r="B202" s="267" t="s">
        <v>97</v>
      </c>
      <c r="C202" s="268" t="s">
        <v>380</v>
      </c>
      <c r="D202" s="269"/>
      <c r="E202" s="270"/>
      <c r="F202" s="271"/>
      <c r="G202" s="272">
        <f>SUM(G197:G201)</f>
        <v>0</v>
      </c>
      <c r="H202" s="273"/>
      <c r="I202" s="274">
        <f>SUM(I197:I201)</f>
        <v>2.5199999999991014E-2</v>
      </c>
      <c r="J202" s="273"/>
      <c r="K202" s="274">
        <f>SUM(K197:K201)</f>
        <v>0</v>
      </c>
      <c r="O202" s="247">
        <v>4</v>
      </c>
      <c r="BA202" s="275">
        <f>SUM(BA197:BA201)</f>
        <v>0</v>
      </c>
      <c r="BB202" s="275">
        <f>SUM(BB197:BB201)</f>
        <v>0</v>
      </c>
      <c r="BC202" s="275">
        <f>SUM(BC197:BC201)</f>
        <v>0</v>
      </c>
      <c r="BD202" s="275">
        <f>SUM(BD197:BD201)</f>
        <v>0</v>
      </c>
      <c r="BE202" s="275">
        <f>SUM(BE197:BE201)</f>
        <v>0</v>
      </c>
    </row>
    <row r="203" spans="1:80" x14ac:dyDescent="0.25">
      <c r="A203" s="237" t="s">
        <v>93</v>
      </c>
      <c r="B203" s="238" t="s">
        <v>386</v>
      </c>
      <c r="C203" s="239" t="s">
        <v>387</v>
      </c>
      <c r="D203" s="240"/>
      <c r="E203" s="241"/>
      <c r="F203" s="241"/>
      <c r="G203" s="242"/>
      <c r="H203" s="243"/>
      <c r="I203" s="244"/>
      <c r="J203" s="245"/>
      <c r="K203" s="246"/>
      <c r="O203" s="247">
        <v>1</v>
      </c>
    </row>
    <row r="204" spans="1:80" x14ac:dyDescent="0.25">
      <c r="A204" s="248">
        <v>77</v>
      </c>
      <c r="B204" s="249" t="s">
        <v>389</v>
      </c>
      <c r="C204" s="250" t="s">
        <v>390</v>
      </c>
      <c r="D204" s="251" t="s">
        <v>202</v>
      </c>
      <c r="E204" s="252">
        <v>1326.2076</v>
      </c>
      <c r="F204" s="252">
        <v>0</v>
      </c>
      <c r="G204" s="253">
        <f>E204*F204</f>
        <v>0</v>
      </c>
      <c r="H204" s="254">
        <v>0</v>
      </c>
      <c r="I204" s="255">
        <f>E204*H204</f>
        <v>0</v>
      </c>
      <c r="J204" s="254">
        <v>0</v>
      </c>
      <c r="K204" s="255">
        <f>E204*J204</f>
        <v>0</v>
      </c>
      <c r="O204" s="247">
        <v>2</v>
      </c>
      <c r="AA204" s="220">
        <v>1</v>
      </c>
      <c r="AB204" s="220">
        <v>1</v>
      </c>
      <c r="AC204" s="220">
        <v>1</v>
      </c>
      <c r="AZ204" s="220">
        <v>1</v>
      </c>
      <c r="BA204" s="220">
        <f>IF(AZ204=1,G204,0)</f>
        <v>0</v>
      </c>
      <c r="BB204" s="220">
        <f>IF(AZ204=2,G204,0)</f>
        <v>0</v>
      </c>
      <c r="BC204" s="220">
        <f>IF(AZ204=3,G204,0)</f>
        <v>0</v>
      </c>
      <c r="BD204" s="220">
        <f>IF(AZ204=4,G204,0)</f>
        <v>0</v>
      </c>
      <c r="BE204" s="220">
        <f>IF(AZ204=5,G204,0)</f>
        <v>0</v>
      </c>
      <c r="CA204" s="247">
        <v>1</v>
      </c>
      <c r="CB204" s="247">
        <v>1</v>
      </c>
    </row>
    <row r="205" spans="1:80" x14ac:dyDescent="0.25">
      <c r="A205" s="266"/>
      <c r="B205" s="267" t="s">
        <v>97</v>
      </c>
      <c r="C205" s="268" t="s">
        <v>388</v>
      </c>
      <c r="D205" s="269"/>
      <c r="E205" s="270"/>
      <c r="F205" s="271"/>
      <c r="G205" s="272">
        <f>SUM(G203:G204)</f>
        <v>0</v>
      </c>
      <c r="H205" s="273"/>
      <c r="I205" s="274">
        <f>SUM(I203:I204)</f>
        <v>0</v>
      </c>
      <c r="J205" s="273"/>
      <c r="K205" s="274">
        <f>SUM(K203:K204)</f>
        <v>0</v>
      </c>
      <c r="O205" s="247">
        <v>4</v>
      </c>
      <c r="BA205" s="275">
        <f>SUM(BA203:BA204)</f>
        <v>0</v>
      </c>
      <c r="BB205" s="275">
        <f>SUM(BB203:BB204)</f>
        <v>0</v>
      </c>
      <c r="BC205" s="275">
        <f>SUM(BC203:BC204)</f>
        <v>0</v>
      </c>
      <c r="BD205" s="275">
        <f>SUM(BD203:BD204)</f>
        <v>0</v>
      </c>
      <c r="BE205" s="275">
        <f>SUM(BE203:BE204)</f>
        <v>0</v>
      </c>
    </row>
    <row r="206" spans="1:80" x14ac:dyDescent="0.25">
      <c r="A206" s="237" t="s">
        <v>93</v>
      </c>
      <c r="B206" s="238" t="s">
        <v>391</v>
      </c>
      <c r="C206" s="239" t="s">
        <v>392</v>
      </c>
      <c r="D206" s="240"/>
      <c r="E206" s="241"/>
      <c r="F206" s="241"/>
      <c r="G206" s="242"/>
      <c r="H206" s="243"/>
      <c r="I206" s="244"/>
      <c r="J206" s="245"/>
      <c r="K206" s="246"/>
      <c r="O206" s="247">
        <v>1</v>
      </c>
    </row>
    <row r="207" spans="1:80" x14ac:dyDescent="0.25">
      <c r="A207" s="248">
        <v>78</v>
      </c>
      <c r="B207" s="249" t="s">
        <v>394</v>
      </c>
      <c r="C207" s="250" t="s">
        <v>395</v>
      </c>
      <c r="D207" s="251" t="s">
        <v>202</v>
      </c>
      <c r="E207" s="252">
        <v>20.190999999999999</v>
      </c>
      <c r="F207" s="252">
        <v>0</v>
      </c>
      <c r="G207" s="253">
        <f t="shared" ref="G207:G212" si="0">E207*F207</f>
        <v>0</v>
      </c>
      <c r="H207" s="254">
        <v>0</v>
      </c>
      <c r="I207" s="255">
        <f t="shared" ref="I207:I212" si="1">E207*H207</f>
        <v>0</v>
      </c>
      <c r="J207" s="254">
        <v>0</v>
      </c>
      <c r="K207" s="255">
        <f t="shared" ref="K207:K212" si="2">E207*J207</f>
        <v>0</v>
      </c>
      <c r="O207" s="247">
        <v>2</v>
      </c>
      <c r="AA207" s="220">
        <v>1</v>
      </c>
      <c r="AB207" s="220">
        <v>10</v>
      </c>
      <c r="AC207" s="220">
        <v>10</v>
      </c>
      <c r="AZ207" s="220">
        <v>1</v>
      </c>
      <c r="BA207" s="220">
        <f t="shared" ref="BA207:BA212" si="3">IF(AZ207=1,G207,0)</f>
        <v>0</v>
      </c>
      <c r="BB207" s="220">
        <f t="shared" ref="BB207:BB212" si="4">IF(AZ207=2,G207,0)</f>
        <v>0</v>
      </c>
      <c r="BC207" s="220">
        <f t="shared" ref="BC207:BC212" si="5">IF(AZ207=3,G207,0)</f>
        <v>0</v>
      </c>
      <c r="BD207" s="220">
        <f t="shared" ref="BD207:BD212" si="6">IF(AZ207=4,G207,0)</f>
        <v>0</v>
      </c>
      <c r="BE207" s="220">
        <f t="shared" ref="BE207:BE212" si="7">IF(AZ207=5,G207,0)</f>
        <v>0</v>
      </c>
      <c r="CA207" s="247">
        <v>1</v>
      </c>
      <c r="CB207" s="247">
        <v>10</v>
      </c>
    </row>
    <row r="208" spans="1:80" x14ac:dyDescent="0.25">
      <c r="A208" s="248">
        <v>79</v>
      </c>
      <c r="B208" s="249" t="s">
        <v>396</v>
      </c>
      <c r="C208" s="250" t="s">
        <v>397</v>
      </c>
      <c r="D208" s="251" t="s">
        <v>202</v>
      </c>
      <c r="E208" s="252">
        <v>20.190999999999999</v>
      </c>
      <c r="F208" s="252">
        <v>0</v>
      </c>
      <c r="G208" s="253">
        <f t="shared" si="0"/>
        <v>0</v>
      </c>
      <c r="H208" s="254">
        <v>0</v>
      </c>
      <c r="I208" s="255">
        <f t="shared" si="1"/>
        <v>0</v>
      </c>
      <c r="J208" s="254">
        <v>0</v>
      </c>
      <c r="K208" s="255">
        <f t="shared" si="2"/>
        <v>0</v>
      </c>
      <c r="O208" s="247">
        <v>2</v>
      </c>
      <c r="AA208" s="220">
        <v>1</v>
      </c>
      <c r="AB208" s="220">
        <v>10</v>
      </c>
      <c r="AC208" s="220">
        <v>10</v>
      </c>
      <c r="AZ208" s="220">
        <v>1</v>
      </c>
      <c r="BA208" s="220">
        <f t="shared" si="3"/>
        <v>0</v>
      </c>
      <c r="BB208" s="220">
        <f t="shared" si="4"/>
        <v>0</v>
      </c>
      <c r="BC208" s="220">
        <f t="shared" si="5"/>
        <v>0</v>
      </c>
      <c r="BD208" s="220">
        <f t="shared" si="6"/>
        <v>0</v>
      </c>
      <c r="BE208" s="220">
        <f t="shared" si="7"/>
        <v>0</v>
      </c>
      <c r="CA208" s="247">
        <v>1</v>
      </c>
      <c r="CB208" s="247">
        <v>10</v>
      </c>
    </row>
    <row r="209" spans="1:80" x14ac:dyDescent="0.25">
      <c r="A209" s="248">
        <v>80</v>
      </c>
      <c r="B209" s="249" t="s">
        <v>398</v>
      </c>
      <c r="C209" s="250" t="s">
        <v>399</v>
      </c>
      <c r="D209" s="251" t="s">
        <v>202</v>
      </c>
      <c r="E209" s="252">
        <v>20.190999999999999</v>
      </c>
      <c r="F209" s="252">
        <v>0</v>
      </c>
      <c r="G209" s="253">
        <f t="shared" si="0"/>
        <v>0</v>
      </c>
      <c r="H209" s="254">
        <v>0</v>
      </c>
      <c r="I209" s="255">
        <f t="shared" si="1"/>
        <v>0</v>
      </c>
      <c r="J209" s="254">
        <v>0</v>
      </c>
      <c r="K209" s="255">
        <f t="shared" si="2"/>
        <v>0</v>
      </c>
      <c r="O209" s="247">
        <v>2</v>
      </c>
      <c r="AA209" s="220">
        <v>1</v>
      </c>
      <c r="AB209" s="220">
        <v>10</v>
      </c>
      <c r="AC209" s="220">
        <v>10</v>
      </c>
      <c r="AZ209" s="220">
        <v>1</v>
      </c>
      <c r="BA209" s="220">
        <f t="shared" si="3"/>
        <v>0</v>
      </c>
      <c r="BB209" s="220">
        <f t="shared" si="4"/>
        <v>0</v>
      </c>
      <c r="BC209" s="220">
        <f t="shared" si="5"/>
        <v>0</v>
      </c>
      <c r="BD209" s="220">
        <f t="shared" si="6"/>
        <v>0</v>
      </c>
      <c r="BE209" s="220">
        <f t="shared" si="7"/>
        <v>0</v>
      </c>
      <c r="CA209" s="247">
        <v>1</v>
      </c>
      <c r="CB209" s="247">
        <v>10</v>
      </c>
    </row>
    <row r="210" spans="1:80" x14ac:dyDescent="0.25">
      <c r="A210" s="248">
        <v>81</v>
      </c>
      <c r="B210" s="249" t="s">
        <v>400</v>
      </c>
      <c r="C210" s="250" t="s">
        <v>401</v>
      </c>
      <c r="D210" s="251" t="s">
        <v>202</v>
      </c>
      <c r="E210" s="252">
        <v>100.955</v>
      </c>
      <c r="F210" s="252">
        <v>0</v>
      </c>
      <c r="G210" s="253">
        <f t="shared" si="0"/>
        <v>0</v>
      </c>
      <c r="H210" s="254">
        <v>0</v>
      </c>
      <c r="I210" s="255">
        <f t="shared" si="1"/>
        <v>0</v>
      </c>
      <c r="J210" s="254">
        <v>0</v>
      </c>
      <c r="K210" s="255">
        <f t="shared" si="2"/>
        <v>0</v>
      </c>
      <c r="O210" s="247">
        <v>2</v>
      </c>
      <c r="AA210" s="220">
        <v>1</v>
      </c>
      <c r="AB210" s="220">
        <v>10</v>
      </c>
      <c r="AC210" s="220">
        <v>10</v>
      </c>
      <c r="AZ210" s="220">
        <v>1</v>
      </c>
      <c r="BA210" s="220">
        <f t="shared" si="3"/>
        <v>0</v>
      </c>
      <c r="BB210" s="220">
        <f t="shared" si="4"/>
        <v>0</v>
      </c>
      <c r="BC210" s="220">
        <f t="shared" si="5"/>
        <v>0</v>
      </c>
      <c r="BD210" s="220">
        <f t="shared" si="6"/>
        <v>0</v>
      </c>
      <c r="BE210" s="220">
        <f t="shared" si="7"/>
        <v>0</v>
      </c>
      <c r="CA210" s="247">
        <v>1</v>
      </c>
      <c r="CB210" s="247">
        <v>10</v>
      </c>
    </row>
    <row r="211" spans="1:80" x14ac:dyDescent="0.25">
      <c r="A211" s="248">
        <v>82</v>
      </c>
      <c r="B211" s="249" t="s">
        <v>402</v>
      </c>
      <c r="C211" s="250" t="s">
        <v>403</v>
      </c>
      <c r="D211" s="251" t="s">
        <v>202</v>
      </c>
      <c r="E211" s="252">
        <v>20.190999999999999</v>
      </c>
      <c r="F211" s="252">
        <v>0</v>
      </c>
      <c r="G211" s="253">
        <f t="shared" si="0"/>
        <v>0</v>
      </c>
      <c r="H211" s="254">
        <v>0</v>
      </c>
      <c r="I211" s="255">
        <f t="shared" si="1"/>
        <v>0</v>
      </c>
      <c r="J211" s="254">
        <v>0</v>
      </c>
      <c r="K211" s="255">
        <f t="shared" si="2"/>
        <v>0</v>
      </c>
      <c r="O211" s="247">
        <v>2</v>
      </c>
      <c r="AA211" s="220">
        <v>1</v>
      </c>
      <c r="AB211" s="220">
        <v>10</v>
      </c>
      <c r="AC211" s="220">
        <v>10</v>
      </c>
      <c r="AZ211" s="220">
        <v>1</v>
      </c>
      <c r="BA211" s="220">
        <f t="shared" si="3"/>
        <v>0</v>
      </c>
      <c r="BB211" s="220">
        <f t="shared" si="4"/>
        <v>0</v>
      </c>
      <c r="BC211" s="220">
        <f t="shared" si="5"/>
        <v>0</v>
      </c>
      <c r="BD211" s="220">
        <f t="shared" si="6"/>
        <v>0</v>
      </c>
      <c r="BE211" s="220">
        <f t="shared" si="7"/>
        <v>0</v>
      </c>
      <c r="CA211" s="247">
        <v>1</v>
      </c>
      <c r="CB211" s="247">
        <v>10</v>
      </c>
    </row>
    <row r="212" spans="1:80" x14ac:dyDescent="0.25">
      <c r="A212" s="248">
        <v>83</v>
      </c>
      <c r="B212" s="249" t="s">
        <v>404</v>
      </c>
      <c r="C212" s="250" t="s">
        <v>405</v>
      </c>
      <c r="D212" s="251" t="s">
        <v>202</v>
      </c>
      <c r="E212" s="252">
        <v>20.190999999999999</v>
      </c>
      <c r="F212" s="252">
        <v>0</v>
      </c>
      <c r="G212" s="253">
        <f t="shared" si="0"/>
        <v>0</v>
      </c>
      <c r="H212" s="254">
        <v>0</v>
      </c>
      <c r="I212" s="255">
        <f t="shared" si="1"/>
        <v>0</v>
      </c>
      <c r="J212" s="254">
        <v>0</v>
      </c>
      <c r="K212" s="255">
        <f t="shared" si="2"/>
        <v>0</v>
      </c>
      <c r="O212" s="247">
        <v>2</v>
      </c>
      <c r="AA212" s="220">
        <v>1</v>
      </c>
      <c r="AB212" s="220">
        <v>10</v>
      </c>
      <c r="AC212" s="220">
        <v>10</v>
      </c>
      <c r="AZ212" s="220">
        <v>1</v>
      </c>
      <c r="BA212" s="220">
        <f t="shared" si="3"/>
        <v>0</v>
      </c>
      <c r="BB212" s="220">
        <f t="shared" si="4"/>
        <v>0</v>
      </c>
      <c r="BC212" s="220">
        <f t="shared" si="5"/>
        <v>0</v>
      </c>
      <c r="BD212" s="220">
        <f t="shared" si="6"/>
        <v>0</v>
      </c>
      <c r="BE212" s="220">
        <f t="shared" si="7"/>
        <v>0</v>
      </c>
      <c r="CA212" s="247">
        <v>1</v>
      </c>
      <c r="CB212" s="247">
        <v>10</v>
      </c>
    </row>
    <row r="213" spans="1:80" x14ac:dyDescent="0.25">
      <c r="A213" s="266"/>
      <c r="B213" s="267" t="s">
        <v>97</v>
      </c>
      <c r="C213" s="268" t="s">
        <v>393</v>
      </c>
      <c r="D213" s="269"/>
      <c r="E213" s="270"/>
      <c r="F213" s="271"/>
      <c r="G213" s="272">
        <f>SUM(G206:G212)</f>
        <v>0</v>
      </c>
      <c r="H213" s="273"/>
      <c r="I213" s="274">
        <f>SUM(I206:I212)</f>
        <v>0</v>
      </c>
      <c r="J213" s="273"/>
      <c r="K213" s="274">
        <f>SUM(K206:K212)</f>
        <v>0</v>
      </c>
      <c r="O213" s="247">
        <v>4</v>
      </c>
      <c r="BA213" s="275">
        <f>SUM(BA206:BA212)</f>
        <v>0</v>
      </c>
      <c r="BB213" s="275">
        <f>SUM(BB206:BB212)</f>
        <v>0</v>
      </c>
      <c r="BC213" s="275">
        <f>SUM(BC206:BC212)</f>
        <v>0</v>
      </c>
      <c r="BD213" s="275">
        <f>SUM(BD206:BD212)</f>
        <v>0</v>
      </c>
      <c r="BE213" s="275">
        <f>SUM(BE206:BE212)</f>
        <v>0</v>
      </c>
    </row>
    <row r="214" spans="1:80" x14ac:dyDescent="0.25">
      <c r="E214" s="220"/>
    </row>
    <row r="215" spans="1:80" x14ac:dyDescent="0.25">
      <c r="E215" s="220"/>
    </row>
    <row r="216" spans="1:80" x14ac:dyDescent="0.25">
      <c r="E216" s="220"/>
    </row>
    <row r="217" spans="1:80" x14ac:dyDescent="0.25">
      <c r="E217" s="220"/>
    </row>
    <row r="218" spans="1:80" x14ac:dyDescent="0.25">
      <c r="E218" s="220"/>
    </row>
    <row r="219" spans="1:80" x14ac:dyDescent="0.25">
      <c r="E219" s="220"/>
    </row>
    <row r="220" spans="1:80" x14ac:dyDescent="0.25">
      <c r="E220" s="220"/>
    </row>
    <row r="221" spans="1:80" x14ac:dyDescent="0.25">
      <c r="E221" s="220"/>
    </row>
    <row r="222" spans="1:80" x14ac:dyDescent="0.25">
      <c r="E222" s="220"/>
    </row>
    <row r="223" spans="1:80" x14ac:dyDescent="0.25">
      <c r="E223" s="220"/>
    </row>
    <row r="224" spans="1:80" x14ac:dyDescent="0.25">
      <c r="E224" s="220"/>
    </row>
    <row r="225" spans="1:7" x14ac:dyDescent="0.25">
      <c r="E225" s="220"/>
    </row>
    <row r="226" spans="1:7" x14ac:dyDescent="0.25">
      <c r="E226" s="220"/>
    </row>
    <row r="227" spans="1:7" x14ac:dyDescent="0.25">
      <c r="E227" s="220"/>
    </row>
    <row r="228" spans="1:7" x14ac:dyDescent="0.25">
      <c r="E228" s="220"/>
    </row>
    <row r="229" spans="1:7" x14ac:dyDescent="0.25">
      <c r="E229" s="220"/>
    </row>
    <row r="230" spans="1:7" x14ac:dyDescent="0.25">
      <c r="E230" s="220"/>
    </row>
    <row r="231" spans="1:7" x14ac:dyDescent="0.25">
      <c r="E231" s="220"/>
    </row>
    <row r="232" spans="1:7" x14ac:dyDescent="0.25">
      <c r="E232" s="220"/>
    </row>
    <row r="233" spans="1:7" x14ac:dyDescent="0.25">
      <c r="E233" s="220"/>
    </row>
    <row r="234" spans="1:7" x14ac:dyDescent="0.25">
      <c r="E234" s="220"/>
    </row>
    <row r="235" spans="1:7" x14ac:dyDescent="0.25">
      <c r="E235" s="220"/>
    </row>
    <row r="236" spans="1:7" x14ac:dyDescent="0.25">
      <c r="E236" s="220"/>
    </row>
    <row r="237" spans="1:7" x14ac:dyDescent="0.25">
      <c r="A237" s="265"/>
      <c r="B237" s="265"/>
      <c r="C237" s="265"/>
      <c r="D237" s="265"/>
      <c r="E237" s="265"/>
      <c r="F237" s="265"/>
      <c r="G237" s="265"/>
    </row>
    <row r="238" spans="1:7" x14ac:dyDescent="0.25">
      <c r="A238" s="265"/>
      <c r="B238" s="265"/>
      <c r="C238" s="265"/>
      <c r="D238" s="265"/>
      <c r="E238" s="265"/>
      <c r="F238" s="265"/>
      <c r="G238" s="265"/>
    </row>
    <row r="239" spans="1:7" x14ac:dyDescent="0.25">
      <c r="A239" s="265"/>
      <c r="B239" s="265"/>
      <c r="C239" s="265"/>
      <c r="D239" s="265"/>
      <c r="E239" s="265"/>
      <c r="F239" s="265"/>
      <c r="G239" s="265"/>
    </row>
    <row r="240" spans="1:7" x14ac:dyDescent="0.25">
      <c r="A240" s="265"/>
      <c r="B240" s="265"/>
      <c r="C240" s="265"/>
      <c r="D240" s="265"/>
      <c r="E240" s="265"/>
      <c r="F240" s="265"/>
      <c r="G240" s="265"/>
    </row>
    <row r="241" spans="5:5" x14ac:dyDescent="0.25">
      <c r="E241" s="220"/>
    </row>
    <row r="242" spans="5:5" x14ac:dyDescent="0.25">
      <c r="E242" s="220"/>
    </row>
    <row r="243" spans="5:5" x14ac:dyDescent="0.25">
      <c r="E243" s="220"/>
    </row>
    <row r="244" spans="5:5" x14ac:dyDescent="0.25">
      <c r="E244" s="220"/>
    </row>
    <row r="245" spans="5:5" x14ac:dyDescent="0.25">
      <c r="E245" s="220"/>
    </row>
    <row r="246" spans="5:5" x14ac:dyDescent="0.25">
      <c r="E246" s="220"/>
    </row>
    <row r="247" spans="5:5" x14ac:dyDescent="0.25">
      <c r="E247" s="220"/>
    </row>
    <row r="248" spans="5:5" x14ac:dyDescent="0.25">
      <c r="E248" s="220"/>
    </row>
    <row r="249" spans="5:5" x14ac:dyDescent="0.25">
      <c r="E249" s="220"/>
    </row>
    <row r="250" spans="5:5" x14ac:dyDescent="0.25">
      <c r="E250" s="220"/>
    </row>
    <row r="251" spans="5:5" x14ac:dyDescent="0.25">
      <c r="E251" s="220"/>
    </row>
    <row r="252" spans="5:5" x14ac:dyDescent="0.25">
      <c r="E252" s="220"/>
    </row>
    <row r="253" spans="5:5" x14ac:dyDescent="0.25">
      <c r="E253" s="220"/>
    </row>
    <row r="254" spans="5:5" x14ac:dyDescent="0.25">
      <c r="E254" s="220"/>
    </row>
    <row r="255" spans="5:5" x14ac:dyDescent="0.25">
      <c r="E255" s="220"/>
    </row>
    <row r="256" spans="5:5" x14ac:dyDescent="0.25">
      <c r="E256" s="220"/>
    </row>
    <row r="257" spans="1:5" x14ac:dyDescent="0.25">
      <c r="E257" s="220"/>
    </row>
    <row r="258" spans="1:5" x14ac:dyDescent="0.25">
      <c r="E258" s="220"/>
    </row>
    <row r="259" spans="1:5" x14ac:dyDescent="0.25">
      <c r="E259" s="220"/>
    </row>
    <row r="260" spans="1:5" x14ac:dyDescent="0.25">
      <c r="E260" s="220"/>
    </row>
    <row r="261" spans="1:5" x14ac:dyDescent="0.25">
      <c r="E261" s="220"/>
    </row>
    <row r="262" spans="1:5" x14ac:dyDescent="0.25">
      <c r="E262" s="220"/>
    </row>
    <row r="263" spans="1:5" x14ac:dyDescent="0.25">
      <c r="E263" s="220"/>
    </row>
    <row r="264" spans="1:5" x14ac:dyDescent="0.25">
      <c r="E264" s="220"/>
    </row>
    <row r="265" spans="1:5" x14ac:dyDescent="0.25">
      <c r="E265" s="220"/>
    </row>
    <row r="266" spans="1:5" x14ac:dyDescent="0.25">
      <c r="E266" s="220"/>
    </row>
    <row r="267" spans="1:5" x14ac:dyDescent="0.25">
      <c r="E267" s="220"/>
    </row>
    <row r="268" spans="1:5" x14ac:dyDescent="0.25">
      <c r="E268" s="220"/>
    </row>
    <row r="269" spans="1:5" x14ac:dyDescent="0.25">
      <c r="E269" s="220"/>
    </row>
    <row r="270" spans="1:5" x14ac:dyDescent="0.25">
      <c r="E270" s="220"/>
    </row>
    <row r="271" spans="1:5" x14ac:dyDescent="0.25">
      <c r="E271" s="220"/>
    </row>
    <row r="272" spans="1:5" x14ac:dyDescent="0.25">
      <c r="A272" s="276"/>
      <c r="B272" s="276"/>
    </row>
    <row r="273" spans="1:7" x14ac:dyDescent="0.25">
      <c r="A273" s="265"/>
      <c r="B273" s="265"/>
      <c r="C273" s="277"/>
      <c r="D273" s="277"/>
      <c r="E273" s="278"/>
      <c r="F273" s="277"/>
      <c r="G273" s="279"/>
    </row>
    <row r="274" spans="1:7" x14ac:dyDescent="0.25">
      <c r="A274" s="280"/>
      <c r="B274" s="280"/>
      <c r="C274" s="265"/>
      <c r="D274" s="265"/>
      <c r="E274" s="281"/>
      <c r="F274" s="265"/>
      <c r="G274" s="265"/>
    </row>
    <row r="275" spans="1:7" x14ac:dyDescent="0.25">
      <c r="A275" s="265"/>
      <c r="B275" s="265"/>
      <c r="C275" s="265"/>
      <c r="D275" s="265"/>
      <c r="E275" s="281"/>
      <c r="F275" s="265"/>
      <c r="G275" s="265"/>
    </row>
    <row r="276" spans="1:7" x14ac:dyDescent="0.25">
      <c r="A276" s="265"/>
      <c r="B276" s="265"/>
      <c r="C276" s="265"/>
      <c r="D276" s="265"/>
      <c r="E276" s="281"/>
      <c r="F276" s="265"/>
      <c r="G276" s="265"/>
    </row>
    <row r="277" spans="1:7" x14ac:dyDescent="0.25">
      <c r="A277" s="265"/>
      <c r="B277" s="265"/>
      <c r="C277" s="265"/>
      <c r="D277" s="265"/>
      <c r="E277" s="281"/>
      <c r="F277" s="265"/>
      <c r="G277" s="265"/>
    </row>
    <row r="278" spans="1:7" x14ac:dyDescent="0.25">
      <c r="A278" s="265"/>
      <c r="B278" s="265"/>
      <c r="C278" s="265"/>
      <c r="D278" s="265"/>
      <c r="E278" s="281"/>
      <c r="F278" s="265"/>
      <c r="G278" s="265"/>
    </row>
    <row r="279" spans="1:7" x14ac:dyDescent="0.25">
      <c r="A279" s="265"/>
      <c r="B279" s="265"/>
      <c r="C279" s="265"/>
      <c r="D279" s="265"/>
      <c r="E279" s="281"/>
      <c r="F279" s="265"/>
      <c r="G279" s="265"/>
    </row>
    <row r="280" spans="1:7" x14ac:dyDescent="0.25">
      <c r="A280" s="265"/>
      <c r="B280" s="265"/>
      <c r="C280" s="265"/>
      <c r="D280" s="265"/>
      <c r="E280" s="281"/>
      <c r="F280" s="265"/>
      <c r="G280" s="265"/>
    </row>
    <row r="281" spans="1:7" x14ac:dyDescent="0.25">
      <c r="A281" s="265"/>
      <c r="B281" s="265"/>
      <c r="C281" s="265"/>
      <c r="D281" s="265"/>
      <c r="E281" s="281"/>
      <c r="F281" s="265"/>
      <c r="G281" s="265"/>
    </row>
    <row r="282" spans="1:7" x14ac:dyDescent="0.25">
      <c r="A282" s="265"/>
      <c r="B282" s="265"/>
      <c r="C282" s="265"/>
      <c r="D282" s="265"/>
      <c r="E282" s="281"/>
      <c r="F282" s="265"/>
      <c r="G282" s="265"/>
    </row>
    <row r="283" spans="1:7" x14ac:dyDescent="0.25">
      <c r="A283" s="265"/>
      <c r="B283" s="265"/>
      <c r="C283" s="265"/>
      <c r="D283" s="265"/>
      <c r="E283" s="281"/>
      <c r="F283" s="265"/>
      <c r="G283" s="265"/>
    </row>
    <row r="284" spans="1:7" x14ac:dyDescent="0.25">
      <c r="A284" s="265"/>
      <c r="B284" s="265"/>
      <c r="C284" s="265"/>
      <c r="D284" s="265"/>
      <c r="E284" s="281"/>
      <c r="F284" s="265"/>
      <c r="G284" s="265"/>
    </row>
    <row r="285" spans="1:7" x14ac:dyDescent="0.25">
      <c r="A285" s="265"/>
      <c r="B285" s="265"/>
      <c r="C285" s="265"/>
      <c r="D285" s="265"/>
      <c r="E285" s="281"/>
      <c r="F285" s="265"/>
      <c r="G285" s="265"/>
    </row>
    <row r="286" spans="1:7" x14ac:dyDescent="0.25">
      <c r="A286" s="265"/>
      <c r="B286" s="265"/>
      <c r="C286" s="265"/>
      <c r="D286" s="265"/>
      <c r="E286" s="281"/>
      <c r="F286" s="265"/>
      <c r="G286" s="265"/>
    </row>
  </sheetData>
  <mergeCells count="106">
    <mergeCell ref="A1:G1"/>
    <mergeCell ref="A3:B3"/>
    <mergeCell ref="A4:B4"/>
    <mergeCell ref="E4:G4"/>
    <mergeCell ref="C9:D9"/>
    <mergeCell ref="C10:D10"/>
    <mergeCell ref="C11:D11"/>
    <mergeCell ref="C13:D13"/>
    <mergeCell ref="C26:D26"/>
    <mergeCell ref="C27:D27"/>
    <mergeCell ref="C29:D29"/>
    <mergeCell ref="C30:D30"/>
    <mergeCell ref="C31:D31"/>
    <mergeCell ref="C32:D32"/>
    <mergeCell ref="C16:D16"/>
    <mergeCell ref="C17:D17"/>
    <mergeCell ref="C20:D20"/>
    <mergeCell ref="C21:D21"/>
    <mergeCell ref="C24:D24"/>
    <mergeCell ref="C25:D25"/>
    <mergeCell ref="C42:D42"/>
    <mergeCell ref="C44:D44"/>
    <mergeCell ref="C46:D46"/>
    <mergeCell ref="C48:D48"/>
    <mergeCell ref="C50:D50"/>
    <mergeCell ref="C51:D51"/>
    <mergeCell ref="C33:D33"/>
    <mergeCell ref="C34:D34"/>
    <mergeCell ref="C35:D35"/>
    <mergeCell ref="C38:D38"/>
    <mergeCell ref="C39:D39"/>
    <mergeCell ref="C41:D41"/>
    <mergeCell ref="C59:D59"/>
    <mergeCell ref="C61:D61"/>
    <mergeCell ref="C62:D62"/>
    <mergeCell ref="C64:D64"/>
    <mergeCell ref="C65:D65"/>
    <mergeCell ref="C66:D66"/>
    <mergeCell ref="C52:D52"/>
    <mergeCell ref="C53:D53"/>
    <mergeCell ref="C55:D55"/>
    <mergeCell ref="C56:D56"/>
    <mergeCell ref="C57:D57"/>
    <mergeCell ref="C58:D58"/>
    <mergeCell ref="C74:D74"/>
    <mergeCell ref="C75:D75"/>
    <mergeCell ref="C76:D76"/>
    <mergeCell ref="C77:D77"/>
    <mergeCell ref="C79:D79"/>
    <mergeCell ref="C81:D81"/>
    <mergeCell ref="C67:D67"/>
    <mergeCell ref="C68:D68"/>
    <mergeCell ref="C70:D70"/>
    <mergeCell ref="C71:D71"/>
    <mergeCell ref="C72:D72"/>
    <mergeCell ref="C73:D73"/>
    <mergeCell ref="C105:D105"/>
    <mergeCell ref="C107:D107"/>
    <mergeCell ref="C111:D111"/>
    <mergeCell ref="C112:D112"/>
    <mergeCell ref="C114:D114"/>
    <mergeCell ref="C115:D115"/>
    <mergeCell ref="C97:D97"/>
    <mergeCell ref="C101:D101"/>
    <mergeCell ref="C83:D83"/>
    <mergeCell ref="C85:D85"/>
    <mergeCell ref="C89:D89"/>
    <mergeCell ref="C91:D91"/>
    <mergeCell ref="C93:D93"/>
    <mergeCell ref="C132:D132"/>
    <mergeCell ref="C134:D134"/>
    <mergeCell ref="C135:D135"/>
    <mergeCell ref="C139:D139"/>
    <mergeCell ref="C141:D141"/>
    <mergeCell ref="C143:D143"/>
    <mergeCell ref="C145:D145"/>
    <mergeCell ref="C147:D147"/>
    <mergeCell ref="C118:D118"/>
    <mergeCell ref="C122:D122"/>
    <mergeCell ref="C124:D124"/>
    <mergeCell ref="C127:D127"/>
    <mergeCell ref="C129:D129"/>
    <mergeCell ref="C131:D131"/>
    <mergeCell ref="C168:D168"/>
    <mergeCell ref="C170:D170"/>
    <mergeCell ref="C171:D171"/>
    <mergeCell ref="C172:D172"/>
    <mergeCell ref="C174:D174"/>
    <mergeCell ref="C177:D177"/>
    <mergeCell ref="C150:D150"/>
    <mergeCell ref="C154:D154"/>
    <mergeCell ref="C158:D158"/>
    <mergeCell ref="C161:D161"/>
    <mergeCell ref="C163:D163"/>
    <mergeCell ref="C165:D165"/>
    <mergeCell ref="C166:D166"/>
    <mergeCell ref="C167:D167"/>
    <mergeCell ref="C199:D199"/>
    <mergeCell ref="C200:D200"/>
    <mergeCell ref="C201:D201"/>
    <mergeCell ref="C180:D180"/>
    <mergeCell ref="C181:D181"/>
    <mergeCell ref="C185:D185"/>
    <mergeCell ref="C191:D191"/>
    <mergeCell ref="C193:D193"/>
    <mergeCell ref="C194:D19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BE51"/>
  <sheetViews>
    <sheetView topLeftCell="A10" zoomScaleNormal="100" workbookViewId="0"/>
  </sheetViews>
  <sheetFormatPr defaultColWidth="9.109375" defaultRowHeight="13.2" x14ac:dyDescent="0.25"/>
  <cols>
    <col min="1" max="1" width="2" style="1" customWidth="1"/>
    <col min="2" max="2" width="15" style="1" customWidth="1"/>
    <col min="3" max="3" width="15.88671875" style="1" customWidth="1"/>
    <col min="4" max="4" width="14.5546875" style="1" customWidth="1"/>
    <col min="5" max="5" width="13.5546875" style="1" customWidth="1"/>
    <col min="6" max="6" width="16.5546875" style="1" customWidth="1"/>
    <col min="7" max="7" width="15.33203125" style="1" customWidth="1"/>
    <col min="8" max="256" width="9.109375" style="1"/>
    <col min="257" max="257" width="2" style="1" customWidth="1"/>
    <col min="258" max="258" width="15" style="1" customWidth="1"/>
    <col min="259" max="259" width="15.88671875" style="1" customWidth="1"/>
    <col min="260" max="260" width="14.5546875" style="1" customWidth="1"/>
    <col min="261" max="261" width="13.5546875" style="1" customWidth="1"/>
    <col min="262" max="262" width="16.5546875" style="1" customWidth="1"/>
    <col min="263" max="263" width="15.33203125" style="1" customWidth="1"/>
    <col min="264" max="512" width="9.109375" style="1"/>
    <col min="513" max="513" width="2" style="1" customWidth="1"/>
    <col min="514" max="514" width="15" style="1" customWidth="1"/>
    <col min="515" max="515" width="15.88671875" style="1" customWidth="1"/>
    <col min="516" max="516" width="14.5546875" style="1" customWidth="1"/>
    <col min="517" max="517" width="13.5546875" style="1" customWidth="1"/>
    <col min="518" max="518" width="16.5546875" style="1" customWidth="1"/>
    <col min="519" max="519" width="15.33203125" style="1" customWidth="1"/>
    <col min="520" max="768" width="9.109375" style="1"/>
    <col min="769" max="769" width="2" style="1" customWidth="1"/>
    <col min="770" max="770" width="15" style="1" customWidth="1"/>
    <col min="771" max="771" width="15.88671875" style="1" customWidth="1"/>
    <col min="772" max="772" width="14.5546875" style="1" customWidth="1"/>
    <col min="773" max="773" width="13.5546875" style="1" customWidth="1"/>
    <col min="774" max="774" width="16.5546875" style="1" customWidth="1"/>
    <col min="775" max="775" width="15.33203125" style="1" customWidth="1"/>
    <col min="776" max="1024" width="9.109375" style="1"/>
    <col min="1025" max="1025" width="2" style="1" customWidth="1"/>
    <col min="1026" max="1026" width="15" style="1" customWidth="1"/>
    <col min="1027" max="1027" width="15.88671875" style="1" customWidth="1"/>
    <col min="1028" max="1028" width="14.5546875" style="1" customWidth="1"/>
    <col min="1029" max="1029" width="13.5546875" style="1" customWidth="1"/>
    <col min="1030" max="1030" width="16.5546875" style="1" customWidth="1"/>
    <col min="1031" max="1031" width="15.33203125" style="1" customWidth="1"/>
    <col min="1032" max="1280" width="9.109375" style="1"/>
    <col min="1281" max="1281" width="2" style="1" customWidth="1"/>
    <col min="1282" max="1282" width="15" style="1" customWidth="1"/>
    <col min="1283" max="1283" width="15.88671875" style="1" customWidth="1"/>
    <col min="1284" max="1284" width="14.5546875" style="1" customWidth="1"/>
    <col min="1285" max="1285" width="13.5546875" style="1" customWidth="1"/>
    <col min="1286" max="1286" width="16.5546875" style="1" customWidth="1"/>
    <col min="1287" max="1287" width="15.33203125" style="1" customWidth="1"/>
    <col min="1288" max="1536" width="9.109375" style="1"/>
    <col min="1537" max="1537" width="2" style="1" customWidth="1"/>
    <col min="1538" max="1538" width="15" style="1" customWidth="1"/>
    <col min="1539" max="1539" width="15.88671875" style="1" customWidth="1"/>
    <col min="1540" max="1540" width="14.5546875" style="1" customWidth="1"/>
    <col min="1541" max="1541" width="13.5546875" style="1" customWidth="1"/>
    <col min="1542" max="1542" width="16.5546875" style="1" customWidth="1"/>
    <col min="1543" max="1543" width="15.33203125" style="1" customWidth="1"/>
    <col min="1544" max="1792" width="9.109375" style="1"/>
    <col min="1793" max="1793" width="2" style="1" customWidth="1"/>
    <col min="1794" max="1794" width="15" style="1" customWidth="1"/>
    <col min="1795" max="1795" width="15.88671875" style="1" customWidth="1"/>
    <col min="1796" max="1796" width="14.5546875" style="1" customWidth="1"/>
    <col min="1797" max="1797" width="13.5546875" style="1" customWidth="1"/>
    <col min="1798" max="1798" width="16.5546875" style="1" customWidth="1"/>
    <col min="1799" max="1799" width="15.33203125" style="1" customWidth="1"/>
    <col min="1800" max="2048" width="9.109375" style="1"/>
    <col min="2049" max="2049" width="2" style="1" customWidth="1"/>
    <col min="2050" max="2050" width="15" style="1" customWidth="1"/>
    <col min="2051" max="2051" width="15.88671875" style="1" customWidth="1"/>
    <col min="2052" max="2052" width="14.5546875" style="1" customWidth="1"/>
    <col min="2053" max="2053" width="13.5546875" style="1" customWidth="1"/>
    <col min="2054" max="2054" width="16.5546875" style="1" customWidth="1"/>
    <col min="2055" max="2055" width="15.33203125" style="1" customWidth="1"/>
    <col min="2056" max="2304" width="9.109375" style="1"/>
    <col min="2305" max="2305" width="2" style="1" customWidth="1"/>
    <col min="2306" max="2306" width="15" style="1" customWidth="1"/>
    <col min="2307" max="2307" width="15.88671875" style="1" customWidth="1"/>
    <col min="2308" max="2308" width="14.5546875" style="1" customWidth="1"/>
    <col min="2309" max="2309" width="13.5546875" style="1" customWidth="1"/>
    <col min="2310" max="2310" width="16.5546875" style="1" customWidth="1"/>
    <col min="2311" max="2311" width="15.33203125" style="1" customWidth="1"/>
    <col min="2312" max="2560" width="9.109375" style="1"/>
    <col min="2561" max="2561" width="2" style="1" customWidth="1"/>
    <col min="2562" max="2562" width="15" style="1" customWidth="1"/>
    <col min="2563" max="2563" width="15.88671875" style="1" customWidth="1"/>
    <col min="2564" max="2564" width="14.5546875" style="1" customWidth="1"/>
    <col min="2565" max="2565" width="13.5546875" style="1" customWidth="1"/>
    <col min="2566" max="2566" width="16.5546875" style="1" customWidth="1"/>
    <col min="2567" max="2567" width="15.33203125" style="1" customWidth="1"/>
    <col min="2568" max="2816" width="9.109375" style="1"/>
    <col min="2817" max="2817" width="2" style="1" customWidth="1"/>
    <col min="2818" max="2818" width="15" style="1" customWidth="1"/>
    <col min="2819" max="2819" width="15.88671875" style="1" customWidth="1"/>
    <col min="2820" max="2820" width="14.5546875" style="1" customWidth="1"/>
    <col min="2821" max="2821" width="13.5546875" style="1" customWidth="1"/>
    <col min="2822" max="2822" width="16.5546875" style="1" customWidth="1"/>
    <col min="2823" max="2823" width="15.33203125" style="1" customWidth="1"/>
    <col min="2824" max="3072" width="9.109375" style="1"/>
    <col min="3073" max="3073" width="2" style="1" customWidth="1"/>
    <col min="3074" max="3074" width="15" style="1" customWidth="1"/>
    <col min="3075" max="3075" width="15.88671875" style="1" customWidth="1"/>
    <col min="3076" max="3076" width="14.5546875" style="1" customWidth="1"/>
    <col min="3077" max="3077" width="13.5546875" style="1" customWidth="1"/>
    <col min="3078" max="3078" width="16.5546875" style="1" customWidth="1"/>
    <col min="3079" max="3079" width="15.33203125" style="1" customWidth="1"/>
    <col min="3080" max="3328" width="9.109375" style="1"/>
    <col min="3329" max="3329" width="2" style="1" customWidth="1"/>
    <col min="3330" max="3330" width="15" style="1" customWidth="1"/>
    <col min="3331" max="3331" width="15.88671875" style="1" customWidth="1"/>
    <col min="3332" max="3332" width="14.5546875" style="1" customWidth="1"/>
    <col min="3333" max="3333" width="13.5546875" style="1" customWidth="1"/>
    <col min="3334" max="3334" width="16.5546875" style="1" customWidth="1"/>
    <col min="3335" max="3335" width="15.33203125" style="1" customWidth="1"/>
    <col min="3336" max="3584" width="9.109375" style="1"/>
    <col min="3585" max="3585" width="2" style="1" customWidth="1"/>
    <col min="3586" max="3586" width="15" style="1" customWidth="1"/>
    <col min="3587" max="3587" width="15.88671875" style="1" customWidth="1"/>
    <col min="3588" max="3588" width="14.5546875" style="1" customWidth="1"/>
    <col min="3589" max="3589" width="13.5546875" style="1" customWidth="1"/>
    <col min="3590" max="3590" width="16.5546875" style="1" customWidth="1"/>
    <col min="3591" max="3591" width="15.33203125" style="1" customWidth="1"/>
    <col min="3592" max="3840" width="9.109375" style="1"/>
    <col min="3841" max="3841" width="2" style="1" customWidth="1"/>
    <col min="3842" max="3842" width="15" style="1" customWidth="1"/>
    <col min="3843" max="3843" width="15.88671875" style="1" customWidth="1"/>
    <col min="3844" max="3844" width="14.5546875" style="1" customWidth="1"/>
    <col min="3845" max="3845" width="13.5546875" style="1" customWidth="1"/>
    <col min="3846" max="3846" width="16.5546875" style="1" customWidth="1"/>
    <col min="3847" max="3847" width="15.33203125" style="1" customWidth="1"/>
    <col min="3848" max="4096" width="9.109375" style="1"/>
    <col min="4097" max="4097" width="2" style="1" customWidth="1"/>
    <col min="4098" max="4098" width="15" style="1" customWidth="1"/>
    <col min="4099" max="4099" width="15.88671875" style="1" customWidth="1"/>
    <col min="4100" max="4100" width="14.5546875" style="1" customWidth="1"/>
    <col min="4101" max="4101" width="13.5546875" style="1" customWidth="1"/>
    <col min="4102" max="4102" width="16.5546875" style="1" customWidth="1"/>
    <col min="4103" max="4103" width="15.33203125" style="1" customWidth="1"/>
    <col min="4104" max="4352" width="9.109375" style="1"/>
    <col min="4353" max="4353" width="2" style="1" customWidth="1"/>
    <col min="4354" max="4354" width="15" style="1" customWidth="1"/>
    <col min="4355" max="4355" width="15.88671875" style="1" customWidth="1"/>
    <col min="4356" max="4356" width="14.5546875" style="1" customWidth="1"/>
    <col min="4357" max="4357" width="13.5546875" style="1" customWidth="1"/>
    <col min="4358" max="4358" width="16.5546875" style="1" customWidth="1"/>
    <col min="4359" max="4359" width="15.33203125" style="1" customWidth="1"/>
    <col min="4360" max="4608" width="9.109375" style="1"/>
    <col min="4609" max="4609" width="2" style="1" customWidth="1"/>
    <col min="4610" max="4610" width="15" style="1" customWidth="1"/>
    <col min="4611" max="4611" width="15.88671875" style="1" customWidth="1"/>
    <col min="4612" max="4612" width="14.5546875" style="1" customWidth="1"/>
    <col min="4613" max="4613" width="13.5546875" style="1" customWidth="1"/>
    <col min="4614" max="4614" width="16.5546875" style="1" customWidth="1"/>
    <col min="4615" max="4615" width="15.33203125" style="1" customWidth="1"/>
    <col min="4616" max="4864" width="9.109375" style="1"/>
    <col min="4865" max="4865" width="2" style="1" customWidth="1"/>
    <col min="4866" max="4866" width="15" style="1" customWidth="1"/>
    <col min="4867" max="4867" width="15.88671875" style="1" customWidth="1"/>
    <col min="4868" max="4868" width="14.5546875" style="1" customWidth="1"/>
    <col min="4869" max="4869" width="13.5546875" style="1" customWidth="1"/>
    <col min="4870" max="4870" width="16.5546875" style="1" customWidth="1"/>
    <col min="4871" max="4871" width="15.33203125" style="1" customWidth="1"/>
    <col min="4872" max="5120" width="9.109375" style="1"/>
    <col min="5121" max="5121" width="2" style="1" customWidth="1"/>
    <col min="5122" max="5122" width="15" style="1" customWidth="1"/>
    <col min="5123" max="5123" width="15.88671875" style="1" customWidth="1"/>
    <col min="5124" max="5124" width="14.5546875" style="1" customWidth="1"/>
    <col min="5125" max="5125" width="13.5546875" style="1" customWidth="1"/>
    <col min="5126" max="5126" width="16.5546875" style="1" customWidth="1"/>
    <col min="5127" max="5127" width="15.33203125" style="1" customWidth="1"/>
    <col min="5128" max="5376" width="9.109375" style="1"/>
    <col min="5377" max="5377" width="2" style="1" customWidth="1"/>
    <col min="5378" max="5378" width="15" style="1" customWidth="1"/>
    <col min="5379" max="5379" width="15.88671875" style="1" customWidth="1"/>
    <col min="5380" max="5380" width="14.5546875" style="1" customWidth="1"/>
    <col min="5381" max="5381" width="13.5546875" style="1" customWidth="1"/>
    <col min="5382" max="5382" width="16.5546875" style="1" customWidth="1"/>
    <col min="5383" max="5383" width="15.33203125" style="1" customWidth="1"/>
    <col min="5384" max="5632" width="9.109375" style="1"/>
    <col min="5633" max="5633" width="2" style="1" customWidth="1"/>
    <col min="5634" max="5634" width="15" style="1" customWidth="1"/>
    <col min="5635" max="5635" width="15.88671875" style="1" customWidth="1"/>
    <col min="5636" max="5636" width="14.5546875" style="1" customWidth="1"/>
    <col min="5637" max="5637" width="13.5546875" style="1" customWidth="1"/>
    <col min="5638" max="5638" width="16.5546875" style="1" customWidth="1"/>
    <col min="5639" max="5639" width="15.33203125" style="1" customWidth="1"/>
    <col min="5640" max="5888" width="9.109375" style="1"/>
    <col min="5889" max="5889" width="2" style="1" customWidth="1"/>
    <col min="5890" max="5890" width="15" style="1" customWidth="1"/>
    <col min="5891" max="5891" width="15.88671875" style="1" customWidth="1"/>
    <col min="5892" max="5892" width="14.5546875" style="1" customWidth="1"/>
    <col min="5893" max="5893" width="13.5546875" style="1" customWidth="1"/>
    <col min="5894" max="5894" width="16.5546875" style="1" customWidth="1"/>
    <col min="5895" max="5895" width="15.33203125" style="1" customWidth="1"/>
    <col min="5896" max="6144" width="9.109375" style="1"/>
    <col min="6145" max="6145" width="2" style="1" customWidth="1"/>
    <col min="6146" max="6146" width="15" style="1" customWidth="1"/>
    <col min="6147" max="6147" width="15.88671875" style="1" customWidth="1"/>
    <col min="6148" max="6148" width="14.5546875" style="1" customWidth="1"/>
    <col min="6149" max="6149" width="13.5546875" style="1" customWidth="1"/>
    <col min="6150" max="6150" width="16.5546875" style="1" customWidth="1"/>
    <col min="6151" max="6151" width="15.33203125" style="1" customWidth="1"/>
    <col min="6152" max="6400" width="9.109375" style="1"/>
    <col min="6401" max="6401" width="2" style="1" customWidth="1"/>
    <col min="6402" max="6402" width="15" style="1" customWidth="1"/>
    <col min="6403" max="6403" width="15.88671875" style="1" customWidth="1"/>
    <col min="6404" max="6404" width="14.5546875" style="1" customWidth="1"/>
    <col min="6405" max="6405" width="13.5546875" style="1" customWidth="1"/>
    <col min="6406" max="6406" width="16.5546875" style="1" customWidth="1"/>
    <col min="6407" max="6407" width="15.33203125" style="1" customWidth="1"/>
    <col min="6408" max="6656" width="9.109375" style="1"/>
    <col min="6657" max="6657" width="2" style="1" customWidth="1"/>
    <col min="6658" max="6658" width="15" style="1" customWidth="1"/>
    <col min="6659" max="6659" width="15.88671875" style="1" customWidth="1"/>
    <col min="6660" max="6660" width="14.5546875" style="1" customWidth="1"/>
    <col min="6661" max="6661" width="13.5546875" style="1" customWidth="1"/>
    <col min="6662" max="6662" width="16.5546875" style="1" customWidth="1"/>
    <col min="6663" max="6663" width="15.33203125" style="1" customWidth="1"/>
    <col min="6664" max="6912" width="9.109375" style="1"/>
    <col min="6913" max="6913" width="2" style="1" customWidth="1"/>
    <col min="6914" max="6914" width="15" style="1" customWidth="1"/>
    <col min="6915" max="6915" width="15.88671875" style="1" customWidth="1"/>
    <col min="6916" max="6916" width="14.5546875" style="1" customWidth="1"/>
    <col min="6917" max="6917" width="13.5546875" style="1" customWidth="1"/>
    <col min="6918" max="6918" width="16.5546875" style="1" customWidth="1"/>
    <col min="6919" max="6919" width="15.33203125" style="1" customWidth="1"/>
    <col min="6920" max="7168" width="9.109375" style="1"/>
    <col min="7169" max="7169" width="2" style="1" customWidth="1"/>
    <col min="7170" max="7170" width="15" style="1" customWidth="1"/>
    <col min="7171" max="7171" width="15.88671875" style="1" customWidth="1"/>
    <col min="7172" max="7172" width="14.5546875" style="1" customWidth="1"/>
    <col min="7173" max="7173" width="13.5546875" style="1" customWidth="1"/>
    <col min="7174" max="7174" width="16.5546875" style="1" customWidth="1"/>
    <col min="7175" max="7175" width="15.33203125" style="1" customWidth="1"/>
    <col min="7176" max="7424" width="9.109375" style="1"/>
    <col min="7425" max="7425" width="2" style="1" customWidth="1"/>
    <col min="7426" max="7426" width="15" style="1" customWidth="1"/>
    <col min="7427" max="7427" width="15.88671875" style="1" customWidth="1"/>
    <col min="7428" max="7428" width="14.5546875" style="1" customWidth="1"/>
    <col min="7429" max="7429" width="13.5546875" style="1" customWidth="1"/>
    <col min="7430" max="7430" width="16.5546875" style="1" customWidth="1"/>
    <col min="7431" max="7431" width="15.33203125" style="1" customWidth="1"/>
    <col min="7432" max="7680" width="9.109375" style="1"/>
    <col min="7681" max="7681" width="2" style="1" customWidth="1"/>
    <col min="7682" max="7682" width="15" style="1" customWidth="1"/>
    <col min="7683" max="7683" width="15.88671875" style="1" customWidth="1"/>
    <col min="7684" max="7684" width="14.5546875" style="1" customWidth="1"/>
    <col min="7685" max="7685" width="13.5546875" style="1" customWidth="1"/>
    <col min="7686" max="7686" width="16.5546875" style="1" customWidth="1"/>
    <col min="7687" max="7687" width="15.33203125" style="1" customWidth="1"/>
    <col min="7688" max="7936" width="9.109375" style="1"/>
    <col min="7937" max="7937" width="2" style="1" customWidth="1"/>
    <col min="7938" max="7938" width="15" style="1" customWidth="1"/>
    <col min="7939" max="7939" width="15.88671875" style="1" customWidth="1"/>
    <col min="7940" max="7940" width="14.5546875" style="1" customWidth="1"/>
    <col min="7941" max="7941" width="13.5546875" style="1" customWidth="1"/>
    <col min="7942" max="7942" width="16.5546875" style="1" customWidth="1"/>
    <col min="7943" max="7943" width="15.33203125" style="1" customWidth="1"/>
    <col min="7944" max="8192" width="9.109375" style="1"/>
    <col min="8193" max="8193" width="2" style="1" customWidth="1"/>
    <col min="8194" max="8194" width="15" style="1" customWidth="1"/>
    <col min="8195" max="8195" width="15.88671875" style="1" customWidth="1"/>
    <col min="8196" max="8196" width="14.5546875" style="1" customWidth="1"/>
    <col min="8197" max="8197" width="13.5546875" style="1" customWidth="1"/>
    <col min="8198" max="8198" width="16.5546875" style="1" customWidth="1"/>
    <col min="8199" max="8199" width="15.33203125" style="1" customWidth="1"/>
    <col min="8200" max="8448" width="9.109375" style="1"/>
    <col min="8449" max="8449" width="2" style="1" customWidth="1"/>
    <col min="8450" max="8450" width="15" style="1" customWidth="1"/>
    <col min="8451" max="8451" width="15.88671875" style="1" customWidth="1"/>
    <col min="8452" max="8452" width="14.5546875" style="1" customWidth="1"/>
    <col min="8453" max="8453" width="13.5546875" style="1" customWidth="1"/>
    <col min="8454" max="8454" width="16.5546875" style="1" customWidth="1"/>
    <col min="8455" max="8455" width="15.33203125" style="1" customWidth="1"/>
    <col min="8456" max="8704" width="9.109375" style="1"/>
    <col min="8705" max="8705" width="2" style="1" customWidth="1"/>
    <col min="8706" max="8706" width="15" style="1" customWidth="1"/>
    <col min="8707" max="8707" width="15.88671875" style="1" customWidth="1"/>
    <col min="8708" max="8708" width="14.5546875" style="1" customWidth="1"/>
    <col min="8709" max="8709" width="13.5546875" style="1" customWidth="1"/>
    <col min="8710" max="8710" width="16.5546875" style="1" customWidth="1"/>
    <col min="8711" max="8711" width="15.33203125" style="1" customWidth="1"/>
    <col min="8712" max="8960" width="9.109375" style="1"/>
    <col min="8961" max="8961" width="2" style="1" customWidth="1"/>
    <col min="8962" max="8962" width="15" style="1" customWidth="1"/>
    <col min="8963" max="8963" width="15.88671875" style="1" customWidth="1"/>
    <col min="8964" max="8964" width="14.5546875" style="1" customWidth="1"/>
    <col min="8965" max="8965" width="13.5546875" style="1" customWidth="1"/>
    <col min="8966" max="8966" width="16.5546875" style="1" customWidth="1"/>
    <col min="8967" max="8967" width="15.33203125" style="1" customWidth="1"/>
    <col min="8968" max="9216" width="9.109375" style="1"/>
    <col min="9217" max="9217" width="2" style="1" customWidth="1"/>
    <col min="9218" max="9218" width="15" style="1" customWidth="1"/>
    <col min="9219" max="9219" width="15.88671875" style="1" customWidth="1"/>
    <col min="9220" max="9220" width="14.5546875" style="1" customWidth="1"/>
    <col min="9221" max="9221" width="13.5546875" style="1" customWidth="1"/>
    <col min="9222" max="9222" width="16.5546875" style="1" customWidth="1"/>
    <col min="9223" max="9223" width="15.33203125" style="1" customWidth="1"/>
    <col min="9224" max="9472" width="9.109375" style="1"/>
    <col min="9473" max="9473" width="2" style="1" customWidth="1"/>
    <col min="9474" max="9474" width="15" style="1" customWidth="1"/>
    <col min="9475" max="9475" width="15.88671875" style="1" customWidth="1"/>
    <col min="9476" max="9476" width="14.5546875" style="1" customWidth="1"/>
    <col min="9477" max="9477" width="13.5546875" style="1" customWidth="1"/>
    <col min="9478" max="9478" width="16.5546875" style="1" customWidth="1"/>
    <col min="9479" max="9479" width="15.33203125" style="1" customWidth="1"/>
    <col min="9480" max="9728" width="9.109375" style="1"/>
    <col min="9729" max="9729" width="2" style="1" customWidth="1"/>
    <col min="9730" max="9730" width="15" style="1" customWidth="1"/>
    <col min="9731" max="9731" width="15.88671875" style="1" customWidth="1"/>
    <col min="9732" max="9732" width="14.5546875" style="1" customWidth="1"/>
    <col min="9733" max="9733" width="13.5546875" style="1" customWidth="1"/>
    <col min="9734" max="9734" width="16.5546875" style="1" customWidth="1"/>
    <col min="9735" max="9735" width="15.33203125" style="1" customWidth="1"/>
    <col min="9736" max="9984" width="9.109375" style="1"/>
    <col min="9985" max="9985" width="2" style="1" customWidth="1"/>
    <col min="9986" max="9986" width="15" style="1" customWidth="1"/>
    <col min="9987" max="9987" width="15.88671875" style="1" customWidth="1"/>
    <col min="9988" max="9988" width="14.5546875" style="1" customWidth="1"/>
    <col min="9989" max="9989" width="13.5546875" style="1" customWidth="1"/>
    <col min="9990" max="9990" width="16.5546875" style="1" customWidth="1"/>
    <col min="9991" max="9991" width="15.33203125" style="1" customWidth="1"/>
    <col min="9992" max="10240" width="9.109375" style="1"/>
    <col min="10241" max="10241" width="2" style="1" customWidth="1"/>
    <col min="10242" max="10242" width="15" style="1" customWidth="1"/>
    <col min="10243" max="10243" width="15.88671875" style="1" customWidth="1"/>
    <col min="10244" max="10244" width="14.5546875" style="1" customWidth="1"/>
    <col min="10245" max="10245" width="13.5546875" style="1" customWidth="1"/>
    <col min="10246" max="10246" width="16.5546875" style="1" customWidth="1"/>
    <col min="10247" max="10247" width="15.33203125" style="1" customWidth="1"/>
    <col min="10248" max="10496" width="9.109375" style="1"/>
    <col min="10497" max="10497" width="2" style="1" customWidth="1"/>
    <col min="10498" max="10498" width="15" style="1" customWidth="1"/>
    <col min="10499" max="10499" width="15.88671875" style="1" customWidth="1"/>
    <col min="10500" max="10500" width="14.5546875" style="1" customWidth="1"/>
    <col min="10501" max="10501" width="13.5546875" style="1" customWidth="1"/>
    <col min="10502" max="10502" width="16.5546875" style="1" customWidth="1"/>
    <col min="10503" max="10503" width="15.33203125" style="1" customWidth="1"/>
    <col min="10504" max="10752" width="9.109375" style="1"/>
    <col min="10753" max="10753" width="2" style="1" customWidth="1"/>
    <col min="10754" max="10754" width="15" style="1" customWidth="1"/>
    <col min="10755" max="10755" width="15.88671875" style="1" customWidth="1"/>
    <col min="10756" max="10756" width="14.5546875" style="1" customWidth="1"/>
    <col min="10757" max="10757" width="13.5546875" style="1" customWidth="1"/>
    <col min="10758" max="10758" width="16.5546875" style="1" customWidth="1"/>
    <col min="10759" max="10759" width="15.33203125" style="1" customWidth="1"/>
    <col min="10760" max="11008" width="9.109375" style="1"/>
    <col min="11009" max="11009" width="2" style="1" customWidth="1"/>
    <col min="11010" max="11010" width="15" style="1" customWidth="1"/>
    <col min="11011" max="11011" width="15.88671875" style="1" customWidth="1"/>
    <col min="11012" max="11012" width="14.5546875" style="1" customWidth="1"/>
    <col min="11013" max="11013" width="13.5546875" style="1" customWidth="1"/>
    <col min="11014" max="11014" width="16.5546875" style="1" customWidth="1"/>
    <col min="11015" max="11015" width="15.33203125" style="1" customWidth="1"/>
    <col min="11016" max="11264" width="9.109375" style="1"/>
    <col min="11265" max="11265" width="2" style="1" customWidth="1"/>
    <col min="11266" max="11266" width="15" style="1" customWidth="1"/>
    <col min="11267" max="11267" width="15.88671875" style="1" customWidth="1"/>
    <col min="11268" max="11268" width="14.5546875" style="1" customWidth="1"/>
    <col min="11269" max="11269" width="13.5546875" style="1" customWidth="1"/>
    <col min="11270" max="11270" width="16.5546875" style="1" customWidth="1"/>
    <col min="11271" max="11271" width="15.33203125" style="1" customWidth="1"/>
    <col min="11272" max="11520" width="9.109375" style="1"/>
    <col min="11521" max="11521" width="2" style="1" customWidth="1"/>
    <col min="11522" max="11522" width="15" style="1" customWidth="1"/>
    <col min="11523" max="11523" width="15.88671875" style="1" customWidth="1"/>
    <col min="11524" max="11524" width="14.5546875" style="1" customWidth="1"/>
    <col min="11525" max="11525" width="13.5546875" style="1" customWidth="1"/>
    <col min="11526" max="11526" width="16.5546875" style="1" customWidth="1"/>
    <col min="11527" max="11527" width="15.33203125" style="1" customWidth="1"/>
    <col min="11528" max="11776" width="9.109375" style="1"/>
    <col min="11777" max="11777" width="2" style="1" customWidth="1"/>
    <col min="11778" max="11778" width="15" style="1" customWidth="1"/>
    <col min="11779" max="11779" width="15.88671875" style="1" customWidth="1"/>
    <col min="11780" max="11780" width="14.5546875" style="1" customWidth="1"/>
    <col min="11781" max="11781" width="13.5546875" style="1" customWidth="1"/>
    <col min="11782" max="11782" width="16.5546875" style="1" customWidth="1"/>
    <col min="11783" max="11783" width="15.33203125" style="1" customWidth="1"/>
    <col min="11784" max="12032" width="9.109375" style="1"/>
    <col min="12033" max="12033" width="2" style="1" customWidth="1"/>
    <col min="12034" max="12034" width="15" style="1" customWidth="1"/>
    <col min="12035" max="12035" width="15.88671875" style="1" customWidth="1"/>
    <col min="12036" max="12036" width="14.5546875" style="1" customWidth="1"/>
    <col min="12037" max="12037" width="13.5546875" style="1" customWidth="1"/>
    <col min="12038" max="12038" width="16.5546875" style="1" customWidth="1"/>
    <col min="12039" max="12039" width="15.33203125" style="1" customWidth="1"/>
    <col min="12040" max="12288" width="9.109375" style="1"/>
    <col min="12289" max="12289" width="2" style="1" customWidth="1"/>
    <col min="12290" max="12290" width="15" style="1" customWidth="1"/>
    <col min="12291" max="12291" width="15.88671875" style="1" customWidth="1"/>
    <col min="12292" max="12292" width="14.5546875" style="1" customWidth="1"/>
    <col min="12293" max="12293" width="13.5546875" style="1" customWidth="1"/>
    <col min="12294" max="12294" width="16.5546875" style="1" customWidth="1"/>
    <col min="12295" max="12295" width="15.33203125" style="1" customWidth="1"/>
    <col min="12296" max="12544" width="9.109375" style="1"/>
    <col min="12545" max="12545" width="2" style="1" customWidth="1"/>
    <col min="12546" max="12546" width="15" style="1" customWidth="1"/>
    <col min="12547" max="12547" width="15.88671875" style="1" customWidth="1"/>
    <col min="12548" max="12548" width="14.5546875" style="1" customWidth="1"/>
    <col min="12549" max="12549" width="13.5546875" style="1" customWidth="1"/>
    <col min="12550" max="12550" width="16.5546875" style="1" customWidth="1"/>
    <col min="12551" max="12551" width="15.33203125" style="1" customWidth="1"/>
    <col min="12552" max="12800" width="9.109375" style="1"/>
    <col min="12801" max="12801" width="2" style="1" customWidth="1"/>
    <col min="12802" max="12802" width="15" style="1" customWidth="1"/>
    <col min="12803" max="12803" width="15.88671875" style="1" customWidth="1"/>
    <col min="12804" max="12804" width="14.5546875" style="1" customWidth="1"/>
    <col min="12805" max="12805" width="13.5546875" style="1" customWidth="1"/>
    <col min="12806" max="12806" width="16.5546875" style="1" customWidth="1"/>
    <col min="12807" max="12807" width="15.33203125" style="1" customWidth="1"/>
    <col min="12808" max="13056" width="9.109375" style="1"/>
    <col min="13057" max="13057" width="2" style="1" customWidth="1"/>
    <col min="13058" max="13058" width="15" style="1" customWidth="1"/>
    <col min="13059" max="13059" width="15.88671875" style="1" customWidth="1"/>
    <col min="13060" max="13060" width="14.5546875" style="1" customWidth="1"/>
    <col min="13061" max="13061" width="13.5546875" style="1" customWidth="1"/>
    <col min="13062" max="13062" width="16.5546875" style="1" customWidth="1"/>
    <col min="13063" max="13063" width="15.33203125" style="1" customWidth="1"/>
    <col min="13064" max="13312" width="9.109375" style="1"/>
    <col min="13313" max="13313" width="2" style="1" customWidth="1"/>
    <col min="13314" max="13314" width="15" style="1" customWidth="1"/>
    <col min="13315" max="13315" width="15.88671875" style="1" customWidth="1"/>
    <col min="13316" max="13316" width="14.5546875" style="1" customWidth="1"/>
    <col min="13317" max="13317" width="13.5546875" style="1" customWidth="1"/>
    <col min="13318" max="13318" width="16.5546875" style="1" customWidth="1"/>
    <col min="13319" max="13319" width="15.33203125" style="1" customWidth="1"/>
    <col min="13320" max="13568" width="9.109375" style="1"/>
    <col min="13569" max="13569" width="2" style="1" customWidth="1"/>
    <col min="13570" max="13570" width="15" style="1" customWidth="1"/>
    <col min="13571" max="13571" width="15.88671875" style="1" customWidth="1"/>
    <col min="13572" max="13572" width="14.5546875" style="1" customWidth="1"/>
    <col min="13573" max="13573" width="13.5546875" style="1" customWidth="1"/>
    <col min="13574" max="13574" width="16.5546875" style="1" customWidth="1"/>
    <col min="13575" max="13575" width="15.33203125" style="1" customWidth="1"/>
    <col min="13576" max="13824" width="9.109375" style="1"/>
    <col min="13825" max="13825" width="2" style="1" customWidth="1"/>
    <col min="13826" max="13826" width="15" style="1" customWidth="1"/>
    <col min="13827" max="13827" width="15.88671875" style="1" customWidth="1"/>
    <col min="13828" max="13828" width="14.5546875" style="1" customWidth="1"/>
    <col min="13829" max="13829" width="13.5546875" style="1" customWidth="1"/>
    <col min="13830" max="13830" width="16.5546875" style="1" customWidth="1"/>
    <col min="13831" max="13831" width="15.33203125" style="1" customWidth="1"/>
    <col min="13832" max="14080" width="9.109375" style="1"/>
    <col min="14081" max="14081" width="2" style="1" customWidth="1"/>
    <col min="14082" max="14082" width="15" style="1" customWidth="1"/>
    <col min="14083" max="14083" width="15.88671875" style="1" customWidth="1"/>
    <col min="14084" max="14084" width="14.5546875" style="1" customWidth="1"/>
    <col min="14085" max="14085" width="13.5546875" style="1" customWidth="1"/>
    <col min="14086" max="14086" width="16.5546875" style="1" customWidth="1"/>
    <col min="14087" max="14087" width="15.33203125" style="1" customWidth="1"/>
    <col min="14088" max="14336" width="9.109375" style="1"/>
    <col min="14337" max="14337" width="2" style="1" customWidth="1"/>
    <col min="14338" max="14338" width="15" style="1" customWidth="1"/>
    <col min="14339" max="14339" width="15.88671875" style="1" customWidth="1"/>
    <col min="14340" max="14340" width="14.5546875" style="1" customWidth="1"/>
    <col min="14341" max="14341" width="13.5546875" style="1" customWidth="1"/>
    <col min="14342" max="14342" width="16.5546875" style="1" customWidth="1"/>
    <col min="14343" max="14343" width="15.33203125" style="1" customWidth="1"/>
    <col min="14344" max="14592" width="9.109375" style="1"/>
    <col min="14593" max="14593" width="2" style="1" customWidth="1"/>
    <col min="14594" max="14594" width="15" style="1" customWidth="1"/>
    <col min="14595" max="14595" width="15.88671875" style="1" customWidth="1"/>
    <col min="14596" max="14596" width="14.5546875" style="1" customWidth="1"/>
    <col min="14597" max="14597" width="13.5546875" style="1" customWidth="1"/>
    <col min="14598" max="14598" width="16.5546875" style="1" customWidth="1"/>
    <col min="14599" max="14599" width="15.33203125" style="1" customWidth="1"/>
    <col min="14600" max="14848" width="9.109375" style="1"/>
    <col min="14849" max="14849" width="2" style="1" customWidth="1"/>
    <col min="14850" max="14850" width="15" style="1" customWidth="1"/>
    <col min="14851" max="14851" width="15.88671875" style="1" customWidth="1"/>
    <col min="14852" max="14852" width="14.5546875" style="1" customWidth="1"/>
    <col min="14853" max="14853" width="13.5546875" style="1" customWidth="1"/>
    <col min="14854" max="14854" width="16.5546875" style="1" customWidth="1"/>
    <col min="14855" max="14855" width="15.33203125" style="1" customWidth="1"/>
    <col min="14856" max="15104" width="9.109375" style="1"/>
    <col min="15105" max="15105" width="2" style="1" customWidth="1"/>
    <col min="15106" max="15106" width="15" style="1" customWidth="1"/>
    <col min="15107" max="15107" width="15.88671875" style="1" customWidth="1"/>
    <col min="15108" max="15108" width="14.5546875" style="1" customWidth="1"/>
    <col min="15109" max="15109" width="13.5546875" style="1" customWidth="1"/>
    <col min="15110" max="15110" width="16.5546875" style="1" customWidth="1"/>
    <col min="15111" max="15111" width="15.33203125" style="1" customWidth="1"/>
    <col min="15112" max="15360" width="9.109375" style="1"/>
    <col min="15361" max="15361" width="2" style="1" customWidth="1"/>
    <col min="15362" max="15362" width="15" style="1" customWidth="1"/>
    <col min="15363" max="15363" width="15.88671875" style="1" customWidth="1"/>
    <col min="15364" max="15364" width="14.5546875" style="1" customWidth="1"/>
    <col min="15365" max="15365" width="13.5546875" style="1" customWidth="1"/>
    <col min="15366" max="15366" width="16.5546875" style="1" customWidth="1"/>
    <col min="15367" max="15367" width="15.33203125" style="1" customWidth="1"/>
    <col min="15368" max="15616" width="9.109375" style="1"/>
    <col min="15617" max="15617" width="2" style="1" customWidth="1"/>
    <col min="15618" max="15618" width="15" style="1" customWidth="1"/>
    <col min="15619" max="15619" width="15.88671875" style="1" customWidth="1"/>
    <col min="15620" max="15620" width="14.5546875" style="1" customWidth="1"/>
    <col min="15621" max="15621" width="13.5546875" style="1" customWidth="1"/>
    <col min="15622" max="15622" width="16.5546875" style="1" customWidth="1"/>
    <col min="15623" max="15623" width="15.33203125" style="1" customWidth="1"/>
    <col min="15624" max="15872" width="9.109375" style="1"/>
    <col min="15873" max="15873" width="2" style="1" customWidth="1"/>
    <col min="15874" max="15874" width="15" style="1" customWidth="1"/>
    <col min="15875" max="15875" width="15.88671875" style="1" customWidth="1"/>
    <col min="15876" max="15876" width="14.5546875" style="1" customWidth="1"/>
    <col min="15877" max="15877" width="13.5546875" style="1" customWidth="1"/>
    <col min="15878" max="15878" width="16.5546875" style="1" customWidth="1"/>
    <col min="15879" max="15879" width="15.33203125" style="1" customWidth="1"/>
    <col min="15880" max="16128" width="9.109375" style="1"/>
    <col min="16129" max="16129" width="2" style="1" customWidth="1"/>
    <col min="16130" max="16130" width="15" style="1" customWidth="1"/>
    <col min="16131" max="16131" width="15.88671875" style="1" customWidth="1"/>
    <col min="16132" max="16132" width="14.5546875" style="1" customWidth="1"/>
    <col min="16133" max="16133" width="13.5546875" style="1" customWidth="1"/>
    <col min="16134" max="16134" width="16.5546875" style="1" customWidth="1"/>
    <col min="16135" max="16135" width="15.33203125" style="1" customWidth="1"/>
    <col min="16136" max="16384" width="9.109375" style="1"/>
  </cols>
  <sheetData>
    <row r="1" spans="1:57" ht="24.75" customHeight="1" thickBot="1" x14ac:dyDescent="0.3">
      <c r="A1" s="81" t="s">
        <v>98</v>
      </c>
      <c r="B1" s="82"/>
      <c r="C1" s="82"/>
      <c r="D1" s="82"/>
      <c r="E1" s="82"/>
      <c r="F1" s="82"/>
      <c r="G1" s="82"/>
    </row>
    <row r="2" spans="1:57" ht="12.75" customHeight="1" x14ac:dyDescent="0.25">
      <c r="A2" s="83" t="s">
        <v>28</v>
      </c>
      <c r="B2" s="84"/>
      <c r="C2" s="85" t="s">
        <v>406</v>
      </c>
      <c r="D2" s="85" t="s">
        <v>407</v>
      </c>
      <c r="E2" s="86"/>
      <c r="F2" s="87" t="s">
        <v>29</v>
      </c>
      <c r="G2" s="88"/>
    </row>
    <row r="3" spans="1:57" ht="3" hidden="1" customHeight="1" x14ac:dyDescent="0.25">
      <c r="A3" s="89"/>
      <c r="B3" s="90"/>
      <c r="C3" s="91"/>
      <c r="D3" s="91"/>
      <c r="E3" s="92"/>
      <c r="F3" s="93"/>
      <c r="G3" s="94"/>
    </row>
    <row r="4" spans="1:57" ht="12" customHeight="1" x14ac:dyDescent="0.25">
      <c r="A4" s="95" t="s">
        <v>30</v>
      </c>
      <c r="B4" s="90"/>
      <c r="C4" s="91"/>
      <c r="D4" s="91"/>
      <c r="E4" s="92"/>
      <c r="F4" s="93" t="s">
        <v>31</v>
      </c>
      <c r="G4" s="96"/>
    </row>
    <row r="5" spans="1:57" ht="12.9" customHeight="1" x14ac:dyDescent="0.25">
      <c r="A5" s="97" t="s">
        <v>406</v>
      </c>
      <c r="B5" s="98"/>
      <c r="C5" s="99" t="s">
        <v>407</v>
      </c>
      <c r="D5" s="100"/>
      <c r="E5" s="98"/>
      <c r="F5" s="93" t="s">
        <v>32</v>
      </c>
      <c r="G5" s="94"/>
    </row>
    <row r="6" spans="1:57" ht="12.9" customHeight="1" x14ac:dyDescent="0.25">
      <c r="A6" s="95" t="s">
        <v>33</v>
      </c>
      <c r="B6" s="90"/>
      <c r="C6" s="91"/>
      <c r="D6" s="91"/>
      <c r="E6" s="92"/>
      <c r="F6" s="101" t="s">
        <v>34</v>
      </c>
      <c r="G6" s="102"/>
      <c r="O6" s="103"/>
    </row>
    <row r="7" spans="1:57" ht="12.9" customHeight="1" x14ac:dyDescent="0.25">
      <c r="A7" s="104" t="s">
        <v>100</v>
      </c>
      <c r="B7" s="105"/>
      <c r="C7" s="106" t="s">
        <v>101</v>
      </c>
      <c r="D7" s="107"/>
      <c r="E7" s="107"/>
      <c r="F7" s="108" t="s">
        <v>35</v>
      </c>
      <c r="G7" s="102">
        <f>IF(G6=0,,ROUND((F30+F32)/G6,1))</f>
        <v>0</v>
      </c>
    </row>
    <row r="8" spans="1:57" x14ac:dyDescent="0.25">
      <c r="A8" s="109" t="s">
        <v>36</v>
      </c>
      <c r="B8" s="93"/>
      <c r="C8" s="300" t="s">
        <v>120</v>
      </c>
      <c r="D8" s="300"/>
      <c r="E8" s="301"/>
      <c r="F8" s="110" t="s">
        <v>37</v>
      </c>
      <c r="G8" s="111"/>
      <c r="H8" s="112"/>
      <c r="I8" s="113"/>
    </row>
    <row r="9" spans="1:57" x14ac:dyDescent="0.25">
      <c r="A9" s="109" t="s">
        <v>38</v>
      </c>
      <c r="B9" s="93"/>
      <c r="C9" s="300"/>
      <c r="D9" s="300"/>
      <c r="E9" s="301"/>
      <c r="F9" s="93"/>
      <c r="G9" s="114"/>
      <c r="H9" s="115"/>
    </row>
    <row r="10" spans="1:57" x14ac:dyDescent="0.25">
      <c r="A10" s="109" t="s">
        <v>39</v>
      </c>
      <c r="B10" s="93"/>
      <c r="C10" s="300"/>
      <c r="D10" s="300"/>
      <c r="E10" s="300"/>
      <c r="F10" s="116"/>
      <c r="G10" s="117"/>
      <c r="H10" s="118"/>
    </row>
    <row r="11" spans="1:57" ht="13.5" customHeight="1" x14ac:dyDescent="0.25">
      <c r="A11" s="109" t="s">
        <v>40</v>
      </c>
      <c r="B11" s="93"/>
      <c r="C11" s="300"/>
      <c r="D11" s="300"/>
      <c r="E11" s="300"/>
      <c r="F11" s="119" t="s">
        <v>41</v>
      </c>
      <c r="G11" s="120"/>
      <c r="H11" s="115"/>
      <c r="BA11" s="121"/>
      <c r="BB11" s="121"/>
      <c r="BC11" s="121"/>
      <c r="BD11" s="121"/>
      <c r="BE11" s="121"/>
    </row>
    <row r="12" spans="1:57" ht="12.75" customHeight="1" x14ac:dyDescent="0.25">
      <c r="A12" s="122" t="s">
        <v>42</v>
      </c>
      <c r="B12" s="90"/>
      <c r="C12" s="302"/>
      <c r="D12" s="302"/>
      <c r="E12" s="302"/>
      <c r="F12" s="123" t="s">
        <v>43</v>
      </c>
      <c r="G12" s="124"/>
      <c r="H12" s="115"/>
    </row>
    <row r="13" spans="1:57" ht="28.5" customHeight="1" thickBot="1" x14ac:dyDescent="0.3">
      <c r="A13" s="125" t="s">
        <v>44</v>
      </c>
      <c r="B13" s="126"/>
      <c r="C13" s="126"/>
      <c r="D13" s="126"/>
      <c r="E13" s="127"/>
      <c r="F13" s="127"/>
      <c r="G13" s="128"/>
      <c r="H13" s="115"/>
    </row>
    <row r="14" spans="1:57" ht="17.25" customHeight="1" thickBot="1" x14ac:dyDescent="0.3">
      <c r="A14" s="129" t="s">
        <v>45</v>
      </c>
      <c r="B14" s="130"/>
      <c r="C14" s="131"/>
      <c r="D14" s="132" t="s">
        <v>46</v>
      </c>
      <c r="E14" s="133"/>
      <c r="F14" s="133"/>
      <c r="G14" s="131"/>
    </row>
    <row r="15" spans="1:57" ht="15.9" customHeight="1" x14ac:dyDescent="0.25">
      <c r="A15" s="134"/>
      <c r="B15" s="135" t="s">
        <v>47</v>
      </c>
      <c r="C15" s="136">
        <f>'IO 03 IO 03 Rek'!E11</f>
        <v>0</v>
      </c>
      <c r="D15" s="137">
        <f>'IO 03 IO 03 Rek'!A19</f>
        <v>0</v>
      </c>
      <c r="E15" s="138"/>
      <c r="F15" s="139"/>
      <c r="G15" s="136">
        <f>'IO 03 IO 03 Rek'!I19</f>
        <v>0</v>
      </c>
    </row>
    <row r="16" spans="1:57" ht="15.9" customHeight="1" x14ac:dyDescent="0.25">
      <c r="A16" s="134" t="s">
        <v>48</v>
      </c>
      <c r="B16" s="135" t="s">
        <v>49</v>
      </c>
      <c r="C16" s="136">
        <f>'IO 03 IO 03 Rek'!F11</f>
        <v>0</v>
      </c>
      <c r="D16" s="89"/>
      <c r="E16" s="140"/>
      <c r="F16" s="141"/>
      <c r="G16" s="136"/>
    </row>
    <row r="17" spans="1:7" ht="15.9" customHeight="1" x14ac:dyDescent="0.25">
      <c r="A17" s="134" t="s">
        <v>50</v>
      </c>
      <c r="B17" s="135" t="s">
        <v>51</v>
      </c>
      <c r="C17" s="136">
        <f>'IO 03 IO 03 Rek'!H11</f>
        <v>0</v>
      </c>
      <c r="D17" s="89"/>
      <c r="E17" s="140"/>
      <c r="F17" s="141"/>
      <c r="G17" s="136"/>
    </row>
    <row r="18" spans="1:7" ht="15.9" customHeight="1" x14ac:dyDescent="0.25">
      <c r="A18" s="142" t="s">
        <v>52</v>
      </c>
      <c r="B18" s="143" t="s">
        <v>53</v>
      </c>
      <c r="C18" s="136">
        <f>'IO 03 IO 03 Rek'!G11</f>
        <v>0</v>
      </c>
      <c r="D18" s="89"/>
      <c r="E18" s="140"/>
      <c r="F18" s="141"/>
      <c r="G18" s="136"/>
    </row>
    <row r="19" spans="1:7" ht="15.9" customHeight="1" x14ac:dyDescent="0.25">
      <c r="A19" s="144" t="s">
        <v>54</v>
      </c>
      <c r="B19" s="135"/>
      <c r="C19" s="136">
        <f>SUM(C15:C18)</f>
        <v>0</v>
      </c>
      <c r="D19" s="89"/>
      <c r="E19" s="140"/>
      <c r="F19" s="141"/>
      <c r="G19" s="136"/>
    </row>
    <row r="20" spans="1:7" ht="15.9" customHeight="1" x14ac:dyDescent="0.25">
      <c r="A20" s="144"/>
      <c r="B20" s="135"/>
      <c r="C20" s="136"/>
      <c r="D20" s="89"/>
      <c r="E20" s="140"/>
      <c r="F20" s="141"/>
      <c r="G20" s="136"/>
    </row>
    <row r="21" spans="1:7" ht="15.9" customHeight="1" x14ac:dyDescent="0.25">
      <c r="A21" s="144" t="s">
        <v>27</v>
      </c>
      <c r="B21" s="135"/>
      <c r="C21" s="136">
        <f>'IO 03 IO 03 Rek'!I11</f>
        <v>0</v>
      </c>
      <c r="D21" s="89"/>
      <c r="E21" s="140"/>
      <c r="F21" s="141"/>
      <c r="G21" s="136"/>
    </row>
    <row r="22" spans="1:7" ht="15.9" customHeight="1" x14ac:dyDescent="0.25">
      <c r="A22" s="145" t="s">
        <v>55</v>
      </c>
      <c r="B22" s="115"/>
      <c r="C22" s="136">
        <f>C19+C21</f>
        <v>0</v>
      </c>
      <c r="D22" s="89" t="s">
        <v>56</v>
      </c>
      <c r="E22" s="140"/>
      <c r="F22" s="141"/>
      <c r="G22" s="136">
        <f>G23-SUM(G15:G21)</f>
        <v>0</v>
      </c>
    </row>
    <row r="23" spans="1:7" ht="15.9" customHeight="1" thickBot="1" x14ac:dyDescent="0.3">
      <c r="A23" s="303" t="s">
        <v>57</v>
      </c>
      <c r="B23" s="304"/>
      <c r="C23" s="146">
        <f>C22+G23</f>
        <v>0</v>
      </c>
      <c r="D23" s="147" t="s">
        <v>58</v>
      </c>
      <c r="E23" s="148"/>
      <c r="F23" s="149"/>
      <c r="G23" s="136">
        <f>'IO 03 IO 03 Rek'!H17</f>
        <v>0</v>
      </c>
    </row>
    <row r="24" spans="1:7" x14ac:dyDescent="0.25">
      <c r="A24" s="150" t="s">
        <v>59</v>
      </c>
      <c r="B24" s="151"/>
      <c r="C24" s="152"/>
      <c r="D24" s="151" t="s">
        <v>60</v>
      </c>
      <c r="E24" s="151"/>
      <c r="F24" s="153" t="s">
        <v>61</v>
      </c>
      <c r="G24" s="154"/>
    </row>
    <row r="25" spans="1:7" x14ac:dyDescent="0.25">
      <c r="A25" s="145" t="s">
        <v>62</v>
      </c>
      <c r="B25" s="115"/>
      <c r="C25" s="155"/>
      <c r="D25" s="115" t="s">
        <v>62</v>
      </c>
      <c r="F25" s="156" t="s">
        <v>62</v>
      </c>
      <c r="G25" s="157"/>
    </row>
    <row r="26" spans="1:7" ht="37.5" customHeight="1" x14ac:dyDescent="0.25">
      <c r="A26" s="145" t="s">
        <v>63</v>
      </c>
      <c r="B26" s="158"/>
      <c r="C26" s="155"/>
      <c r="D26" s="115" t="s">
        <v>63</v>
      </c>
      <c r="F26" s="156" t="s">
        <v>63</v>
      </c>
      <c r="G26" s="157"/>
    </row>
    <row r="27" spans="1:7" x14ac:dyDescent="0.25">
      <c r="A27" s="145"/>
      <c r="B27" s="159"/>
      <c r="C27" s="155"/>
      <c r="D27" s="115"/>
      <c r="F27" s="156"/>
      <c r="G27" s="157"/>
    </row>
    <row r="28" spans="1:7" x14ac:dyDescent="0.25">
      <c r="A28" s="145" t="s">
        <v>64</v>
      </c>
      <c r="B28" s="115"/>
      <c r="C28" s="155"/>
      <c r="D28" s="156" t="s">
        <v>65</v>
      </c>
      <c r="E28" s="155"/>
      <c r="F28" s="160" t="s">
        <v>65</v>
      </c>
      <c r="G28" s="157"/>
    </row>
    <row r="29" spans="1:7" ht="69" customHeight="1" x14ac:dyDescent="0.25">
      <c r="A29" s="145"/>
      <c r="B29" s="115"/>
      <c r="C29" s="161"/>
      <c r="D29" s="162"/>
      <c r="E29" s="161"/>
      <c r="F29" s="115"/>
      <c r="G29" s="157"/>
    </row>
    <row r="30" spans="1:7" x14ac:dyDescent="0.25">
      <c r="A30" s="163" t="s">
        <v>11</v>
      </c>
      <c r="B30" s="164"/>
      <c r="C30" s="165">
        <v>21</v>
      </c>
      <c r="D30" s="164" t="s">
        <v>66</v>
      </c>
      <c r="E30" s="166"/>
      <c r="F30" s="295">
        <f>C23-F32</f>
        <v>0</v>
      </c>
      <c r="G30" s="296"/>
    </row>
    <row r="31" spans="1:7" x14ac:dyDescent="0.25">
      <c r="A31" s="163" t="s">
        <v>67</v>
      </c>
      <c r="B31" s="164"/>
      <c r="C31" s="165">
        <f>C30</f>
        <v>21</v>
      </c>
      <c r="D31" s="164" t="s">
        <v>68</v>
      </c>
      <c r="E31" s="166"/>
      <c r="F31" s="295">
        <f>ROUND(PRODUCT(F30,C31/100),0)</f>
        <v>0</v>
      </c>
      <c r="G31" s="296"/>
    </row>
    <row r="32" spans="1:7" x14ac:dyDescent="0.25">
      <c r="A32" s="163" t="s">
        <v>11</v>
      </c>
      <c r="B32" s="164"/>
      <c r="C32" s="165">
        <v>0</v>
      </c>
      <c r="D32" s="164" t="s">
        <v>68</v>
      </c>
      <c r="E32" s="166"/>
      <c r="F32" s="295">
        <v>0</v>
      </c>
      <c r="G32" s="296"/>
    </row>
    <row r="33" spans="1:8" x14ac:dyDescent="0.25">
      <c r="A33" s="163" t="s">
        <v>67</v>
      </c>
      <c r="B33" s="167"/>
      <c r="C33" s="168">
        <f>C32</f>
        <v>0</v>
      </c>
      <c r="D33" s="164" t="s">
        <v>68</v>
      </c>
      <c r="E33" s="141"/>
      <c r="F33" s="295">
        <f>ROUND(PRODUCT(F32,C33/100),0)</f>
        <v>0</v>
      </c>
      <c r="G33" s="296"/>
    </row>
    <row r="34" spans="1:8" s="172" customFormat="1" ht="19.5" customHeight="1" thickBot="1" x14ac:dyDescent="0.35">
      <c r="A34" s="169" t="s">
        <v>69</v>
      </c>
      <c r="B34" s="170"/>
      <c r="C34" s="170"/>
      <c r="D34" s="170"/>
      <c r="E34" s="171"/>
      <c r="F34" s="297">
        <f>ROUND(SUM(F30:F33),0)</f>
        <v>0</v>
      </c>
      <c r="G34" s="298"/>
    </row>
    <row r="36" spans="1:8" x14ac:dyDescent="0.25">
      <c r="A36" s="2" t="s">
        <v>70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5">
      <c r="A37" s="2"/>
      <c r="B37" s="299"/>
      <c r="C37" s="299"/>
      <c r="D37" s="299"/>
      <c r="E37" s="299"/>
      <c r="F37" s="299"/>
      <c r="G37" s="299"/>
      <c r="H37" s="1" t="s">
        <v>1</v>
      </c>
    </row>
    <row r="38" spans="1:8" ht="12.75" customHeight="1" x14ac:dyDescent="0.25">
      <c r="A38" s="173"/>
      <c r="B38" s="299"/>
      <c r="C38" s="299"/>
      <c r="D38" s="299"/>
      <c r="E38" s="299"/>
      <c r="F38" s="299"/>
      <c r="G38" s="299"/>
      <c r="H38" s="1" t="s">
        <v>1</v>
      </c>
    </row>
    <row r="39" spans="1:8" x14ac:dyDescent="0.25">
      <c r="A39" s="173"/>
      <c r="B39" s="299"/>
      <c r="C39" s="299"/>
      <c r="D39" s="299"/>
      <c r="E39" s="299"/>
      <c r="F39" s="299"/>
      <c r="G39" s="299"/>
      <c r="H39" s="1" t="s">
        <v>1</v>
      </c>
    </row>
    <row r="40" spans="1:8" x14ac:dyDescent="0.25">
      <c r="A40" s="173"/>
      <c r="B40" s="299"/>
      <c r="C40" s="299"/>
      <c r="D40" s="299"/>
      <c r="E40" s="299"/>
      <c r="F40" s="299"/>
      <c r="G40" s="299"/>
      <c r="H40" s="1" t="s">
        <v>1</v>
      </c>
    </row>
    <row r="41" spans="1:8" x14ac:dyDescent="0.25">
      <c r="A41" s="173"/>
      <c r="B41" s="299"/>
      <c r="C41" s="299"/>
      <c r="D41" s="299"/>
      <c r="E41" s="299"/>
      <c r="F41" s="299"/>
      <c r="G41" s="299"/>
      <c r="H41" s="1" t="s">
        <v>1</v>
      </c>
    </row>
    <row r="42" spans="1:8" x14ac:dyDescent="0.25">
      <c r="A42" s="173"/>
      <c r="B42" s="299"/>
      <c r="C42" s="299"/>
      <c r="D42" s="299"/>
      <c r="E42" s="299"/>
      <c r="F42" s="299"/>
      <c r="G42" s="299"/>
      <c r="H42" s="1" t="s">
        <v>1</v>
      </c>
    </row>
    <row r="43" spans="1:8" x14ac:dyDescent="0.25">
      <c r="A43" s="173"/>
      <c r="B43" s="299"/>
      <c r="C43" s="299"/>
      <c r="D43" s="299"/>
      <c r="E43" s="299"/>
      <c r="F43" s="299"/>
      <c r="G43" s="299"/>
      <c r="H43" s="1" t="s">
        <v>1</v>
      </c>
    </row>
    <row r="44" spans="1:8" ht="12.75" customHeight="1" x14ac:dyDescent="0.25">
      <c r="A44" s="173"/>
      <c r="B44" s="299"/>
      <c r="C44" s="299"/>
      <c r="D44" s="299"/>
      <c r="E44" s="299"/>
      <c r="F44" s="299"/>
      <c r="G44" s="299"/>
      <c r="H44" s="1" t="s">
        <v>1</v>
      </c>
    </row>
    <row r="45" spans="1:8" ht="12.75" customHeight="1" x14ac:dyDescent="0.25">
      <c r="A45" s="173"/>
      <c r="B45" s="299"/>
      <c r="C45" s="299"/>
      <c r="D45" s="299"/>
      <c r="E45" s="299"/>
      <c r="F45" s="299"/>
      <c r="G45" s="299"/>
      <c r="H45" s="1" t="s">
        <v>1</v>
      </c>
    </row>
    <row r="46" spans="1:8" x14ac:dyDescent="0.25">
      <c r="B46" s="294"/>
      <c r="C46" s="294"/>
      <c r="D46" s="294"/>
      <c r="E46" s="294"/>
      <c r="F46" s="294"/>
      <c r="G46" s="294"/>
    </row>
    <row r="47" spans="1:8" x14ac:dyDescent="0.25">
      <c r="B47" s="294"/>
      <c r="C47" s="294"/>
      <c r="D47" s="294"/>
      <c r="E47" s="294"/>
      <c r="F47" s="294"/>
      <c r="G47" s="294"/>
    </row>
    <row r="48" spans="1:8" x14ac:dyDescent="0.25">
      <c r="B48" s="294"/>
      <c r="C48" s="294"/>
      <c r="D48" s="294"/>
      <c r="E48" s="294"/>
      <c r="F48" s="294"/>
      <c r="G48" s="294"/>
    </row>
    <row r="49" spans="2:7" x14ac:dyDescent="0.25">
      <c r="B49" s="294"/>
      <c r="C49" s="294"/>
      <c r="D49" s="294"/>
      <c r="E49" s="294"/>
      <c r="F49" s="294"/>
      <c r="G49" s="294"/>
    </row>
    <row r="50" spans="2:7" x14ac:dyDescent="0.25">
      <c r="B50" s="294"/>
      <c r="C50" s="294"/>
      <c r="D50" s="294"/>
      <c r="E50" s="294"/>
      <c r="F50" s="294"/>
      <c r="G50" s="294"/>
    </row>
    <row r="51" spans="2:7" x14ac:dyDescent="0.25">
      <c r="B51" s="294"/>
      <c r="C51" s="294"/>
      <c r="D51" s="294"/>
      <c r="E51" s="294"/>
      <c r="F51" s="294"/>
      <c r="G51" s="294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IV68"/>
  <sheetViews>
    <sheetView workbookViewId="0">
      <selection sqref="A1:B1"/>
    </sheetView>
  </sheetViews>
  <sheetFormatPr defaultColWidth="9.109375" defaultRowHeight="13.2" x14ac:dyDescent="0.25"/>
  <cols>
    <col min="1" max="1" width="5.88671875" style="1" customWidth="1"/>
    <col min="2" max="2" width="6.109375" style="1" customWidth="1"/>
    <col min="3" max="3" width="11.44140625" style="1" customWidth="1"/>
    <col min="4" max="4" width="15.88671875" style="1" customWidth="1"/>
    <col min="5" max="5" width="11.33203125" style="1" customWidth="1"/>
    <col min="6" max="6" width="10.88671875" style="1" customWidth="1"/>
    <col min="7" max="7" width="11" style="1" customWidth="1"/>
    <col min="8" max="8" width="11.109375" style="1" customWidth="1"/>
    <col min="9" max="9" width="10.6640625" style="1" customWidth="1"/>
    <col min="10" max="256" width="9.109375" style="1"/>
    <col min="257" max="257" width="5.88671875" style="1" customWidth="1"/>
    <col min="258" max="258" width="6.109375" style="1" customWidth="1"/>
    <col min="259" max="259" width="11.44140625" style="1" customWidth="1"/>
    <col min="260" max="260" width="15.88671875" style="1" customWidth="1"/>
    <col min="261" max="261" width="11.33203125" style="1" customWidth="1"/>
    <col min="262" max="262" width="10.88671875" style="1" customWidth="1"/>
    <col min="263" max="263" width="11" style="1" customWidth="1"/>
    <col min="264" max="264" width="11.109375" style="1" customWidth="1"/>
    <col min="265" max="265" width="10.6640625" style="1" customWidth="1"/>
    <col min="266" max="512" width="9.109375" style="1"/>
    <col min="513" max="513" width="5.88671875" style="1" customWidth="1"/>
    <col min="514" max="514" width="6.109375" style="1" customWidth="1"/>
    <col min="515" max="515" width="11.44140625" style="1" customWidth="1"/>
    <col min="516" max="516" width="15.88671875" style="1" customWidth="1"/>
    <col min="517" max="517" width="11.33203125" style="1" customWidth="1"/>
    <col min="518" max="518" width="10.88671875" style="1" customWidth="1"/>
    <col min="519" max="519" width="11" style="1" customWidth="1"/>
    <col min="520" max="520" width="11.109375" style="1" customWidth="1"/>
    <col min="521" max="521" width="10.6640625" style="1" customWidth="1"/>
    <col min="522" max="768" width="9.109375" style="1"/>
    <col min="769" max="769" width="5.88671875" style="1" customWidth="1"/>
    <col min="770" max="770" width="6.109375" style="1" customWidth="1"/>
    <col min="771" max="771" width="11.44140625" style="1" customWidth="1"/>
    <col min="772" max="772" width="15.88671875" style="1" customWidth="1"/>
    <col min="773" max="773" width="11.33203125" style="1" customWidth="1"/>
    <col min="774" max="774" width="10.88671875" style="1" customWidth="1"/>
    <col min="775" max="775" width="11" style="1" customWidth="1"/>
    <col min="776" max="776" width="11.109375" style="1" customWidth="1"/>
    <col min="777" max="777" width="10.6640625" style="1" customWidth="1"/>
    <col min="778" max="1024" width="9.109375" style="1"/>
    <col min="1025" max="1025" width="5.88671875" style="1" customWidth="1"/>
    <col min="1026" max="1026" width="6.109375" style="1" customWidth="1"/>
    <col min="1027" max="1027" width="11.44140625" style="1" customWidth="1"/>
    <col min="1028" max="1028" width="15.88671875" style="1" customWidth="1"/>
    <col min="1029" max="1029" width="11.33203125" style="1" customWidth="1"/>
    <col min="1030" max="1030" width="10.88671875" style="1" customWidth="1"/>
    <col min="1031" max="1031" width="11" style="1" customWidth="1"/>
    <col min="1032" max="1032" width="11.109375" style="1" customWidth="1"/>
    <col min="1033" max="1033" width="10.6640625" style="1" customWidth="1"/>
    <col min="1034" max="1280" width="9.109375" style="1"/>
    <col min="1281" max="1281" width="5.88671875" style="1" customWidth="1"/>
    <col min="1282" max="1282" width="6.109375" style="1" customWidth="1"/>
    <col min="1283" max="1283" width="11.44140625" style="1" customWidth="1"/>
    <col min="1284" max="1284" width="15.88671875" style="1" customWidth="1"/>
    <col min="1285" max="1285" width="11.33203125" style="1" customWidth="1"/>
    <col min="1286" max="1286" width="10.88671875" style="1" customWidth="1"/>
    <col min="1287" max="1287" width="11" style="1" customWidth="1"/>
    <col min="1288" max="1288" width="11.109375" style="1" customWidth="1"/>
    <col min="1289" max="1289" width="10.6640625" style="1" customWidth="1"/>
    <col min="1290" max="1536" width="9.109375" style="1"/>
    <col min="1537" max="1537" width="5.88671875" style="1" customWidth="1"/>
    <col min="1538" max="1538" width="6.109375" style="1" customWidth="1"/>
    <col min="1539" max="1539" width="11.44140625" style="1" customWidth="1"/>
    <col min="1540" max="1540" width="15.88671875" style="1" customWidth="1"/>
    <col min="1541" max="1541" width="11.33203125" style="1" customWidth="1"/>
    <col min="1542" max="1542" width="10.88671875" style="1" customWidth="1"/>
    <col min="1543" max="1543" width="11" style="1" customWidth="1"/>
    <col min="1544" max="1544" width="11.109375" style="1" customWidth="1"/>
    <col min="1545" max="1545" width="10.6640625" style="1" customWidth="1"/>
    <col min="1546" max="1792" width="9.109375" style="1"/>
    <col min="1793" max="1793" width="5.88671875" style="1" customWidth="1"/>
    <col min="1794" max="1794" width="6.109375" style="1" customWidth="1"/>
    <col min="1795" max="1795" width="11.44140625" style="1" customWidth="1"/>
    <col min="1796" max="1796" width="15.88671875" style="1" customWidth="1"/>
    <col min="1797" max="1797" width="11.33203125" style="1" customWidth="1"/>
    <col min="1798" max="1798" width="10.88671875" style="1" customWidth="1"/>
    <col min="1799" max="1799" width="11" style="1" customWidth="1"/>
    <col min="1800" max="1800" width="11.109375" style="1" customWidth="1"/>
    <col min="1801" max="1801" width="10.6640625" style="1" customWidth="1"/>
    <col min="1802" max="2048" width="9.109375" style="1"/>
    <col min="2049" max="2049" width="5.88671875" style="1" customWidth="1"/>
    <col min="2050" max="2050" width="6.109375" style="1" customWidth="1"/>
    <col min="2051" max="2051" width="11.44140625" style="1" customWidth="1"/>
    <col min="2052" max="2052" width="15.88671875" style="1" customWidth="1"/>
    <col min="2053" max="2053" width="11.33203125" style="1" customWidth="1"/>
    <col min="2054" max="2054" width="10.88671875" style="1" customWidth="1"/>
    <col min="2055" max="2055" width="11" style="1" customWidth="1"/>
    <col min="2056" max="2056" width="11.109375" style="1" customWidth="1"/>
    <col min="2057" max="2057" width="10.6640625" style="1" customWidth="1"/>
    <col min="2058" max="2304" width="9.109375" style="1"/>
    <col min="2305" max="2305" width="5.88671875" style="1" customWidth="1"/>
    <col min="2306" max="2306" width="6.109375" style="1" customWidth="1"/>
    <col min="2307" max="2307" width="11.44140625" style="1" customWidth="1"/>
    <col min="2308" max="2308" width="15.88671875" style="1" customWidth="1"/>
    <col min="2309" max="2309" width="11.33203125" style="1" customWidth="1"/>
    <col min="2310" max="2310" width="10.88671875" style="1" customWidth="1"/>
    <col min="2311" max="2311" width="11" style="1" customWidth="1"/>
    <col min="2312" max="2312" width="11.109375" style="1" customWidth="1"/>
    <col min="2313" max="2313" width="10.6640625" style="1" customWidth="1"/>
    <col min="2314" max="2560" width="9.109375" style="1"/>
    <col min="2561" max="2561" width="5.88671875" style="1" customWidth="1"/>
    <col min="2562" max="2562" width="6.109375" style="1" customWidth="1"/>
    <col min="2563" max="2563" width="11.44140625" style="1" customWidth="1"/>
    <col min="2564" max="2564" width="15.88671875" style="1" customWidth="1"/>
    <col min="2565" max="2565" width="11.33203125" style="1" customWidth="1"/>
    <col min="2566" max="2566" width="10.88671875" style="1" customWidth="1"/>
    <col min="2567" max="2567" width="11" style="1" customWidth="1"/>
    <col min="2568" max="2568" width="11.109375" style="1" customWidth="1"/>
    <col min="2569" max="2569" width="10.6640625" style="1" customWidth="1"/>
    <col min="2570" max="2816" width="9.109375" style="1"/>
    <col min="2817" max="2817" width="5.88671875" style="1" customWidth="1"/>
    <col min="2818" max="2818" width="6.109375" style="1" customWidth="1"/>
    <col min="2819" max="2819" width="11.44140625" style="1" customWidth="1"/>
    <col min="2820" max="2820" width="15.88671875" style="1" customWidth="1"/>
    <col min="2821" max="2821" width="11.33203125" style="1" customWidth="1"/>
    <col min="2822" max="2822" width="10.88671875" style="1" customWidth="1"/>
    <col min="2823" max="2823" width="11" style="1" customWidth="1"/>
    <col min="2824" max="2824" width="11.109375" style="1" customWidth="1"/>
    <col min="2825" max="2825" width="10.6640625" style="1" customWidth="1"/>
    <col min="2826" max="3072" width="9.109375" style="1"/>
    <col min="3073" max="3073" width="5.88671875" style="1" customWidth="1"/>
    <col min="3074" max="3074" width="6.109375" style="1" customWidth="1"/>
    <col min="3075" max="3075" width="11.44140625" style="1" customWidth="1"/>
    <col min="3076" max="3076" width="15.88671875" style="1" customWidth="1"/>
    <col min="3077" max="3077" width="11.33203125" style="1" customWidth="1"/>
    <col min="3078" max="3078" width="10.88671875" style="1" customWidth="1"/>
    <col min="3079" max="3079" width="11" style="1" customWidth="1"/>
    <col min="3080" max="3080" width="11.109375" style="1" customWidth="1"/>
    <col min="3081" max="3081" width="10.6640625" style="1" customWidth="1"/>
    <col min="3082" max="3328" width="9.109375" style="1"/>
    <col min="3329" max="3329" width="5.88671875" style="1" customWidth="1"/>
    <col min="3330" max="3330" width="6.109375" style="1" customWidth="1"/>
    <col min="3331" max="3331" width="11.44140625" style="1" customWidth="1"/>
    <col min="3332" max="3332" width="15.88671875" style="1" customWidth="1"/>
    <col min="3333" max="3333" width="11.33203125" style="1" customWidth="1"/>
    <col min="3334" max="3334" width="10.88671875" style="1" customWidth="1"/>
    <col min="3335" max="3335" width="11" style="1" customWidth="1"/>
    <col min="3336" max="3336" width="11.109375" style="1" customWidth="1"/>
    <col min="3337" max="3337" width="10.6640625" style="1" customWidth="1"/>
    <col min="3338" max="3584" width="9.109375" style="1"/>
    <col min="3585" max="3585" width="5.88671875" style="1" customWidth="1"/>
    <col min="3586" max="3586" width="6.109375" style="1" customWidth="1"/>
    <col min="3587" max="3587" width="11.44140625" style="1" customWidth="1"/>
    <col min="3588" max="3588" width="15.88671875" style="1" customWidth="1"/>
    <col min="3589" max="3589" width="11.33203125" style="1" customWidth="1"/>
    <col min="3590" max="3590" width="10.88671875" style="1" customWidth="1"/>
    <col min="3591" max="3591" width="11" style="1" customWidth="1"/>
    <col min="3592" max="3592" width="11.109375" style="1" customWidth="1"/>
    <col min="3593" max="3593" width="10.6640625" style="1" customWidth="1"/>
    <col min="3594" max="3840" width="9.109375" style="1"/>
    <col min="3841" max="3841" width="5.88671875" style="1" customWidth="1"/>
    <col min="3842" max="3842" width="6.109375" style="1" customWidth="1"/>
    <col min="3843" max="3843" width="11.44140625" style="1" customWidth="1"/>
    <col min="3844" max="3844" width="15.88671875" style="1" customWidth="1"/>
    <col min="3845" max="3845" width="11.33203125" style="1" customWidth="1"/>
    <col min="3846" max="3846" width="10.88671875" style="1" customWidth="1"/>
    <col min="3847" max="3847" width="11" style="1" customWidth="1"/>
    <col min="3848" max="3848" width="11.109375" style="1" customWidth="1"/>
    <col min="3849" max="3849" width="10.6640625" style="1" customWidth="1"/>
    <col min="3850" max="4096" width="9.109375" style="1"/>
    <col min="4097" max="4097" width="5.88671875" style="1" customWidth="1"/>
    <col min="4098" max="4098" width="6.109375" style="1" customWidth="1"/>
    <col min="4099" max="4099" width="11.44140625" style="1" customWidth="1"/>
    <col min="4100" max="4100" width="15.88671875" style="1" customWidth="1"/>
    <col min="4101" max="4101" width="11.33203125" style="1" customWidth="1"/>
    <col min="4102" max="4102" width="10.88671875" style="1" customWidth="1"/>
    <col min="4103" max="4103" width="11" style="1" customWidth="1"/>
    <col min="4104" max="4104" width="11.109375" style="1" customWidth="1"/>
    <col min="4105" max="4105" width="10.6640625" style="1" customWidth="1"/>
    <col min="4106" max="4352" width="9.109375" style="1"/>
    <col min="4353" max="4353" width="5.88671875" style="1" customWidth="1"/>
    <col min="4354" max="4354" width="6.109375" style="1" customWidth="1"/>
    <col min="4355" max="4355" width="11.44140625" style="1" customWidth="1"/>
    <col min="4356" max="4356" width="15.88671875" style="1" customWidth="1"/>
    <col min="4357" max="4357" width="11.33203125" style="1" customWidth="1"/>
    <col min="4358" max="4358" width="10.88671875" style="1" customWidth="1"/>
    <col min="4359" max="4359" width="11" style="1" customWidth="1"/>
    <col min="4360" max="4360" width="11.109375" style="1" customWidth="1"/>
    <col min="4361" max="4361" width="10.6640625" style="1" customWidth="1"/>
    <col min="4362" max="4608" width="9.109375" style="1"/>
    <col min="4609" max="4609" width="5.88671875" style="1" customWidth="1"/>
    <col min="4610" max="4610" width="6.109375" style="1" customWidth="1"/>
    <col min="4611" max="4611" width="11.44140625" style="1" customWidth="1"/>
    <col min="4612" max="4612" width="15.88671875" style="1" customWidth="1"/>
    <col min="4613" max="4613" width="11.33203125" style="1" customWidth="1"/>
    <col min="4614" max="4614" width="10.88671875" style="1" customWidth="1"/>
    <col min="4615" max="4615" width="11" style="1" customWidth="1"/>
    <col min="4616" max="4616" width="11.109375" style="1" customWidth="1"/>
    <col min="4617" max="4617" width="10.6640625" style="1" customWidth="1"/>
    <col min="4618" max="4864" width="9.109375" style="1"/>
    <col min="4865" max="4865" width="5.88671875" style="1" customWidth="1"/>
    <col min="4866" max="4866" width="6.109375" style="1" customWidth="1"/>
    <col min="4867" max="4867" width="11.44140625" style="1" customWidth="1"/>
    <col min="4868" max="4868" width="15.88671875" style="1" customWidth="1"/>
    <col min="4869" max="4869" width="11.33203125" style="1" customWidth="1"/>
    <col min="4870" max="4870" width="10.88671875" style="1" customWidth="1"/>
    <col min="4871" max="4871" width="11" style="1" customWidth="1"/>
    <col min="4872" max="4872" width="11.109375" style="1" customWidth="1"/>
    <col min="4873" max="4873" width="10.6640625" style="1" customWidth="1"/>
    <col min="4874" max="5120" width="9.109375" style="1"/>
    <col min="5121" max="5121" width="5.88671875" style="1" customWidth="1"/>
    <col min="5122" max="5122" width="6.109375" style="1" customWidth="1"/>
    <col min="5123" max="5123" width="11.44140625" style="1" customWidth="1"/>
    <col min="5124" max="5124" width="15.88671875" style="1" customWidth="1"/>
    <col min="5125" max="5125" width="11.33203125" style="1" customWidth="1"/>
    <col min="5126" max="5126" width="10.88671875" style="1" customWidth="1"/>
    <col min="5127" max="5127" width="11" style="1" customWidth="1"/>
    <col min="5128" max="5128" width="11.109375" style="1" customWidth="1"/>
    <col min="5129" max="5129" width="10.6640625" style="1" customWidth="1"/>
    <col min="5130" max="5376" width="9.109375" style="1"/>
    <col min="5377" max="5377" width="5.88671875" style="1" customWidth="1"/>
    <col min="5378" max="5378" width="6.109375" style="1" customWidth="1"/>
    <col min="5379" max="5379" width="11.44140625" style="1" customWidth="1"/>
    <col min="5380" max="5380" width="15.88671875" style="1" customWidth="1"/>
    <col min="5381" max="5381" width="11.33203125" style="1" customWidth="1"/>
    <col min="5382" max="5382" width="10.88671875" style="1" customWidth="1"/>
    <col min="5383" max="5383" width="11" style="1" customWidth="1"/>
    <col min="5384" max="5384" width="11.109375" style="1" customWidth="1"/>
    <col min="5385" max="5385" width="10.6640625" style="1" customWidth="1"/>
    <col min="5386" max="5632" width="9.109375" style="1"/>
    <col min="5633" max="5633" width="5.88671875" style="1" customWidth="1"/>
    <col min="5634" max="5634" width="6.109375" style="1" customWidth="1"/>
    <col min="5635" max="5635" width="11.44140625" style="1" customWidth="1"/>
    <col min="5636" max="5636" width="15.88671875" style="1" customWidth="1"/>
    <col min="5637" max="5637" width="11.33203125" style="1" customWidth="1"/>
    <col min="5638" max="5638" width="10.88671875" style="1" customWidth="1"/>
    <col min="5639" max="5639" width="11" style="1" customWidth="1"/>
    <col min="5640" max="5640" width="11.109375" style="1" customWidth="1"/>
    <col min="5641" max="5641" width="10.6640625" style="1" customWidth="1"/>
    <col min="5642" max="5888" width="9.109375" style="1"/>
    <col min="5889" max="5889" width="5.88671875" style="1" customWidth="1"/>
    <col min="5890" max="5890" width="6.109375" style="1" customWidth="1"/>
    <col min="5891" max="5891" width="11.44140625" style="1" customWidth="1"/>
    <col min="5892" max="5892" width="15.88671875" style="1" customWidth="1"/>
    <col min="5893" max="5893" width="11.33203125" style="1" customWidth="1"/>
    <col min="5894" max="5894" width="10.88671875" style="1" customWidth="1"/>
    <col min="5895" max="5895" width="11" style="1" customWidth="1"/>
    <col min="5896" max="5896" width="11.109375" style="1" customWidth="1"/>
    <col min="5897" max="5897" width="10.6640625" style="1" customWidth="1"/>
    <col min="5898" max="6144" width="9.109375" style="1"/>
    <col min="6145" max="6145" width="5.88671875" style="1" customWidth="1"/>
    <col min="6146" max="6146" width="6.109375" style="1" customWidth="1"/>
    <col min="6147" max="6147" width="11.44140625" style="1" customWidth="1"/>
    <col min="6148" max="6148" width="15.88671875" style="1" customWidth="1"/>
    <col min="6149" max="6149" width="11.33203125" style="1" customWidth="1"/>
    <col min="6150" max="6150" width="10.88671875" style="1" customWidth="1"/>
    <col min="6151" max="6151" width="11" style="1" customWidth="1"/>
    <col min="6152" max="6152" width="11.109375" style="1" customWidth="1"/>
    <col min="6153" max="6153" width="10.6640625" style="1" customWidth="1"/>
    <col min="6154" max="6400" width="9.109375" style="1"/>
    <col min="6401" max="6401" width="5.88671875" style="1" customWidth="1"/>
    <col min="6402" max="6402" width="6.109375" style="1" customWidth="1"/>
    <col min="6403" max="6403" width="11.44140625" style="1" customWidth="1"/>
    <col min="6404" max="6404" width="15.88671875" style="1" customWidth="1"/>
    <col min="6405" max="6405" width="11.33203125" style="1" customWidth="1"/>
    <col min="6406" max="6406" width="10.88671875" style="1" customWidth="1"/>
    <col min="6407" max="6407" width="11" style="1" customWidth="1"/>
    <col min="6408" max="6408" width="11.109375" style="1" customWidth="1"/>
    <col min="6409" max="6409" width="10.6640625" style="1" customWidth="1"/>
    <col min="6410" max="6656" width="9.109375" style="1"/>
    <col min="6657" max="6657" width="5.88671875" style="1" customWidth="1"/>
    <col min="6658" max="6658" width="6.109375" style="1" customWidth="1"/>
    <col min="6659" max="6659" width="11.44140625" style="1" customWidth="1"/>
    <col min="6660" max="6660" width="15.88671875" style="1" customWidth="1"/>
    <col min="6661" max="6661" width="11.33203125" style="1" customWidth="1"/>
    <col min="6662" max="6662" width="10.88671875" style="1" customWidth="1"/>
    <col min="6663" max="6663" width="11" style="1" customWidth="1"/>
    <col min="6664" max="6664" width="11.109375" style="1" customWidth="1"/>
    <col min="6665" max="6665" width="10.6640625" style="1" customWidth="1"/>
    <col min="6666" max="6912" width="9.109375" style="1"/>
    <col min="6913" max="6913" width="5.88671875" style="1" customWidth="1"/>
    <col min="6914" max="6914" width="6.109375" style="1" customWidth="1"/>
    <col min="6915" max="6915" width="11.44140625" style="1" customWidth="1"/>
    <col min="6916" max="6916" width="15.88671875" style="1" customWidth="1"/>
    <col min="6917" max="6917" width="11.33203125" style="1" customWidth="1"/>
    <col min="6918" max="6918" width="10.88671875" style="1" customWidth="1"/>
    <col min="6919" max="6919" width="11" style="1" customWidth="1"/>
    <col min="6920" max="6920" width="11.109375" style="1" customWidth="1"/>
    <col min="6921" max="6921" width="10.6640625" style="1" customWidth="1"/>
    <col min="6922" max="7168" width="9.109375" style="1"/>
    <col min="7169" max="7169" width="5.88671875" style="1" customWidth="1"/>
    <col min="7170" max="7170" width="6.109375" style="1" customWidth="1"/>
    <col min="7171" max="7171" width="11.44140625" style="1" customWidth="1"/>
    <col min="7172" max="7172" width="15.88671875" style="1" customWidth="1"/>
    <col min="7173" max="7173" width="11.33203125" style="1" customWidth="1"/>
    <col min="7174" max="7174" width="10.88671875" style="1" customWidth="1"/>
    <col min="7175" max="7175" width="11" style="1" customWidth="1"/>
    <col min="7176" max="7176" width="11.109375" style="1" customWidth="1"/>
    <col min="7177" max="7177" width="10.6640625" style="1" customWidth="1"/>
    <col min="7178" max="7424" width="9.109375" style="1"/>
    <col min="7425" max="7425" width="5.88671875" style="1" customWidth="1"/>
    <col min="7426" max="7426" width="6.109375" style="1" customWidth="1"/>
    <col min="7427" max="7427" width="11.44140625" style="1" customWidth="1"/>
    <col min="7428" max="7428" width="15.88671875" style="1" customWidth="1"/>
    <col min="7429" max="7429" width="11.33203125" style="1" customWidth="1"/>
    <col min="7430" max="7430" width="10.88671875" style="1" customWidth="1"/>
    <col min="7431" max="7431" width="11" style="1" customWidth="1"/>
    <col min="7432" max="7432" width="11.109375" style="1" customWidth="1"/>
    <col min="7433" max="7433" width="10.6640625" style="1" customWidth="1"/>
    <col min="7434" max="7680" width="9.109375" style="1"/>
    <col min="7681" max="7681" width="5.88671875" style="1" customWidth="1"/>
    <col min="7682" max="7682" width="6.109375" style="1" customWidth="1"/>
    <col min="7683" max="7683" width="11.44140625" style="1" customWidth="1"/>
    <col min="7684" max="7684" width="15.88671875" style="1" customWidth="1"/>
    <col min="7685" max="7685" width="11.33203125" style="1" customWidth="1"/>
    <col min="7686" max="7686" width="10.88671875" style="1" customWidth="1"/>
    <col min="7687" max="7687" width="11" style="1" customWidth="1"/>
    <col min="7688" max="7688" width="11.109375" style="1" customWidth="1"/>
    <col min="7689" max="7689" width="10.6640625" style="1" customWidth="1"/>
    <col min="7690" max="7936" width="9.109375" style="1"/>
    <col min="7937" max="7937" width="5.88671875" style="1" customWidth="1"/>
    <col min="7938" max="7938" width="6.109375" style="1" customWidth="1"/>
    <col min="7939" max="7939" width="11.44140625" style="1" customWidth="1"/>
    <col min="7940" max="7940" width="15.88671875" style="1" customWidth="1"/>
    <col min="7941" max="7941" width="11.33203125" style="1" customWidth="1"/>
    <col min="7942" max="7942" width="10.88671875" style="1" customWidth="1"/>
    <col min="7943" max="7943" width="11" style="1" customWidth="1"/>
    <col min="7944" max="7944" width="11.109375" style="1" customWidth="1"/>
    <col min="7945" max="7945" width="10.6640625" style="1" customWidth="1"/>
    <col min="7946" max="8192" width="9.109375" style="1"/>
    <col min="8193" max="8193" width="5.88671875" style="1" customWidth="1"/>
    <col min="8194" max="8194" width="6.109375" style="1" customWidth="1"/>
    <col min="8195" max="8195" width="11.44140625" style="1" customWidth="1"/>
    <col min="8196" max="8196" width="15.88671875" style="1" customWidth="1"/>
    <col min="8197" max="8197" width="11.33203125" style="1" customWidth="1"/>
    <col min="8198" max="8198" width="10.88671875" style="1" customWidth="1"/>
    <col min="8199" max="8199" width="11" style="1" customWidth="1"/>
    <col min="8200" max="8200" width="11.109375" style="1" customWidth="1"/>
    <col min="8201" max="8201" width="10.6640625" style="1" customWidth="1"/>
    <col min="8202" max="8448" width="9.109375" style="1"/>
    <col min="8449" max="8449" width="5.88671875" style="1" customWidth="1"/>
    <col min="8450" max="8450" width="6.109375" style="1" customWidth="1"/>
    <col min="8451" max="8451" width="11.44140625" style="1" customWidth="1"/>
    <col min="8452" max="8452" width="15.88671875" style="1" customWidth="1"/>
    <col min="8453" max="8453" width="11.33203125" style="1" customWidth="1"/>
    <col min="8454" max="8454" width="10.88671875" style="1" customWidth="1"/>
    <col min="8455" max="8455" width="11" style="1" customWidth="1"/>
    <col min="8456" max="8456" width="11.109375" style="1" customWidth="1"/>
    <col min="8457" max="8457" width="10.6640625" style="1" customWidth="1"/>
    <col min="8458" max="8704" width="9.109375" style="1"/>
    <col min="8705" max="8705" width="5.88671875" style="1" customWidth="1"/>
    <col min="8706" max="8706" width="6.109375" style="1" customWidth="1"/>
    <col min="8707" max="8707" width="11.44140625" style="1" customWidth="1"/>
    <col min="8708" max="8708" width="15.88671875" style="1" customWidth="1"/>
    <col min="8709" max="8709" width="11.33203125" style="1" customWidth="1"/>
    <col min="8710" max="8710" width="10.88671875" style="1" customWidth="1"/>
    <col min="8711" max="8711" width="11" style="1" customWidth="1"/>
    <col min="8712" max="8712" width="11.109375" style="1" customWidth="1"/>
    <col min="8713" max="8713" width="10.6640625" style="1" customWidth="1"/>
    <col min="8714" max="8960" width="9.109375" style="1"/>
    <col min="8961" max="8961" width="5.88671875" style="1" customWidth="1"/>
    <col min="8962" max="8962" width="6.109375" style="1" customWidth="1"/>
    <col min="8963" max="8963" width="11.44140625" style="1" customWidth="1"/>
    <col min="8964" max="8964" width="15.88671875" style="1" customWidth="1"/>
    <col min="8965" max="8965" width="11.33203125" style="1" customWidth="1"/>
    <col min="8966" max="8966" width="10.88671875" style="1" customWidth="1"/>
    <col min="8967" max="8967" width="11" style="1" customWidth="1"/>
    <col min="8968" max="8968" width="11.109375" style="1" customWidth="1"/>
    <col min="8969" max="8969" width="10.6640625" style="1" customWidth="1"/>
    <col min="8970" max="9216" width="9.109375" style="1"/>
    <col min="9217" max="9217" width="5.88671875" style="1" customWidth="1"/>
    <col min="9218" max="9218" width="6.109375" style="1" customWidth="1"/>
    <col min="9219" max="9219" width="11.44140625" style="1" customWidth="1"/>
    <col min="9220" max="9220" width="15.88671875" style="1" customWidth="1"/>
    <col min="9221" max="9221" width="11.33203125" style="1" customWidth="1"/>
    <col min="9222" max="9222" width="10.88671875" style="1" customWidth="1"/>
    <col min="9223" max="9223" width="11" style="1" customWidth="1"/>
    <col min="9224" max="9224" width="11.109375" style="1" customWidth="1"/>
    <col min="9225" max="9225" width="10.6640625" style="1" customWidth="1"/>
    <col min="9226" max="9472" width="9.109375" style="1"/>
    <col min="9473" max="9473" width="5.88671875" style="1" customWidth="1"/>
    <col min="9474" max="9474" width="6.109375" style="1" customWidth="1"/>
    <col min="9475" max="9475" width="11.44140625" style="1" customWidth="1"/>
    <col min="9476" max="9476" width="15.88671875" style="1" customWidth="1"/>
    <col min="9477" max="9477" width="11.33203125" style="1" customWidth="1"/>
    <col min="9478" max="9478" width="10.88671875" style="1" customWidth="1"/>
    <col min="9479" max="9479" width="11" style="1" customWidth="1"/>
    <col min="9480" max="9480" width="11.109375" style="1" customWidth="1"/>
    <col min="9481" max="9481" width="10.6640625" style="1" customWidth="1"/>
    <col min="9482" max="9728" width="9.109375" style="1"/>
    <col min="9729" max="9729" width="5.88671875" style="1" customWidth="1"/>
    <col min="9730" max="9730" width="6.109375" style="1" customWidth="1"/>
    <col min="9731" max="9731" width="11.44140625" style="1" customWidth="1"/>
    <col min="9732" max="9732" width="15.88671875" style="1" customWidth="1"/>
    <col min="9733" max="9733" width="11.33203125" style="1" customWidth="1"/>
    <col min="9734" max="9734" width="10.88671875" style="1" customWidth="1"/>
    <col min="9735" max="9735" width="11" style="1" customWidth="1"/>
    <col min="9736" max="9736" width="11.109375" style="1" customWidth="1"/>
    <col min="9737" max="9737" width="10.6640625" style="1" customWidth="1"/>
    <col min="9738" max="9984" width="9.109375" style="1"/>
    <col min="9985" max="9985" width="5.88671875" style="1" customWidth="1"/>
    <col min="9986" max="9986" width="6.109375" style="1" customWidth="1"/>
    <col min="9987" max="9987" width="11.44140625" style="1" customWidth="1"/>
    <col min="9988" max="9988" width="15.88671875" style="1" customWidth="1"/>
    <col min="9989" max="9989" width="11.33203125" style="1" customWidth="1"/>
    <col min="9990" max="9990" width="10.88671875" style="1" customWidth="1"/>
    <col min="9991" max="9991" width="11" style="1" customWidth="1"/>
    <col min="9992" max="9992" width="11.109375" style="1" customWidth="1"/>
    <col min="9993" max="9993" width="10.6640625" style="1" customWidth="1"/>
    <col min="9994" max="10240" width="9.109375" style="1"/>
    <col min="10241" max="10241" width="5.88671875" style="1" customWidth="1"/>
    <col min="10242" max="10242" width="6.109375" style="1" customWidth="1"/>
    <col min="10243" max="10243" width="11.44140625" style="1" customWidth="1"/>
    <col min="10244" max="10244" width="15.88671875" style="1" customWidth="1"/>
    <col min="10245" max="10245" width="11.33203125" style="1" customWidth="1"/>
    <col min="10246" max="10246" width="10.88671875" style="1" customWidth="1"/>
    <col min="10247" max="10247" width="11" style="1" customWidth="1"/>
    <col min="10248" max="10248" width="11.109375" style="1" customWidth="1"/>
    <col min="10249" max="10249" width="10.6640625" style="1" customWidth="1"/>
    <col min="10250" max="10496" width="9.109375" style="1"/>
    <col min="10497" max="10497" width="5.88671875" style="1" customWidth="1"/>
    <col min="10498" max="10498" width="6.109375" style="1" customWidth="1"/>
    <col min="10499" max="10499" width="11.44140625" style="1" customWidth="1"/>
    <col min="10500" max="10500" width="15.88671875" style="1" customWidth="1"/>
    <col min="10501" max="10501" width="11.33203125" style="1" customWidth="1"/>
    <col min="10502" max="10502" width="10.88671875" style="1" customWidth="1"/>
    <col min="10503" max="10503" width="11" style="1" customWidth="1"/>
    <col min="10504" max="10504" width="11.109375" style="1" customWidth="1"/>
    <col min="10505" max="10505" width="10.6640625" style="1" customWidth="1"/>
    <col min="10506" max="10752" width="9.109375" style="1"/>
    <col min="10753" max="10753" width="5.88671875" style="1" customWidth="1"/>
    <col min="10754" max="10754" width="6.109375" style="1" customWidth="1"/>
    <col min="10755" max="10755" width="11.44140625" style="1" customWidth="1"/>
    <col min="10756" max="10756" width="15.88671875" style="1" customWidth="1"/>
    <col min="10757" max="10757" width="11.33203125" style="1" customWidth="1"/>
    <col min="10758" max="10758" width="10.88671875" style="1" customWidth="1"/>
    <col min="10759" max="10759" width="11" style="1" customWidth="1"/>
    <col min="10760" max="10760" width="11.109375" style="1" customWidth="1"/>
    <col min="10761" max="10761" width="10.6640625" style="1" customWidth="1"/>
    <col min="10762" max="11008" width="9.109375" style="1"/>
    <col min="11009" max="11009" width="5.88671875" style="1" customWidth="1"/>
    <col min="11010" max="11010" width="6.109375" style="1" customWidth="1"/>
    <col min="11011" max="11011" width="11.44140625" style="1" customWidth="1"/>
    <col min="11012" max="11012" width="15.88671875" style="1" customWidth="1"/>
    <col min="11013" max="11013" width="11.33203125" style="1" customWidth="1"/>
    <col min="11014" max="11014" width="10.88671875" style="1" customWidth="1"/>
    <col min="11015" max="11015" width="11" style="1" customWidth="1"/>
    <col min="11016" max="11016" width="11.109375" style="1" customWidth="1"/>
    <col min="11017" max="11017" width="10.6640625" style="1" customWidth="1"/>
    <col min="11018" max="11264" width="9.109375" style="1"/>
    <col min="11265" max="11265" width="5.88671875" style="1" customWidth="1"/>
    <col min="11266" max="11266" width="6.109375" style="1" customWidth="1"/>
    <col min="11267" max="11267" width="11.44140625" style="1" customWidth="1"/>
    <col min="11268" max="11268" width="15.88671875" style="1" customWidth="1"/>
    <col min="11269" max="11269" width="11.33203125" style="1" customWidth="1"/>
    <col min="11270" max="11270" width="10.88671875" style="1" customWidth="1"/>
    <col min="11271" max="11271" width="11" style="1" customWidth="1"/>
    <col min="11272" max="11272" width="11.109375" style="1" customWidth="1"/>
    <col min="11273" max="11273" width="10.6640625" style="1" customWidth="1"/>
    <col min="11274" max="11520" width="9.109375" style="1"/>
    <col min="11521" max="11521" width="5.88671875" style="1" customWidth="1"/>
    <col min="11522" max="11522" width="6.109375" style="1" customWidth="1"/>
    <col min="11523" max="11523" width="11.44140625" style="1" customWidth="1"/>
    <col min="11524" max="11524" width="15.88671875" style="1" customWidth="1"/>
    <col min="11525" max="11525" width="11.33203125" style="1" customWidth="1"/>
    <col min="11526" max="11526" width="10.88671875" style="1" customWidth="1"/>
    <col min="11527" max="11527" width="11" style="1" customWidth="1"/>
    <col min="11528" max="11528" width="11.109375" style="1" customWidth="1"/>
    <col min="11529" max="11529" width="10.6640625" style="1" customWidth="1"/>
    <col min="11530" max="11776" width="9.109375" style="1"/>
    <col min="11777" max="11777" width="5.88671875" style="1" customWidth="1"/>
    <col min="11778" max="11778" width="6.109375" style="1" customWidth="1"/>
    <col min="11779" max="11779" width="11.44140625" style="1" customWidth="1"/>
    <col min="11780" max="11780" width="15.88671875" style="1" customWidth="1"/>
    <col min="11781" max="11781" width="11.33203125" style="1" customWidth="1"/>
    <col min="11782" max="11782" width="10.88671875" style="1" customWidth="1"/>
    <col min="11783" max="11783" width="11" style="1" customWidth="1"/>
    <col min="11784" max="11784" width="11.109375" style="1" customWidth="1"/>
    <col min="11785" max="11785" width="10.6640625" style="1" customWidth="1"/>
    <col min="11786" max="12032" width="9.109375" style="1"/>
    <col min="12033" max="12033" width="5.88671875" style="1" customWidth="1"/>
    <col min="12034" max="12034" width="6.109375" style="1" customWidth="1"/>
    <col min="12035" max="12035" width="11.44140625" style="1" customWidth="1"/>
    <col min="12036" max="12036" width="15.88671875" style="1" customWidth="1"/>
    <col min="12037" max="12037" width="11.33203125" style="1" customWidth="1"/>
    <col min="12038" max="12038" width="10.88671875" style="1" customWidth="1"/>
    <col min="12039" max="12039" width="11" style="1" customWidth="1"/>
    <col min="12040" max="12040" width="11.109375" style="1" customWidth="1"/>
    <col min="12041" max="12041" width="10.6640625" style="1" customWidth="1"/>
    <col min="12042" max="12288" width="9.109375" style="1"/>
    <col min="12289" max="12289" width="5.88671875" style="1" customWidth="1"/>
    <col min="12290" max="12290" width="6.109375" style="1" customWidth="1"/>
    <col min="12291" max="12291" width="11.44140625" style="1" customWidth="1"/>
    <col min="12292" max="12292" width="15.88671875" style="1" customWidth="1"/>
    <col min="12293" max="12293" width="11.33203125" style="1" customWidth="1"/>
    <col min="12294" max="12294" width="10.88671875" style="1" customWidth="1"/>
    <col min="12295" max="12295" width="11" style="1" customWidth="1"/>
    <col min="12296" max="12296" width="11.109375" style="1" customWidth="1"/>
    <col min="12297" max="12297" width="10.6640625" style="1" customWidth="1"/>
    <col min="12298" max="12544" width="9.109375" style="1"/>
    <col min="12545" max="12545" width="5.88671875" style="1" customWidth="1"/>
    <col min="12546" max="12546" width="6.109375" style="1" customWidth="1"/>
    <col min="12547" max="12547" width="11.44140625" style="1" customWidth="1"/>
    <col min="12548" max="12548" width="15.88671875" style="1" customWidth="1"/>
    <col min="12549" max="12549" width="11.33203125" style="1" customWidth="1"/>
    <col min="12550" max="12550" width="10.88671875" style="1" customWidth="1"/>
    <col min="12551" max="12551" width="11" style="1" customWidth="1"/>
    <col min="12552" max="12552" width="11.109375" style="1" customWidth="1"/>
    <col min="12553" max="12553" width="10.6640625" style="1" customWidth="1"/>
    <col min="12554" max="12800" width="9.109375" style="1"/>
    <col min="12801" max="12801" width="5.88671875" style="1" customWidth="1"/>
    <col min="12802" max="12802" width="6.109375" style="1" customWidth="1"/>
    <col min="12803" max="12803" width="11.44140625" style="1" customWidth="1"/>
    <col min="12804" max="12804" width="15.88671875" style="1" customWidth="1"/>
    <col min="12805" max="12805" width="11.33203125" style="1" customWidth="1"/>
    <col min="12806" max="12806" width="10.88671875" style="1" customWidth="1"/>
    <col min="12807" max="12807" width="11" style="1" customWidth="1"/>
    <col min="12808" max="12808" width="11.109375" style="1" customWidth="1"/>
    <col min="12809" max="12809" width="10.6640625" style="1" customWidth="1"/>
    <col min="12810" max="13056" width="9.109375" style="1"/>
    <col min="13057" max="13057" width="5.88671875" style="1" customWidth="1"/>
    <col min="13058" max="13058" width="6.109375" style="1" customWidth="1"/>
    <col min="13059" max="13059" width="11.44140625" style="1" customWidth="1"/>
    <col min="13060" max="13060" width="15.88671875" style="1" customWidth="1"/>
    <col min="13061" max="13061" width="11.33203125" style="1" customWidth="1"/>
    <col min="13062" max="13062" width="10.88671875" style="1" customWidth="1"/>
    <col min="13063" max="13063" width="11" style="1" customWidth="1"/>
    <col min="13064" max="13064" width="11.109375" style="1" customWidth="1"/>
    <col min="13065" max="13065" width="10.6640625" style="1" customWidth="1"/>
    <col min="13066" max="13312" width="9.109375" style="1"/>
    <col min="13313" max="13313" width="5.88671875" style="1" customWidth="1"/>
    <col min="13314" max="13314" width="6.109375" style="1" customWidth="1"/>
    <col min="13315" max="13315" width="11.44140625" style="1" customWidth="1"/>
    <col min="13316" max="13316" width="15.88671875" style="1" customWidth="1"/>
    <col min="13317" max="13317" width="11.33203125" style="1" customWidth="1"/>
    <col min="13318" max="13318" width="10.88671875" style="1" customWidth="1"/>
    <col min="13319" max="13319" width="11" style="1" customWidth="1"/>
    <col min="13320" max="13320" width="11.109375" style="1" customWidth="1"/>
    <col min="13321" max="13321" width="10.6640625" style="1" customWidth="1"/>
    <col min="13322" max="13568" width="9.109375" style="1"/>
    <col min="13569" max="13569" width="5.88671875" style="1" customWidth="1"/>
    <col min="13570" max="13570" width="6.109375" style="1" customWidth="1"/>
    <col min="13571" max="13571" width="11.44140625" style="1" customWidth="1"/>
    <col min="13572" max="13572" width="15.88671875" style="1" customWidth="1"/>
    <col min="13573" max="13573" width="11.33203125" style="1" customWidth="1"/>
    <col min="13574" max="13574" width="10.88671875" style="1" customWidth="1"/>
    <col min="13575" max="13575" width="11" style="1" customWidth="1"/>
    <col min="13576" max="13576" width="11.109375" style="1" customWidth="1"/>
    <col min="13577" max="13577" width="10.6640625" style="1" customWidth="1"/>
    <col min="13578" max="13824" width="9.109375" style="1"/>
    <col min="13825" max="13825" width="5.88671875" style="1" customWidth="1"/>
    <col min="13826" max="13826" width="6.109375" style="1" customWidth="1"/>
    <col min="13827" max="13827" width="11.44140625" style="1" customWidth="1"/>
    <col min="13828" max="13828" width="15.88671875" style="1" customWidth="1"/>
    <col min="13829" max="13829" width="11.33203125" style="1" customWidth="1"/>
    <col min="13830" max="13830" width="10.88671875" style="1" customWidth="1"/>
    <col min="13831" max="13831" width="11" style="1" customWidth="1"/>
    <col min="13832" max="13832" width="11.109375" style="1" customWidth="1"/>
    <col min="13833" max="13833" width="10.6640625" style="1" customWidth="1"/>
    <col min="13834" max="14080" width="9.109375" style="1"/>
    <col min="14081" max="14081" width="5.88671875" style="1" customWidth="1"/>
    <col min="14082" max="14082" width="6.109375" style="1" customWidth="1"/>
    <col min="14083" max="14083" width="11.44140625" style="1" customWidth="1"/>
    <col min="14084" max="14084" width="15.88671875" style="1" customWidth="1"/>
    <col min="14085" max="14085" width="11.33203125" style="1" customWidth="1"/>
    <col min="14086" max="14086" width="10.88671875" style="1" customWidth="1"/>
    <col min="14087" max="14087" width="11" style="1" customWidth="1"/>
    <col min="14088" max="14088" width="11.109375" style="1" customWidth="1"/>
    <col min="14089" max="14089" width="10.6640625" style="1" customWidth="1"/>
    <col min="14090" max="14336" width="9.109375" style="1"/>
    <col min="14337" max="14337" width="5.88671875" style="1" customWidth="1"/>
    <col min="14338" max="14338" width="6.109375" style="1" customWidth="1"/>
    <col min="14339" max="14339" width="11.44140625" style="1" customWidth="1"/>
    <col min="14340" max="14340" width="15.88671875" style="1" customWidth="1"/>
    <col min="14341" max="14341" width="11.33203125" style="1" customWidth="1"/>
    <col min="14342" max="14342" width="10.88671875" style="1" customWidth="1"/>
    <col min="14343" max="14343" width="11" style="1" customWidth="1"/>
    <col min="14344" max="14344" width="11.109375" style="1" customWidth="1"/>
    <col min="14345" max="14345" width="10.6640625" style="1" customWidth="1"/>
    <col min="14346" max="14592" width="9.109375" style="1"/>
    <col min="14593" max="14593" width="5.88671875" style="1" customWidth="1"/>
    <col min="14594" max="14594" width="6.109375" style="1" customWidth="1"/>
    <col min="14595" max="14595" width="11.44140625" style="1" customWidth="1"/>
    <col min="14596" max="14596" width="15.88671875" style="1" customWidth="1"/>
    <col min="14597" max="14597" width="11.33203125" style="1" customWidth="1"/>
    <col min="14598" max="14598" width="10.88671875" style="1" customWidth="1"/>
    <col min="14599" max="14599" width="11" style="1" customWidth="1"/>
    <col min="14600" max="14600" width="11.109375" style="1" customWidth="1"/>
    <col min="14601" max="14601" width="10.6640625" style="1" customWidth="1"/>
    <col min="14602" max="14848" width="9.109375" style="1"/>
    <col min="14849" max="14849" width="5.88671875" style="1" customWidth="1"/>
    <col min="14850" max="14850" width="6.109375" style="1" customWidth="1"/>
    <col min="14851" max="14851" width="11.44140625" style="1" customWidth="1"/>
    <col min="14852" max="14852" width="15.88671875" style="1" customWidth="1"/>
    <col min="14853" max="14853" width="11.33203125" style="1" customWidth="1"/>
    <col min="14854" max="14854" width="10.88671875" style="1" customWidth="1"/>
    <col min="14855" max="14855" width="11" style="1" customWidth="1"/>
    <col min="14856" max="14856" width="11.109375" style="1" customWidth="1"/>
    <col min="14857" max="14857" width="10.6640625" style="1" customWidth="1"/>
    <col min="14858" max="15104" width="9.109375" style="1"/>
    <col min="15105" max="15105" width="5.88671875" style="1" customWidth="1"/>
    <col min="15106" max="15106" width="6.109375" style="1" customWidth="1"/>
    <col min="15107" max="15107" width="11.44140625" style="1" customWidth="1"/>
    <col min="15108" max="15108" width="15.88671875" style="1" customWidth="1"/>
    <col min="15109" max="15109" width="11.33203125" style="1" customWidth="1"/>
    <col min="15110" max="15110" width="10.88671875" style="1" customWidth="1"/>
    <col min="15111" max="15111" width="11" style="1" customWidth="1"/>
    <col min="15112" max="15112" width="11.109375" style="1" customWidth="1"/>
    <col min="15113" max="15113" width="10.6640625" style="1" customWidth="1"/>
    <col min="15114" max="15360" width="9.109375" style="1"/>
    <col min="15361" max="15361" width="5.88671875" style="1" customWidth="1"/>
    <col min="15362" max="15362" width="6.109375" style="1" customWidth="1"/>
    <col min="15363" max="15363" width="11.44140625" style="1" customWidth="1"/>
    <col min="15364" max="15364" width="15.88671875" style="1" customWidth="1"/>
    <col min="15365" max="15365" width="11.33203125" style="1" customWidth="1"/>
    <col min="15366" max="15366" width="10.88671875" style="1" customWidth="1"/>
    <col min="15367" max="15367" width="11" style="1" customWidth="1"/>
    <col min="15368" max="15368" width="11.109375" style="1" customWidth="1"/>
    <col min="15369" max="15369" width="10.6640625" style="1" customWidth="1"/>
    <col min="15370" max="15616" width="9.109375" style="1"/>
    <col min="15617" max="15617" width="5.88671875" style="1" customWidth="1"/>
    <col min="15618" max="15618" width="6.109375" style="1" customWidth="1"/>
    <col min="15619" max="15619" width="11.44140625" style="1" customWidth="1"/>
    <col min="15620" max="15620" width="15.88671875" style="1" customWidth="1"/>
    <col min="15621" max="15621" width="11.33203125" style="1" customWidth="1"/>
    <col min="15622" max="15622" width="10.88671875" style="1" customWidth="1"/>
    <col min="15623" max="15623" width="11" style="1" customWidth="1"/>
    <col min="15624" max="15624" width="11.109375" style="1" customWidth="1"/>
    <col min="15625" max="15625" width="10.6640625" style="1" customWidth="1"/>
    <col min="15626" max="15872" width="9.109375" style="1"/>
    <col min="15873" max="15873" width="5.88671875" style="1" customWidth="1"/>
    <col min="15874" max="15874" width="6.109375" style="1" customWidth="1"/>
    <col min="15875" max="15875" width="11.44140625" style="1" customWidth="1"/>
    <col min="15876" max="15876" width="15.88671875" style="1" customWidth="1"/>
    <col min="15877" max="15877" width="11.33203125" style="1" customWidth="1"/>
    <col min="15878" max="15878" width="10.88671875" style="1" customWidth="1"/>
    <col min="15879" max="15879" width="11" style="1" customWidth="1"/>
    <col min="15880" max="15880" width="11.109375" style="1" customWidth="1"/>
    <col min="15881" max="15881" width="10.6640625" style="1" customWidth="1"/>
    <col min="15882" max="16128" width="9.109375" style="1"/>
    <col min="16129" max="16129" width="5.88671875" style="1" customWidth="1"/>
    <col min="16130" max="16130" width="6.109375" style="1" customWidth="1"/>
    <col min="16131" max="16131" width="11.44140625" style="1" customWidth="1"/>
    <col min="16132" max="16132" width="15.88671875" style="1" customWidth="1"/>
    <col min="16133" max="16133" width="11.33203125" style="1" customWidth="1"/>
    <col min="16134" max="16134" width="10.88671875" style="1" customWidth="1"/>
    <col min="16135" max="16135" width="11" style="1" customWidth="1"/>
    <col min="16136" max="16136" width="11.109375" style="1" customWidth="1"/>
    <col min="16137" max="16137" width="10.6640625" style="1" customWidth="1"/>
    <col min="16138" max="16384" width="9.109375" style="1"/>
  </cols>
  <sheetData>
    <row r="1" spans="1:256" ht="13.8" thickTop="1" x14ac:dyDescent="0.25">
      <c r="A1" s="305" t="s">
        <v>2</v>
      </c>
      <c r="B1" s="306"/>
      <c r="C1" s="174" t="s">
        <v>102</v>
      </c>
      <c r="D1" s="175"/>
      <c r="E1" s="176"/>
      <c r="F1" s="175"/>
      <c r="G1" s="177" t="s">
        <v>71</v>
      </c>
      <c r="H1" s="178" t="s">
        <v>406</v>
      </c>
      <c r="I1" s="179"/>
    </row>
    <row r="2" spans="1:256" ht="13.8" thickBot="1" x14ac:dyDescent="0.3">
      <c r="A2" s="307" t="s">
        <v>72</v>
      </c>
      <c r="B2" s="308"/>
      <c r="C2" s="180" t="s">
        <v>408</v>
      </c>
      <c r="D2" s="181"/>
      <c r="E2" s="182"/>
      <c r="F2" s="181"/>
      <c r="G2" s="309" t="s">
        <v>407</v>
      </c>
      <c r="H2" s="310"/>
      <c r="I2" s="311"/>
    </row>
    <row r="3" spans="1:256" ht="13.8" thickTop="1" x14ac:dyDescent="0.25">
      <c r="F3" s="115"/>
    </row>
    <row r="4" spans="1:256" ht="19.5" customHeight="1" x14ac:dyDescent="0.3">
      <c r="A4" s="183" t="s">
        <v>73</v>
      </c>
      <c r="B4" s="184"/>
      <c r="C4" s="184"/>
      <c r="D4" s="184"/>
      <c r="E4" s="185"/>
      <c r="F4" s="184"/>
      <c r="G4" s="184"/>
      <c r="H4" s="184"/>
      <c r="I4" s="184"/>
    </row>
    <row r="5" spans="1:256" ht="13.8" thickBot="1" x14ac:dyDescent="0.3"/>
    <row r="6" spans="1:256" s="115" customFormat="1" ht="13.8" thickBot="1" x14ac:dyDescent="0.3">
      <c r="A6" s="186"/>
      <c r="B6" s="187" t="s">
        <v>74</v>
      </c>
      <c r="C6" s="187"/>
      <c r="D6" s="188"/>
      <c r="E6" s="189" t="s">
        <v>23</v>
      </c>
      <c r="F6" s="190" t="s">
        <v>24</v>
      </c>
      <c r="G6" s="190" t="s">
        <v>25</v>
      </c>
      <c r="H6" s="190" t="s">
        <v>26</v>
      </c>
      <c r="I6" s="191" t="s">
        <v>27</v>
      </c>
    </row>
    <row r="7" spans="1:256" s="115" customFormat="1" x14ac:dyDescent="0.25">
      <c r="A7" s="282" t="str">
        <f>'IO 03 IO 03 Pol'!B7</f>
        <v>1</v>
      </c>
      <c r="B7" s="62" t="str">
        <f>'IO 03 IO 03 Pol'!C7</f>
        <v>Zemní práce</v>
      </c>
      <c r="D7" s="192"/>
      <c r="E7" s="283">
        <f>'IO 03 IO 03 Pol'!BA26</f>
        <v>0</v>
      </c>
      <c r="F7" s="284">
        <f>'IO 03 IO 03 Pol'!BB26</f>
        <v>0</v>
      </c>
      <c r="G7" s="284">
        <f>'IO 03 IO 03 Pol'!BC26</f>
        <v>0</v>
      </c>
      <c r="H7" s="284">
        <f>'IO 03 IO 03 Pol'!BD26</f>
        <v>0</v>
      </c>
      <c r="I7" s="285">
        <f>'IO 03 IO 03 Pol'!BE26</f>
        <v>0</v>
      </c>
    </row>
    <row r="8" spans="1:256" s="115" customFormat="1" x14ac:dyDescent="0.25">
      <c r="A8" s="282" t="str">
        <f>'IO 03 IO 03 Pol'!B27</f>
        <v>2</v>
      </c>
      <c r="B8" s="62" t="str">
        <f>'IO 03 IO 03 Pol'!C27</f>
        <v>Zakládání - vsaky</v>
      </c>
      <c r="D8" s="192"/>
      <c r="E8" s="283">
        <f>'IO 03 IO 03 Pol'!BA33</f>
        <v>0</v>
      </c>
      <c r="F8" s="284">
        <f>'IO 03 IO 03 Pol'!BB33</f>
        <v>0</v>
      </c>
      <c r="G8" s="284">
        <f>'IO 03 IO 03 Pol'!BC33</f>
        <v>0</v>
      </c>
      <c r="H8" s="284">
        <f>'IO 03 IO 03 Pol'!BD33</f>
        <v>0</v>
      </c>
      <c r="I8" s="285">
        <f>'IO 03 IO 03 Pol'!BE33</f>
        <v>0</v>
      </c>
    </row>
    <row r="9" spans="1:256" s="115" customFormat="1" x14ac:dyDescent="0.25">
      <c r="A9" s="282" t="str">
        <f>'IO 03 IO 03 Pol'!B34</f>
        <v>89</v>
      </c>
      <c r="B9" s="62" t="str">
        <f>'IO 03 IO 03 Pol'!C34</f>
        <v>Trubní vedení - ostatní konstrukce</v>
      </c>
      <c r="D9" s="192"/>
      <c r="E9" s="283">
        <f>'IO 03 IO 03 Pol'!BA44</f>
        <v>0</v>
      </c>
      <c r="F9" s="284">
        <f>'IO 03 IO 03 Pol'!BB44</f>
        <v>0</v>
      </c>
      <c r="G9" s="284">
        <f>'IO 03 IO 03 Pol'!BC44</f>
        <v>0</v>
      </c>
      <c r="H9" s="284">
        <f>'IO 03 IO 03 Pol'!BD44</f>
        <v>0</v>
      </c>
      <c r="I9" s="285">
        <f>'IO 03 IO 03 Pol'!BE44</f>
        <v>0</v>
      </c>
    </row>
    <row r="10" spans="1:256" s="115" customFormat="1" ht="13.8" thickBot="1" x14ac:dyDescent="0.3">
      <c r="A10" s="282" t="str">
        <f>'IO 03 IO 03 Pol'!B45</f>
        <v>998</v>
      </c>
      <c r="B10" s="62" t="str">
        <f>'IO 03 IO 03 Pol'!C45</f>
        <v>Přesun hmot</v>
      </c>
      <c r="D10" s="192"/>
      <c r="E10" s="283">
        <f>'IO 03 IO 03 Pol'!BA47</f>
        <v>0</v>
      </c>
      <c r="F10" s="284">
        <f>'IO 03 IO 03 Pol'!BB47</f>
        <v>0</v>
      </c>
      <c r="G10" s="284">
        <f>'IO 03 IO 03 Pol'!BC47</f>
        <v>0</v>
      </c>
      <c r="H10" s="284">
        <f>'IO 03 IO 03 Pol'!BD47</f>
        <v>0</v>
      </c>
      <c r="I10" s="285">
        <f>'IO 03 IO 03 Pol'!BE47</f>
        <v>0</v>
      </c>
    </row>
    <row r="11" spans="1:256" ht="13.8" thickBot="1" x14ac:dyDescent="0.3">
      <c r="A11" s="193"/>
      <c r="B11" s="194" t="s">
        <v>75</v>
      </c>
      <c r="C11" s="194"/>
      <c r="D11" s="195"/>
      <c r="E11" s="196">
        <f>SUM(E7:E10)</f>
        <v>0</v>
      </c>
      <c r="F11" s="197">
        <f>SUM(F7:F10)</f>
        <v>0</v>
      </c>
      <c r="G11" s="197">
        <f>SUM(G7:G10)</f>
        <v>0</v>
      </c>
      <c r="H11" s="197">
        <f>SUM(H7:H10)</f>
        <v>0</v>
      </c>
      <c r="I11" s="198">
        <f>SUM(I7:I10)</f>
        <v>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x14ac:dyDescent="0.25">
      <c r="A12" s="115"/>
      <c r="B12" s="115"/>
      <c r="C12" s="115"/>
      <c r="D12" s="115"/>
      <c r="E12" s="115"/>
      <c r="F12" s="115"/>
      <c r="G12" s="115"/>
      <c r="H12" s="115"/>
      <c r="I12" s="115"/>
    </row>
    <row r="13" spans="1:256" ht="17.399999999999999" x14ac:dyDescent="0.3">
      <c r="A13" s="184" t="s">
        <v>76</v>
      </c>
      <c r="B13" s="184"/>
      <c r="C13" s="184"/>
      <c r="D13" s="184"/>
      <c r="E13" s="184"/>
      <c r="F13" s="184"/>
      <c r="G13" s="199"/>
      <c r="H13" s="184"/>
      <c r="I13" s="184"/>
      <c r="BA13" s="121"/>
      <c r="BB13" s="121"/>
      <c r="BC13" s="121"/>
      <c r="BD13" s="121"/>
      <c r="BE13" s="121"/>
    </row>
    <row r="14" spans="1:256" ht="13.8" thickBot="1" x14ac:dyDescent="0.3"/>
    <row r="15" spans="1:256" x14ac:dyDescent="0.25">
      <c r="A15" s="150" t="s">
        <v>77</v>
      </c>
      <c r="B15" s="151"/>
      <c r="C15" s="151"/>
      <c r="D15" s="200"/>
      <c r="E15" s="201" t="s">
        <v>78</v>
      </c>
      <c r="F15" s="202" t="s">
        <v>12</v>
      </c>
      <c r="G15" s="203" t="s">
        <v>79</v>
      </c>
      <c r="H15" s="204"/>
      <c r="I15" s="205" t="s">
        <v>78</v>
      </c>
    </row>
    <row r="16" spans="1:256" x14ac:dyDescent="0.25">
      <c r="A16" s="144"/>
      <c r="B16" s="135"/>
      <c r="C16" s="135"/>
      <c r="D16" s="206"/>
      <c r="E16" s="207"/>
      <c r="F16" s="208"/>
      <c r="G16" s="209">
        <f>CHOOSE(BA16+1,E11+F11,E11+F11+H11,E11+F11+G11+H11,E11,F11,H11,G11,H11+G11,0)</f>
        <v>0</v>
      </c>
      <c r="H16" s="210"/>
      <c r="I16" s="211">
        <f>E16+F16*G16/100</f>
        <v>0</v>
      </c>
      <c r="BA16" s="1">
        <v>8</v>
      </c>
    </row>
    <row r="17" spans="1:9" ht="13.8" thickBot="1" x14ac:dyDescent="0.3">
      <c r="A17" s="212"/>
      <c r="B17" s="213" t="s">
        <v>80</v>
      </c>
      <c r="C17" s="214"/>
      <c r="D17" s="215"/>
      <c r="E17" s="216"/>
      <c r="F17" s="217"/>
      <c r="G17" s="217"/>
      <c r="H17" s="312">
        <f>SUM(I16:I16)</f>
        <v>0</v>
      </c>
      <c r="I17" s="313"/>
    </row>
    <row r="19" spans="1:9" x14ac:dyDescent="0.25">
      <c r="B19" s="14"/>
      <c r="F19" s="218"/>
      <c r="G19" s="219"/>
      <c r="H19" s="219"/>
      <c r="I19" s="46"/>
    </row>
    <row r="20" spans="1:9" x14ac:dyDescent="0.25">
      <c r="F20" s="218"/>
      <c r="G20" s="219"/>
      <c r="H20" s="219"/>
      <c r="I20" s="46"/>
    </row>
    <row r="21" spans="1:9" x14ac:dyDescent="0.25">
      <c r="F21" s="218"/>
      <c r="G21" s="219"/>
      <c r="H21" s="219"/>
      <c r="I21" s="46"/>
    </row>
    <row r="22" spans="1:9" x14ac:dyDescent="0.25">
      <c r="F22" s="218"/>
      <c r="G22" s="219"/>
      <c r="H22" s="219"/>
      <c r="I22" s="46"/>
    </row>
    <row r="23" spans="1:9" x14ac:dyDescent="0.25">
      <c r="F23" s="218"/>
      <c r="G23" s="219"/>
      <c r="H23" s="219"/>
      <c r="I23" s="46"/>
    </row>
    <row r="24" spans="1:9" x14ac:dyDescent="0.25">
      <c r="F24" s="218"/>
      <c r="G24" s="219"/>
      <c r="H24" s="219"/>
      <c r="I24" s="46"/>
    </row>
    <row r="25" spans="1:9" x14ac:dyDescent="0.25">
      <c r="F25" s="218"/>
      <c r="G25" s="219"/>
      <c r="H25" s="219"/>
      <c r="I25" s="46"/>
    </row>
    <row r="26" spans="1:9" x14ac:dyDescent="0.25">
      <c r="F26" s="218"/>
      <c r="G26" s="219"/>
      <c r="H26" s="219"/>
      <c r="I26" s="46"/>
    </row>
    <row r="27" spans="1:9" x14ac:dyDescent="0.25">
      <c r="F27" s="218"/>
      <c r="G27" s="219"/>
      <c r="H27" s="219"/>
      <c r="I27" s="46"/>
    </row>
    <row r="28" spans="1:9" x14ac:dyDescent="0.25">
      <c r="F28" s="218"/>
      <c r="G28" s="219"/>
      <c r="H28" s="219"/>
      <c r="I28" s="46"/>
    </row>
    <row r="29" spans="1:9" x14ac:dyDescent="0.25">
      <c r="F29" s="218"/>
      <c r="G29" s="219"/>
      <c r="H29" s="219"/>
      <c r="I29" s="46"/>
    </row>
    <row r="30" spans="1:9" x14ac:dyDescent="0.25">
      <c r="F30" s="218"/>
      <c r="G30" s="219"/>
      <c r="H30" s="219"/>
      <c r="I30" s="46"/>
    </row>
    <row r="31" spans="1:9" x14ac:dyDescent="0.25">
      <c r="F31" s="218"/>
      <c r="G31" s="219"/>
      <c r="H31" s="219"/>
      <c r="I31" s="46"/>
    </row>
    <row r="32" spans="1:9" x14ac:dyDescent="0.25">
      <c r="F32" s="218"/>
      <c r="G32" s="219"/>
      <c r="H32" s="219"/>
      <c r="I32" s="46"/>
    </row>
    <row r="33" spans="6:9" x14ac:dyDescent="0.25">
      <c r="F33" s="218"/>
      <c r="G33" s="219"/>
      <c r="H33" s="219"/>
      <c r="I33" s="46"/>
    </row>
    <row r="34" spans="6:9" x14ac:dyDescent="0.25">
      <c r="F34" s="218"/>
      <c r="G34" s="219"/>
      <c r="H34" s="219"/>
      <c r="I34" s="46"/>
    </row>
    <row r="35" spans="6:9" x14ac:dyDescent="0.25">
      <c r="F35" s="218"/>
      <c r="G35" s="219"/>
      <c r="H35" s="219"/>
      <c r="I35" s="46"/>
    </row>
    <row r="36" spans="6:9" x14ac:dyDescent="0.25">
      <c r="F36" s="218"/>
      <c r="G36" s="219"/>
      <c r="H36" s="219"/>
      <c r="I36" s="46"/>
    </row>
    <row r="37" spans="6:9" x14ac:dyDescent="0.25">
      <c r="F37" s="218"/>
      <c r="G37" s="219"/>
      <c r="H37" s="219"/>
      <c r="I37" s="46"/>
    </row>
    <row r="38" spans="6:9" x14ac:dyDescent="0.25">
      <c r="F38" s="218"/>
      <c r="G38" s="219"/>
      <c r="H38" s="219"/>
      <c r="I38" s="46"/>
    </row>
    <row r="39" spans="6:9" x14ac:dyDescent="0.25">
      <c r="F39" s="218"/>
      <c r="G39" s="219"/>
      <c r="H39" s="219"/>
      <c r="I39" s="46"/>
    </row>
    <row r="40" spans="6:9" x14ac:dyDescent="0.25">
      <c r="F40" s="218"/>
      <c r="G40" s="219"/>
      <c r="H40" s="219"/>
      <c r="I40" s="46"/>
    </row>
    <row r="41" spans="6:9" x14ac:dyDescent="0.25">
      <c r="F41" s="218"/>
      <c r="G41" s="219"/>
      <c r="H41" s="219"/>
      <c r="I41" s="46"/>
    </row>
    <row r="42" spans="6:9" x14ac:dyDescent="0.25">
      <c r="F42" s="218"/>
      <c r="G42" s="219"/>
      <c r="H42" s="219"/>
      <c r="I42" s="46"/>
    </row>
    <row r="43" spans="6:9" x14ac:dyDescent="0.25">
      <c r="F43" s="218"/>
      <c r="G43" s="219"/>
      <c r="H43" s="219"/>
      <c r="I43" s="46"/>
    </row>
    <row r="44" spans="6:9" x14ac:dyDescent="0.25">
      <c r="F44" s="218"/>
      <c r="G44" s="219"/>
      <c r="H44" s="219"/>
      <c r="I44" s="46"/>
    </row>
    <row r="45" spans="6:9" x14ac:dyDescent="0.25">
      <c r="F45" s="218"/>
      <c r="G45" s="219"/>
      <c r="H45" s="219"/>
      <c r="I45" s="46"/>
    </row>
    <row r="46" spans="6:9" x14ac:dyDescent="0.25">
      <c r="F46" s="218"/>
      <c r="G46" s="219"/>
      <c r="H46" s="219"/>
      <c r="I46" s="46"/>
    </row>
    <row r="47" spans="6:9" x14ac:dyDescent="0.25">
      <c r="F47" s="218"/>
      <c r="G47" s="219"/>
      <c r="H47" s="219"/>
      <c r="I47" s="46"/>
    </row>
    <row r="48" spans="6:9" x14ac:dyDescent="0.25">
      <c r="F48" s="218"/>
      <c r="G48" s="219"/>
      <c r="H48" s="219"/>
      <c r="I48" s="46"/>
    </row>
    <row r="49" spans="6:9" x14ac:dyDescent="0.25">
      <c r="F49" s="218"/>
      <c r="G49" s="219"/>
      <c r="H49" s="219"/>
      <c r="I49" s="46"/>
    </row>
    <row r="50" spans="6:9" x14ac:dyDescent="0.25">
      <c r="F50" s="218"/>
      <c r="G50" s="219"/>
      <c r="H50" s="219"/>
      <c r="I50" s="46"/>
    </row>
    <row r="51" spans="6:9" x14ac:dyDescent="0.25">
      <c r="F51" s="218"/>
      <c r="G51" s="219"/>
      <c r="H51" s="219"/>
      <c r="I51" s="46"/>
    </row>
    <row r="52" spans="6:9" x14ac:dyDescent="0.25">
      <c r="F52" s="218"/>
      <c r="G52" s="219"/>
      <c r="H52" s="219"/>
      <c r="I52" s="46"/>
    </row>
    <row r="53" spans="6:9" x14ac:dyDescent="0.25">
      <c r="F53" s="218"/>
      <c r="G53" s="219"/>
      <c r="H53" s="219"/>
      <c r="I53" s="46"/>
    </row>
    <row r="54" spans="6:9" x14ac:dyDescent="0.25">
      <c r="F54" s="218"/>
      <c r="G54" s="219"/>
      <c r="H54" s="219"/>
      <c r="I54" s="46"/>
    </row>
    <row r="55" spans="6:9" x14ac:dyDescent="0.25">
      <c r="F55" s="218"/>
      <c r="G55" s="219"/>
      <c r="H55" s="219"/>
      <c r="I55" s="46"/>
    </row>
    <row r="56" spans="6:9" x14ac:dyDescent="0.25">
      <c r="F56" s="218"/>
      <c r="G56" s="219"/>
      <c r="H56" s="219"/>
      <c r="I56" s="46"/>
    </row>
    <row r="57" spans="6:9" x14ac:dyDescent="0.25">
      <c r="F57" s="218"/>
      <c r="G57" s="219"/>
      <c r="H57" s="219"/>
      <c r="I57" s="46"/>
    </row>
    <row r="58" spans="6:9" x14ac:dyDescent="0.25">
      <c r="F58" s="218"/>
      <c r="G58" s="219"/>
      <c r="H58" s="219"/>
      <c r="I58" s="46"/>
    </row>
    <row r="59" spans="6:9" x14ac:dyDescent="0.25">
      <c r="F59" s="218"/>
      <c r="G59" s="219"/>
      <c r="H59" s="219"/>
      <c r="I59" s="46"/>
    </row>
    <row r="60" spans="6:9" x14ac:dyDescent="0.25">
      <c r="F60" s="218"/>
      <c r="G60" s="219"/>
      <c r="H60" s="219"/>
      <c r="I60" s="46"/>
    </row>
    <row r="61" spans="6:9" x14ac:dyDescent="0.25">
      <c r="F61" s="218"/>
      <c r="G61" s="219"/>
      <c r="H61" s="219"/>
      <c r="I61" s="46"/>
    </row>
    <row r="62" spans="6:9" x14ac:dyDescent="0.25">
      <c r="F62" s="218"/>
      <c r="G62" s="219"/>
      <c r="H62" s="219"/>
      <c r="I62" s="46"/>
    </row>
    <row r="63" spans="6:9" x14ac:dyDescent="0.25">
      <c r="F63" s="218"/>
      <c r="G63" s="219"/>
      <c r="H63" s="219"/>
      <c r="I63" s="46"/>
    </row>
    <row r="64" spans="6:9" x14ac:dyDescent="0.25">
      <c r="F64" s="218"/>
      <c r="G64" s="219"/>
      <c r="H64" s="219"/>
      <c r="I64" s="46"/>
    </row>
    <row r="65" spans="6:9" x14ac:dyDescent="0.25">
      <c r="F65" s="218"/>
      <c r="G65" s="219"/>
      <c r="H65" s="219"/>
      <c r="I65" s="46"/>
    </row>
    <row r="66" spans="6:9" x14ac:dyDescent="0.25">
      <c r="F66" s="218"/>
      <c r="G66" s="219"/>
      <c r="H66" s="219"/>
      <c r="I66" s="46"/>
    </row>
    <row r="67" spans="6:9" x14ac:dyDescent="0.25">
      <c r="F67" s="218"/>
      <c r="G67" s="219"/>
      <c r="H67" s="219"/>
      <c r="I67" s="46"/>
    </row>
    <row r="68" spans="6:9" x14ac:dyDescent="0.25">
      <c r="F68" s="218"/>
      <c r="G68" s="219"/>
      <c r="H68" s="219"/>
      <c r="I68" s="46"/>
    </row>
  </sheetData>
  <mergeCells count="4">
    <mergeCell ref="A1:B1"/>
    <mergeCell ref="A2:B2"/>
    <mergeCell ref="G2:I2"/>
    <mergeCell ref="H17:I17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41</vt:i4>
      </vt:variant>
    </vt:vector>
  </HeadingPairs>
  <TitlesOfParts>
    <vt:vector size="54" baseType="lpstr">
      <vt:lpstr>Stavba</vt:lpstr>
      <vt:lpstr>00 00 00 00 KL</vt:lpstr>
      <vt:lpstr>00 00 00 00 Rek</vt:lpstr>
      <vt:lpstr>00 00 00 00 Pol</vt:lpstr>
      <vt:lpstr>IO 01 IO 01 KL</vt:lpstr>
      <vt:lpstr>IO 01 IO 01 Rek</vt:lpstr>
      <vt:lpstr>IO 01 IO 01 Pol</vt:lpstr>
      <vt:lpstr>IO 03 IO 03 KL</vt:lpstr>
      <vt:lpstr>IO 03 IO 03 Rek</vt:lpstr>
      <vt:lpstr>IO 03 IO 03 Pol</vt:lpstr>
      <vt:lpstr>IO 04 IO 04 KL</vt:lpstr>
      <vt:lpstr>IO 04 IO 04 Rek</vt:lpstr>
      <vt:lpstr>IO 04 IO 04 Pol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'00 00 00 00 Pol'!Názvy_tisku</vt:lpstr>
      <vt:lpstr>'00 00 00 00 Rek'!Názvy_tisku</vt:lpstr>
      <vt:lpstr>'IO 01 IO 01 Pol'!Názvy_tisku</vt:lpstr>
      <vt:lpstr>'IO 01 IO 01 Rek'!Názvy_tisku</vt:lpstr>
      <vt:lpstr>'IO 03 IO 03 Pol'!Názvy_tisku</vt:lpstr>
      <vt:lpstr>'IO 03 IO 03 Rek'!Názvy_tisku</vt:lpstr>
      <vt:lpstr>'IO 04 IO 04 Pol'!Názvy_tisku</vt:lpstr>
      <vt:lpstr>'IO 04 IO 04 Rek'!Názvy_tisku</vt:lpstr>
      <vt:lpstr>Stavba!Objednatel</vt:lpstr>
      <vt:lpstr>Stavba!Objekt</vt:lpstr>
      <vt:lpstr>'00 00 00 00 KL'!Oblast_tisku</vt:lpstr>
      <vt:lpstr>'00 00 00 00 Pol'!Oblast_tisku</vt:lpstr>
      <vt:lpstr>'00 00 00 00 Rek'!Oblast_tisku</vt:lpstr>
      <vt:lpstr>'IO 01 IO 01 KL'!Oblast_tisku</vt:lpstr>
      <vt:lpstr>'IO 01 IO 01 Pol'!Oblast_tisku</vt:lpstr>
      <vt:lpstr>'IO 01 IO 01 Rek'!Oblast_tisku</vt:lpstr>
      <vt:lpstr>'IO 03 IO 03 KL'!Oblast_tisku</vt:lpstr>
      <vt:lpstr>'IO 03 IO 03 Pol'!Oblast_tisku</vt:lpstr>
      <vt:lpstr>'IO 03 IO 03 Rek'!Oblast_tisku</vt:lpstr>
      <vt:lpstr>'IO 04 IO 04 KL'!Oblast_tisku</vt:lpstr>
      <vt:lpstr>'IO 04 IO 04 Pol'!Oblast_tisku</vt:lpstr>
      <vt:lpstr>'IO 04 IO 04 Rek'!Oblast_tisku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Stavba!SazbaDPH1</vt:lpstr>
      <vt:lpstr>Stavba!SazbaDPH2</vt:lpstr>
      <vt:lpstr>Stavba!StavbaCelkem</vt:lpstr>
      <vt:lpstr>Stavba!Zhotovitel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Dana</cp:lastModifiedBy>
  <dcterms:created xsi:type="dcterms:W3CDTF">2017-08-28T11:54:34Z</dcterms:created>
  <dcterms:modified xsi:type="dcterms:W3CDTF">2017-08-28T11:59:54Z</dcterms:modified>
</cp:coreProperties>
</file>