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60" windowWidth="13005" windowHeight="15195" tabRatio="711"/>
  </bookViews>
  <sheets>
    <sheet name="Rekapitulace" sheetId="28" r:id="rId1"/>
    <sheet name="6432 IK 01" sheetId="1" r:id="rId2"/>
    <sheet name="6342 SA 01" sheetId="36" r:id="rId3"/>
    <sheet name="6342 SB 01" sheetId="37" r:id="rId4"/>
    <sheet name="6342 SX 01" sheetId="31" r:id="rId5"/>
    <sheet name="6432 EY 01" sheetId="29" r:id="rId6"/>
    <sheet name="6342 IX 01" sheetId="30" r:id="rId7"/>
    <sheet name="6342 IX 02" sheetId="35" r:id="rId8"/>
    <sheet name="6342 IX 03" sheetId="32" r:id="rId9"/>
  </sheets>
  <definedNames>
    <definedName name="_________dfb1" hidden="1">{#N/A,#N/A,TRUE,"Krycí list"}</definedName>
    <definedName name="_________dfb2" hidden="1">{#N/A,#N/A,TRUE,"Krycí list"}</definedName>
    <definedName name="_________dfb3" hidden="1">{#N/A,#N/A,TRUE,"Krycí list"}</definedName>
    <definedName name="_________dfb5" hidden="1">{#N/A,#N/A,TRUE,"Krycí list"}</definedName>
    <definedName name="_________SO01" hidden="1">{#N/A,#N/A,TRUE,"Krycí list"}</definedName>
    <definedName name="_________SO02" hidden="1">{#N/A,#N/A,TRUE,"Krycí list"}</definedName>
    <definedName name="_________SO03" hidden="1">{#N/A,#N/A,TRUE,"Krycí list"}</definedName>
    <definedName name="_________soo2" hidden="1">{#N/A,#N/A,TRUE,"Krycí list"}</definedName>
    <definedName name="_________soo3" hidden="1">{#N/A,#N/A,TRUE,"Krycí list"}</definedName>
    <definedName name="_________soo4" hidden="1">{#N/A,#N/A,TRUE,"Krycí list"}</definedName>
    <definedName name="_________soo7" hidden="1">{#N/A,#N/A,TRUE,"Krycí list"}</definedName>
    <definedName name="_________soo8" hidden="1">{#N/A,#N/A,TRUE,"Krycí list"}</definedName>
    <definedName name="______dfb1" hidden="1">{#N/A,#N/A,TRUE,"Krycí list"}</definedName>
    <definedName name="______dfb2" hidden="1">{#N/A,#N/A,TRUE,"Krycí list"}</definedName>
    <definedName name="______dfb3" hidden="1">{#N/A,#N/A,TRUE,"Krycí list"}</definedName>
    <definedName name="______dfb5" hidden="1">{#N/A,#N/A,TRUE,"Krycí list"}</definedName>
    <definedName name="______SO01" hidden="1">{#N/A,#N/A,TRUE,"Krycí list"}</definedName>
    <definedName name="______SO02" hidden="1">{#N/A,#N/A,TRUE,"Krycí list"}</definedName>
    <definedName name="______SO03" hidden="1">{#N/A,#N/A,TRUE,"Krycí list"}</definedName>
    <definedName name="______soo2" hidden="1">{#N/A,#N/A,TRUE,"Krycí list"}</definedName>
    <definedName name="______soo3" hidden="1">{#N/A,#N/A,TRUE,"Krycí list"}</definedName>
    <definedName name="______soo4" hidden="1">{#N/A,#N/A,TRUE,"Krycí list"}</definedName>
    <definedName name="______soo7" hidden="1">{#N/A,#N/A,TRUE,"Krycí list"}</definedName>
    <definedName name="______soo8" hidden="1">{#N/A,#N/A,TRUE,"Krycí list"}</definedName>
    <definedName name="_____SO16" hidden="1">{#N/A,#N/A,TRUE,"Krycí list"}</definedName>
    <definedName name="____CAS1" localSheetId="7">#REF!</definedName>
    <definedName name="____CAS1" localSheetId="8">#REF!</definedName>
    <definedName name="____CAS1" localSheetId="2">#REF!</definedName>
    <definedName name="____CAS1" localSheetId="3">#REF!</definedName>
    <definedName name="____CAS1" localSheetId="4">#REF!</definedName>
    <definedName name="____CAS1">#REF!</definedName>
    <definedName name="____CAS2" localSheetId="7">#REF!</definedName>
    <definedName name="____CAS2" localSheetId="8">#REF!</definedName>
    <definedName name="____CAS2" localSheetId="2">#REF!</definedName>
    <definedName name="____CAS2" localSheetId="3">#REF!</definedName>
    <definedName name="____CAS2" localSheetId="4">#REF!</definedName>
    <definedName name="____CAS2">#REF!</definedName>
    <definedName name="____CAS3" localSheetId="7">#REF!</definedName>
    <definedName name="____CAS3" localSheetId="8">#REF!</definedName>
    <definedName name="____CAS3" localSheetId="2">#REF!</definedName>
    <definedName name="____CAS3" localSheetId="3">#REF!</definedName>
    <definedName name="____CAS3" localSheetId="4">#REF!</definedName>
    <definedName name="____CAS3">#REF!</definedName>
    <definedName name="____CAS4" localSheetId="7">#REF!</definedName>
    <definedName name="____CAS4" localSheetId="8">#REF!</definedName>
    <definedName name="____CAS4" localSheetId="2">#REF!</definedName>
    <definedName name="____CAS4" localSheetId="3">#REF!</definedName>
    <definedName name="____CAS4" localSheetId="4">#REF!</definedName>
    <definedName name="____CAS4">#REF!</definedName>
    <definedName name="____CAS5" localSheetId="7">#REF!</definedName>
    <definedName name="____CAS5" localSheetId="8">#REF!</definedName>
    <definedName name="____CAS5" localSheetId="2">#REF!</definedName>
    <definedName name="____CAS5" localSheetId="3">#REF!</definedName>
    <definedName name="____CAS5" localSheetId="4">#REF!</definedName>
    <definedName name="____CAS5">#REF!</definedName>
    <definedName name="____DAT1" localSheetId="7">#REF!</definedName>
    <definedName name="____DAT1" localSheetId="8">#REF!</definedName>
    <definedName name="____DAT1" localSheetId="2">#REF!</definedName>
    <definedName name="____DAT1" localSheetId="3">#REF!</definedName>
    <definedName name="____DAT1" localSheetId="4">#REF!</definedName>
    <definedName name="____DAT1">#REF!</definedName>
    <definedName name="____DAT2" localSheetId="7">#REF!</definedName>
    <definedName name="____DAT2" localSheetId="8">#REF!</definedName>
    <definedName name="____DAT2" localSheetId="2">#REF!</definedName>
    <definedName name="____DAT2" localSheetId="3">#REF!</definedName>
    <definedName name="____DAT2" localSheetId="4">#REF!</definedName>
    <definedName name="____DAT2">#REF!</definedName>
    <definedName name="____DAT3" localSheetId="7">#REF!</definedName>
    <definedName name="____DAT3" localSheetId="8">#REF!</definedName>
    <definedName name="____DAT3" localSheetId="2">#REF!</definedName>
    <definedName name="____DAT3" localSheetId="3">#REF!</definedName>
    <definedName name="____DAT3" localSheetId="4">#REF!</definedName>
    <definedName name="____DAT3">#REF!</definedName>
    <definedName name="____DAT4" localSheetId="7">#REF!</definedName>
    <definedName name="____DAT4" localSheetId="8">#REF!</definedName>
    <definedName name="____DAT4" localSheetId="2">#REF!</definedName>
    <definedName name="____DAT4" localSheetId="3">#REF!</definedName>
    <definedName name="____DAT4" localSheetId="4">#REF!</definedName>
    <definedName name="____DAT4">#REF!</definedName>
    <definedName name="____dfb1" hidden="1">{#N/A,#N/A,TRUE,"Krycí list"}</definedName>
    <definedName name="____dfb2" hidden="1">{#N/A,#N/A,TRUE,"Krycí list"}</definedName>
    <definedName name="____dfb3" hidden="1">{#N/A,#N/A,TRUE,"Krycí list"}</definedName>
    <definedName name="____dfb5" hidden="1">{#N/A,#N/A,TRUE,"Krycí list"}</definedName>
    <definedName name="____FMA4" localSheetId="7">#REF!</definedName>
    <definedName name="____FMA4" localSheetId="8">#REF!</definedName>
    <definedName name="____FMA4" localSheetId="2">#REF!</definedName>
    <definedName name="____FMA4" localSheetId="3">#REF!</definedName>
    <definedName name="____FMA4" localSheetId="4">#REF!</definedName>
    <definedName name="____FMA4">#REF!</definedName>
    <definedName name="____NA1" localSheetId="7">#REF!</definedName>
    <definedName name="____NA1" localSheetId="8">#REF!</definedName>
    <definedName name="____NA1" localSheetId="2">#REF!</definedName>
    <definedName name="____NA1" localSheetId="3">#REF!</definedName>
    <definedName name="____NA1" localSheetId="4">#REF!</definedName>
    <definedName name="____NA1">#REF!</definedName>
    <definedName name="____NA2" localSheetId="7">#REF!</definedName>
    <definedName name="____NA2" localSheetId="8">#REF!</definedName>
    <definedName name="____NA2" localSheetId="2">#REF!</definedName>
    <definedName name="____NA2" localSheetId="3">#REF!</definedName>
    <definedName name="____NA2" localSheetId="4">#REF!</definedName>
    <definedName name="____NA2">#REF!</definedName>
    <definedName name="____NA3" localSheetId="7">#REF!</definedName>
    <definedName name="____NA3" localSheetId="8">#REF!</definedName>
    <definedName name="____NA3" localSheetId="2">#REF!</definedName>
    <definedName name="____NA3" localSheetId="3">#REF!</definedName>
    <definedName name="____NA3" localSheetId="4">#REF!</definedName>
    <definedName name="____NA3">#REF!</definedName>
    <definedName name="____NA4" localSheetId="7">#REF!</definedName>
    <definedName name="____NA4" localSheetId="8">#REF!</definedName>
    <definedName name="____NA4" localSheetId="2">#REF!</definedName>
    <definedName name="____NA4" localSheetId="3">#REF!</definedName>
    <definedName name="____NA4" localSheetId="4">#REF!</definedName>
    <definedName name="____NA4">#REF!</definedName>
    <definedName name="____NA5" localSheetId="7">#REF!</definedName>
    <definedName name="____NA5" localSheetId="8">#REF!</definedName>
    <definedName name="____NA5" localSheetId="2">#REF!</definedName>
    <definedName name="____NA5" localSheetId="3">#REF!</definedName>
    <definedName name="____NA5" localSheetId="4">#REF!</definedName>
    <definedName name="____NA5">#REF!</definedName>
    <definedName name="____POP1" localSheetId="7">#REF!</definedName>
    <definedName name="____POP1" localSheetId="8">#REF!</definedName>
    <definedName name="____POP1" localSheetId="2">#REF!</definedName>
    <definedName name="____POP1" localSheetId="3">#REF!</definedName>
    <definedName name="____POP1" localSheetId="4">#REF!</definedName>
    <definedName name="____POP1">#REF!</definedName>
    <definedName name="____POP2" localSheetId="7">#REF!</definedName>
    <definedName name="____POP2" localSheetId="8">#REF!</definedName>
    <definedName name="____POP2" localSheetId="2">#REF!</definedName>
    <definedName name="____POP2" localSheetId="3">#REF!</definedName>
    <definedName name="____POP2" localSheetId="4">#REF!</definedName>
    <definedName name="____POP2">#REF!</definedName>
    <definedName name="____POP3" localSheetId="7">#REF!</definedName>
    <definedName name="____POP3" localSheetId="8">#REF!</definedName>
    <definedName name="____POP3" localSheetId="2">#REF!</definedName>
    <definedName name="____POP3" localSheetId="3">#REF!</definedName>
    <definedName name="____POP3" localSheetId="4">#REF!</definedName>
    <definedName name="____POP3">#REF!</definedName>
    <definedName name="____POP4" localSheetId="7">#REF!</definedName>
    <definedName name="____POP4" localSheetId="8">#REF!</definedName>
    <definedName name="____POP4" localSheetId="2">#REF!</definedName>
    <definedName name="____POP4" localSheetId="3">#REF!</definedName>
    <definedName name="____POP4" localSheetId="4">#REF!</definedName>
    <definedName name="____POP4">#REF!</definedName>
    <definedName name="____REV1" localSheetId="7">#REF!</definedName>
    <definedName name="____REV1" localSheetId="8">#REF!</definedName>
    <definedName name="____REV1" localSheetId="2">#REF!</definedName>
    <definedName name="____REV1" localSheetId="3">#REF!</definedName>
    <definedName name="____REV1" localSheetId="4">#REF!</definedName>
    <definedName name="____REV1">#REF!</definedName>
    <definedName name="____REV2" localSheetId="7">#REF!</definedName>
    <definedName name="____REV2" localSheetId="8">#REF!</definedName>
    <definedName name="____REV2" localSheetId="2">#REF!</definedName>
    <definedName name="____REV2" localSheetId="3">#REF!</definedName>
    <definedName name="____REV2" localSheetId="4">#REF!</definedName>
    <definedName name="____REV2">#REF!</definedName>
    <definedName name="____REV3" localSheetId="7">#REF!</definedName>
    <definedName name="____REV3" localSheetId="8">#REF!</definedName>
    <definedName name="____REV3" localSheetId="2">#REF!</definedName>
    <definedName name="____REV3" localSheetId="3">#REF!</definedName>
    <definedName name="____REV3" localSheetId="4">#REF!</definedName>
    <definedName name="____REV3">#REF!</definedName>
    <definedName name="____REV4" localSheetId="7">#REF!</definedName>
    <definedName name="____REV4" localSheetId="8">#REF!</definedName>
    <definedName name="____REV4" localSheetId="2">#REF!</definedName>
    <definedName name="____REV4" localSheetId="3">#REF!</definedName>
    <definedName name="____REV4" localSheetId="4">#REF!</definedName>
    <definedName name="____REV4">#REF!</definedName>
    <definedName name="____ROZ1" localSheetId="7">#REF!</definedName>
    <definedName name="____ROZ1" localSheetId="8">#REF!</definedName>
    <definedName name="____ROZ1" localSheetId="2">#REF!</definedName>
    <definedName name="____ROZ1" localSheetId="3">#REF!</definedName>
    <definedName name="____ROZ1" localSheetId="4">#REF!</definedName>
    <definedName name="____ROZ1">#REF!</definedName>
    <definedName name="____ROZ10" localSheetId="7">#REF!</definedName>
    <definedName name="____ROZ10" localSheetId="8">#REF!</definedName>
    <definedName name="____ROZ10" localSheetId="2">#REF!</definedName>
    <definedName name="____ROZ10" localSheetId="3">#REF!</definedName>
    <definedName name="____ROZ10" localSheetId="4">#REF!</definedName>
    <definedName name="____ROZ10">#REF!</definedName>
    <definedName name="____ROZ11" localSheetId="7">#REF!</definedName>
    <definedName name="____ROZ11" localSheetId="8">#REF!</definedName>
    <definedName name="____ROZ11" localSheetId="2">#REF!</definedName>
    <definedName name="____ROZ11" localSheetId="3">#REF!</definedName>
    <definedName name="____ROZ11" localSheetId="4">#REF!</definedName>
    <definedName name="____ROZ11">#REF!</definedName>
    <definedName name="____ROZ2" localSheetId="7">#REF!</definedName>
    <definedName name="____ROZ2" localSheetId="8">#REF!</definedName>
    <definedName name="____ROZ2" localSheetId="2">#REF!</definedName>
    <definedName name="____ROZ2" localSheetId="3">#REF!</definedName>
    <definedName name="____ROZ2" localSheetId="4">#REF!</definedName>
    <definedName name="____ROZ2">#REF!</definedName>
    <definedName name="____ROZ3" localSheetId="7">#REF!</definedName>
    <definedName name="____ROZ3" localSheetId="8">#REF!</definedName>
    <definedName name="____ROZ3" localSheetId="2">#REF!</definedName>
    <definedName name="____ROZ3" localSheetId="3">#REF!</definedName>
    <definedName name="____ROZ3" localSheetId="4">#REF!</definedName>
    <definedName name="____ROZ3">#REF!</definedName>
    <definedName name="____ROZ4" localSheetId="7">#REF!</definedName>
    <definedName name="____ROZ4" localSheetId="8">#REF!</definedName>
    <definedName name="____ROZ4" localSheetId="2">#REF!</definedName>
    <definedName name="____ROZ4" localSheetId="3">#REF!</definedName>
    <definedName name="____ROZ4" localSheetId="4">#REF!</definedName>
    <definedName name="____ROZ4">#REF!</definedName>
    <definedName name="____ROZ5" localSheetId="7">#REF!</definedName>
    <definedName name="____ROZ5" localSheetId="8">#REF!</definedName>
    <definedName name="____ROZ5" localSheetId="2">#REF!</definedName>
    <definedName name="____ROZ5" localSheetId="3">#REF!</definedName>
    <definedName name="____ROZ5" localSheetId="4">#REF!</definedName>
    <definedName name="____ROZ5">#REF!</definedName>
    <definedName name="____ROZ6" localSheetId="7">#REF!</definedName>
    <definedName name="____ROZ6" localSheetId="8">#REF!</definedName>
    <definedName name="____ROZ6" localSheetId="2">#REF!</definedName>
    <definedName name="____ROZ6" localSheetId="3">#REF!</definedName>
    <definedName name="____ROZ6" localSheetId="4">#REF!</definedName>
    <definedName name="____ROZ6">#REF!</definedName>
    <definedName name="____ROZ7" localSheetId="7">#REF!</definedName>
    <definedName name="____ROZ7" localSheetId="8">#REF!</definedName>
    <definedName name="____ROZ7" localSheetId="2">#REF!</definedName>
    <definedName name="____ROZ7" localSheetId="3">#REF!</definedName>
    <definedName name="____ROZ7" localSheetId="4">#REF!</definedName>
    <definedName name="____ROZ7">#REF!</definedName>
    <definedName name="____ROZ8" localSheetId="7">#REF!</definedName>
    <definedName name="____ROZ8" localSheetId="8">#REF!</definedName>
    <definedName name="____ROZ8" localSheetId="2">#REF!</definedName>
    <definedName name="____ROZ8" localSheetId="3">#REF!</definedName>
    <definedName name="____ROZ8" localSheetId="4">#REF!</definedName>
    <definedName name="____ROZ8">#REF!</definedName>
    <definedName name="____ROZ9" localSheetId="7">#REF!</definedName>
    <definedName name="____ROZ9" localSheetId="8">#REF!</definedName>
    <definedName name="____ROZ9" localSheetId="2">#REF!</definedName>
    <definedName name="____ROZ9" localSheetId="3">#REF!</definedName>
    <definedName name="____ROZ9" localSheetId="4">#REF!</definedName>
    <definedName name="____ROZ9">#REF!</definedName>
    <definedName name="____SO01" hidden="1">{#N/A,#N/A,TRUE,"Krycí list"}</definedName>
    <definedName name="____SO02" hidden="1">{#N/A,#N/A,TRUE,"Krycí list"}</definedName>
    <definedName name="____SO03" hidden="1">{#N/A,#N/A,TRUE,"Krycí list"}</definedName>
    <definedName name="____soo2" hidden="1">{#N/A,#N/A,TRUE,"Krycí list"}</definedName>
    <definedName name="____soo3" hidden="1">{#N/A,#N/A,TRUE,"Krycí list"}</definedName>
    <definedName name="____soo4" hidden="1">{#N/A,#N/A,TRUE,"Krycí list"}</definedName>
    <definedName name="____soo7" hidden="1">{#N/A,#N/A,TRUE,"Krycí list"}</definedName>
    <definedName name="____soo8" hidden="1">{#N/A,#N/A,TRUE,"Krycí list"}</definedName>
    <definedName name="___CAS1" localSheetId="7">#REF!</definedName>
    <definedName name="___CAS1" localSheetId="8">#REF!</definedName>
    <definedName name="___CAS1" localSheetId="2">#REF!</definedName>
    <definedName name="___CAS1" localSheetId="3">#REF!</definedName>
    <definedName name="___CAS1" localSheetId="4">#REF!</definedName>
    <definedName name="___CAS1">#REF!</definedName>
    <definedName name="___CAS2" localSheetId="7">#REF!</definedName>
    <definedName name="___CAS2" localSheetId="8">#REF!</definedName>
    <definedName name="___CAS2" localSheetId="2">#REF!</definedName>
    <definedName name="___CAS2" localSheetId="3">#REF!</definedName>
    <definedName name="___CAS2" localSheetId="4">#REF!</definedName>
    <definedName name="___CAS2">#REF!</definedName>
    <definedName name="___CAS3" localSheetId="7">#REF!</definedName>
    <definedName name="___CAS3" localSheetId="8">#REF!</definedName>
    <definedName name="___CAS3" localSheetId="2">#REF!</definedName>
    <definedName name="___CAS3" localSheetId="3">#REF!</definedName>
    <definedName name="___CAS3" localSheetId="4">#REF!</definedName>
    <definedName name="___CAS3">#REF!</definedName>
    <definedName name="___CAS4" localSheetId="7">#REF!</definedName>
    <definedName name="___CAS4" localSheetId="8">#REF!</definedName>
    <definedName name="___CAS4" localSheetId="2">#REF!</definedName>
    <definedName name="___CAS4" localSheetId="3">#REF!</definedName>
    <definedName name="___CAS4" localSheetId="4">#REF!</definedName>
    <definedName name="___CAS4">#REF!</definedName>
    <definedName name="___CAS5" localSheetId="7">#REF!</definedName>
    <definedName name="___CAS5" localSheetId="8">#REF!</definedName>
    <definedName name="___CAS5" localSheetId="2">#REF!</definedName>
    <definedName name="___CAS5" localSheetId="3">#REF!</definedName>
    <definedName name="___CAS5" localSheetId="4">#REF!</definedName>
    <definedName name="___CAS5">#REF!</definedName>
    <definedName name="___DAT1" localSheetId="7">#REF!</definedName>
    <definedName name="___DAT1" localSheetId="8">#REF!</definedName>
    <definedName name="___DAT1" localSheetId="2">#REF!</definedName>
    <definedName name="___DAT1" localSheetId="3">#REF!</definedName>
    <definedName name="___DAT1" localSheetId="4">#REF!</definedName>
    <definedName name="___DAT1">#REF!</definedName>
    <definedName name="___DAT2" localSheetId="7">#REF!</definedName>
    <definedName name="___DAT2" localSheetId="8">#REF!</definedName>
    <definedName name="___DAT2" localSheetId="2">#REF!</definedName>
    <definedName name="___DAT2" localSheetId="3">#REF!</definedName>
    <definedName name="___DAT2" localSheetId="4">#REF!</definedName>
    <definedName name="___DAT2">#REF!</definedName>
    <definedName name="___DAT3" localSheetId="7">#REF!</definedName>
    <definedName name="___DAT3" localSheetId="8">#REF!</definedName>
    <definedName name="___DAT3" localSheetId="2">#REF!</definedName>
    <definedName name="___DAT3" localSheetId="3">#REF!</definedName>
    <definedName name="___DAT3" localSheetId="4">#REF!</definedName>
    <definedName name="___DAT3">#REF!</definedName>
    <definedName name="___DAT4" localSheetId="7">#REF!</definedName>
    <definedName name="___DAT4" localSheetId="8">#REF!</definedName>
    <definedName name="___DAT4" localSheetId="2">#REF!</definedName>
    <definedName name="___DAT4" localSheetId="3">#REF!</definedName>
    <definedName name="___DAT4" localSheetId="4">#REF!</definedName>
    <definedName name="___DAT4">#REF!</definedName>
    <definedName name="___FMA4" localSheetId="7">#REF!</definedName>
    <definedName name="___FMA4" localSheetId="8">#REF!</definedName>
    <definedName name="___FMA4" localSheetId="2">#REF!</definedName>
    <definedName name="___FMA4" localSheetId="3">#REF!</definedName>
    <definedName name="___FMA4" localSheetId="4">#REF!</definedName>
    <definedName name="___FMA4">#REF!</definedName>
    <definedName name="___NA1" localSheetId="7">#REF!</definedName>
    <definedName name="___NA1" localSheetId="8">#REF!</definedName>
    <definedName name="___NA1" localSheetId="2">#REF!</definedName>
    <definedName name="___NA1" localSheetId="3">#REF!</definedName>
    <definedName name="___NA1" localSheetId="4">#REF!</definedName>
    <definedName name="___NA1">#REF!</definedName>
    <definedName name="___NA2" localSheetId="7">#REF!</definedName>
    <definedName name="___NA2" localSheetId="8">#REF!</definedName>
    <definedName name="___NA2" localSheetId="2">#REF!</definedName>
    <definedName name="___NA2" localSheetId="3">#REF!</definedName>
    <definedName name="___NA2" localSheetId="4">#REF!</definedName>
    <definedName name="___NA2">#REF!</definedName>
    <definedName name="___NA3" localSheetId="7">#REF!</definedName>
    <definedName name="___NA3" localSheetId="8">#REF!</definedName>
    <definedName name="___NA3" localSheetId="2">#REF!</definedName>
    <definedName name="___NA3" localSheetId="3">#REF!</definedName>
    <definedName name="___NA3" localSheetId="4">#REF!</definedName>
    <definedName name="___NA3">#REF!</definedName>
    <definedName name="___NA4" localSheetId="7">#REF!</definedName>
    <definedName name="___NA4" localSheetId="8">#REF!</definedName>
    <definedName name="___NA4" localSheetId="2">#REF!</definedName>
    <definedName name="___NA4" localSheetId="3">#REF!</definedName>
    <definedName name="___NA4" localSheetId="4">#REF!</definedName>
    <definedName name="___NA4">#REF!</definedName>
    <definedName name="___NA5" localSheetId="7">#REF!</definedName>
    <definedName name="___NA5" localSheetId="8">#REF!</definedName>
    <definedName name="___NA5" localSheetId="2">#REF!</definedName>
    <definedName name="___NA5" localSheetId="3">#REF!</definedName>
    <definedName name="___NA5" localSheetId="4">#REF!</definedName>
    <definedName name="___NA5">#REF!</definedName>
    <definedName name="___obl11" localSheetId="7">#REF!</definedName>
    <definedName name="___obl11" localSheetId="8">#REF!</definedName>
    <definedName name="___obl11" localSheetId="2">#REF!</definedName>
    <definedName name="___obl11" localSheetId="3">#REF!</definedName>
    <definedName name="___obl11" localSheetId="4">#REF!</definedName>
    <definedName name="___obl11">#REF!</definedName>
    <definedName name="___obl12" localSheetId="7">#REF!</definedName>
    <definedName name="___obl12" localSheetId="8">#REF!</definedName>
    <definedName name="___obl12" localSheetId="2">#REF!</definedName>
    <definedName name="___obl12" localSheetId="3">#REF!</definedName>
    <definedName name="___obl12" localSheetId="4">#REF!</definedName>
    <definedName name="___obl12">#REF!</definedName>
    <definedName name="___obl13" localSheetId="7">#REF!</definedName>
    <definedName name="___obl13" localSheetId="8">#REF!</definedName>
    <definedName name="___obl13" localSheetId="2">#REF!</definedName>
    <definedName name="___obl13" localSheetId="3">#REF!</definedName>
    <definedName name="___obl13" localSheetId="4">#REF!</definedName>
    <definedName name="___obl13">#REF!</definedName>
    <definedName name="___obl14" localSheetId="7">#REF!</definedName>
    <definedName name="___obl14" localSheetId="8">#REF!</definedName>
    <definedName name="___obl14" localSheetId="2">#REF!</definedName>
    <definedName name="___obl14" localSheetId="3">#REF!</definedName>
    <definedName name="___obl14" localSheetId="4">#REF!</definedName>
    <definedName name="___obl14">#REF!</definedName>
    <definedName name="___obl15" localSheetId="7">#REF!</definedName>
    <definedName name="___obl15" localSheetId="8">#REF!</definedName>
    <definedName name="___obl15" localSheetId="2">#REF!</definedName>
    <definedName name="___obl15" localSheetId="3">#REF!</definedName>
    <definedName name="___obl15" localSheetId="4">#REF!</definedName>
    <definedName name="___obl15">#REF!</definedName>
    <definedName name="___obl16" localSheetId="7">#REF!</definedName>
    <definedName name="___obl16" localSheetId="8">#REF!</definedName>
    <definedName name="___obl16" localSheetId="2">#REF!</definedName>
    <definedName name="___obl16" localSheetId="3">#REF!</definedName>
    <definedName name="___obl16" localSheetId="4">#REF!</definedName>
    <definedName name="___obl16">#REF!</definedName>
    <definedName name="___obl17" localSheetId="7">#REF!</definedName>
    <definedName name="___obl17" localSheetId="8">#REF!</definedName>
    <definedName name="___obl17" localSheetId="2">#REF!</definedName>
    <definedName name="___obl17" localSheetId="3">#REF!</definedName>
    <definedName name="___obl17" localSheetId="4">#REF!</definedName>
    <definedName name="___obl17">#REF!</definedName>
    <definedName name="___obl1710" localSheetId="7">#REF!</definedName>
    <definedName name="___obl1710" localSheetId="8">#REF!</definedName>
    <definedName name="___obl1710" localSheetId="2">#REF!</definedName>
    <definedName name="___obl1710" localSheetId="3">#REF!</definedName>
    <definedName name="___obl1710" localSheetId="4">#REF!</definedName>
    <definedName name="___obl1710">#REF!</definedName>
    <definedName name="___obl1711" localSheetId="7">#REF!</definedName>
    <definedName name="___obl1711" localSheetId="8">#REF!</definedName>
    <definedName name="___obl1711" localSheetId="2">#REF!</definedName>
    <definedName name="___obl1711" localSheetId="3">#REF!</definedName>
    <definedName name="___obl1711" localSheetId="4">#REF!</definedName>
    <definedName name="___obl1711">#REF!</definedName>
    <definedName name="___obl1712" localSheetId="7">#REF!</definedName>
    <definedName name="___obl1712" localSheetId="8">#REF!</definedName>
    <definedName name="___obl1712" localSheetId="2">#REF!</definedName>
    <definedName name="___obl1712" localSheetId="3">#REF!</definedName>
    <definedName name="___obl1712" localSheetId="4">#REF!</definedName>
    <definedName name="___obl1712">#REF!</definedName>
    <definedName name="___obl1713" localSheetId="7">#REF!</definedName>
    <definedName name="___obl1713" localSheetId="8">#REF!</definedName>
    <definedName name="___obl1713" localSheetId="2">#REF!</definedName>
    <definedName name="___obl1713" localSheetId="3">#REF!</definedName>
    <definedName name="___obl1713" localSheetId="4">#REF!</definedName>
    <definedName name="___obl1713">#REF!</definedName>
    <definedName name="___obl1714" localSheetId="7">#REF!</definedName>
    <definedName name="___obl1714" localSheetId="8">#REF!</definedName>
    <definedName name="___obl1714" localSheetId="2">#REF!</definedName>
    <definedName name="___obl1714" localSheetId="3">#REF!</definedName>
    <definedName name="___obl1714" localSheetId="4">#REF!</definedName>
    <definedName name="___obl1714">#REF!</definedName>
    <definedName name="___obl1715" localSheetId="7">#REF!</definedName>
    <definedName name="___obl1715" localSheetId="8">#REF!</definedName>
    <definedName name="___obl1715" localSheetId="2">#REF!</definedName>
    <definedName name="___obl1715" localSheetId="3">#REF!</definedName>
    <definedName name="___obl1715" localSheetId="4">#REF!</definedName>
    <definedName name="___obl1715">#REF!</definedName>
    <definedName name="___obl1716" localSheetId="7">#REF!</definedName>
    <definedName name="___obl1716" localSheetId="8">#REF!</definedName>
    <definedName name="___obl1716" localSheetId="2">#REF!</definedName>
    <definedName name="___obl1716" localSheetId="3">#REF!</definedName>
    <definedName name="___obl1716" localSheetId="4">#REF!</definedName>
    <definedName name="___obl1716">#REF!</definedName>
    <definedName name="___obl1717" localSheetId="7">#REF!</definedName>
    <definedName name="___obl1717" localSheetId="8">#REF!</definedName>
    <definedName name="___obl1717" localSheetId="2">#REF!</definedName>
    <definedName name="___obl1717" localSheetId="3">#REF!</definedName>
    <definedName name="___obl1717" localSheetId="4">#REF!</definedName>
    <definedName name="___obl1717">#REF!</definedName>
    <definedName name="___obl1718" localSheetId="7">#REF!</definedName>
    <definedName name="___obl1718" localSheetId="8">#REF!</definedName>
    <definedName name="___obl1718" localSheetId="2">#REF!</definedName>
    <definedName name="___obl1718" localSheetId="3">#REF!</definedName>
    <definedName name="___obl1718" localSheetId="4">#REF!</definedName>
    <definedName name="___obl1718">#REF!</definedName>
    <definedName name="___obl1719" localSheetId="7">#REF!</definedName>
    <definedName name="___obl1719" localSheetId="8">#REF!</definedName>
    <definedName name="___obl1719" localSheetId="2">#REF!</definedName>
    <definedName name="___obl1719" localSheetId="3">#REF!</definedName>
    <definedName name="___obl1719" localSheetId="4">#REF!</definedName>
    <definedName name="___obl1719">#REF!</definedName>
    <definedName name="___obl173" localSheetId="7">#REF!</definedName>
    <definedName name="___obl173" localSheetId="8">#REF!</definedName>
    <definedName name="___obl173" localSheetId="2">#REF!</definedName>
    <definedName name="___obl173" localSheetId="3">#REF!</definedName>
    <definedName name="___obl173" localSheetId="4">#REF!</definedName>
    <definedName name="___obl173">#REF!</definedName>
    <definedName name="___obl174" localSheetId="7">#REF!</definedName>
    <definedName name="___obl174" localSheetId="8">#REF!</definedName>
    <definedName name="___obl174" localSheetId="2">#REF!</definedName>
    <definedName name="___obl174" localSheetId="3">#REF!</definedName>
    <definedName name="___obl174" localSheetId="4">#REF!</definedName>
    <definedName name="___obl174">#REF!</definedName>
    <definedName name="___obl175" localSheetId="7">#REF!</definedName>
    <definedName name="___obl175" localSheetId="8">#REF!</definedName>
    <definedName name="___obl175" localSheetId="2">#REF!</definedName>
    <definedName name="___obl175" localSheetId="3">#REF!</definedName>
    <definedName name="___obl175" localSheetId="4">#REF!</definedName>
    <definedName name="___obl175">#REF!</definedName>
    <definedName name="___obl176" localSheetId="7">#REF!</definedName>
    <definedName name="___obl176" localSheetId="8">#REF!</definedName>
    <definedName name="___obl176" localSheetId="2">#REF!</definedName>
    <definedName name="___obl176" localSheetId="3">#REF!</definedName>
    <definedName name="___obl176" localSheetId="4">#REF!</definedName>
    <definedName name="___obl176">#REF!</definedName>
    <definedName name="___obl177" localSheetId="7">#REF!</definedName>
    <definedName name="___obl177" localSheetId="8">#REF!</definedName>
    <definedName name="___obl177" localSheetId="2">#REF!</definedName>
    <definedName name="___obl177" localSheetId="3">#REF!</definedName>
    <definedName name="___obl177" localSheetId="4">#REF!</definedName>
    <definedName name="___obl177">#REF!</definedName>
    <definedName name="___obl178" localSheetId="7">#REF!</definedName>
    <definedName name="___obl178" localSheetId="8">#REF!</definedName>
    <definedName name="___obl178" localSheetId="2">#REF!</definedName>
    <definedName name="___obl178" localSheetId="3">#REF!</definedName>
    <definedName name="___obl178" localSheetId="4">#REF!</definedName>
    <definedName name="___obl178">#REF!</definedName>
    <definedName name="___obl179" localSheetId="7">#REF!</definedName>
    <definedName name="___obl179" localSheetId="8">#REF!</definedName>
    <definedName name="___obl179" localSheetId="2">#REF!</definedName>
    <definedName name="___obl179" localSheetId="3">#REF!</definedName>
    <definedName name="___obl179" localSheetId="4">#REF!</definedName>
    <definedName name="___obl179">#REF!</definedName>
    <definedName name="___obl18" localSheetId="7">#REF!</definedName>
    <definedName name="___obl18" localSheetId="8">#REF!</definedName>
    <definedName name="___obl18" localSheetId="2">#REF!</definedName>
    <definedName name="___obl18" localSheetId="3">#REF!</definedName>
    <definedName name="___obl18" localSheetId="4">#REF!</definedName>
    <definedName name="___obl18">#REF!</definedName>
    <definedName name="___obl181" localSheetId="7">#REF!</definedName>
    <definedName name="___obl181" localSheetId="8">#REF!</definedName>
    <definedName name="___obl181" localSheetId="2">#REF!</definedName>
    <definedName name="___obl181" localSheetId="3">#REF!</definedName>
    <definedName name="___obl181" localSheetId="4">#REF!</definedName>
    <definedName name="___obl181">#REF!</definedName>
    <definedName name="___obl1816" localSheetId="7">#REF!</definedName>
    <definedName name="___obl1816" localSheetId="8">#REF!</definedName>
    <definedName name="___obl1816" localSheetId="2">#REF!</definedName>
    <definedName name="___obl1816" localSheetId="3">#REF!</definedName>
    <definedName name="___obl1816" localSheetId="4">#REF!</definedName>
    <definedName name="___obl1816">#REF!</definedName>
    <definedName name="___obl1820" localSheetId="7">#REF!</definedName>
    <definedName name="___obl1820" localSheetId="8">#REF!</definedName>
    <definedName name="___obl1820" localSheetId="2">#REF!</definedName>
    <definedName name="___obl1820" localSheetId="3">#REF!</definedName>
    <definedName name="___obl1820" localSheetId="4">#REF!</definedName>
    <definedName name="___obl1820">#REF!</definedName>
    <definedName name="___obl1821" localSheetId="7">#REF!</definedName>
    <definedName name="___obl1821" localSheetId="8">#REF!</definedName>
    <definedName name="___obl1821" localSheetId="2">#REF!</definedName>
    <definedName name="___obl1821" localSheetId="3">#REF!</definedName>
    <definedName name="___obl1821" localSheetId="4">#REF!</definedName>
    <definedName name="___obl1821">#REF!</definedName>
    <definedName name="___obl1822" localSheetId="7">#REF!</definedName>
    <definedName name="___obl1822" localSheetId="8">#REF!</definedName>
    <definedName name="___obl1822" localSheetId="2">#REF!</definedName>
    <definedName name="___obl1822" localSheetId="3">#REF!</definedName>
    <definedName name="___obl1822" localSheetId="4">#REF!</definedName>
    <definedName name="___obl1822">#REF!</definedName>
    <definedName name="___obl1823" localSheetId="7">#REF!</definedName>
    <definedName name="___obl1823" localSheetId="8">#REF!</definedName>
    <definedName name="___obl1823" localSheetId="2">#REF!</definedName>
    <definedName name="___obl1823" localSheetId="3">#REF!</definedName>
    <definedName name="___obl1823" localSheetId="4">#REF!</definedName>
    <definedName name="___obl1823">#REF!</definedName>
    <definedName name="___obl1824" localSheetId="7">#REF!</definedName>
    <definedName name="___obl1824" localSheetId="8">#REF!</definedName>
    <definedName name="___obl1824" localSheetId="2">#REF!</definedName>
    <definedName name="___obl1824" localSheetId="3">#REF!</definedName>
    <definedName name="___obl1824" localSheetId="4">#REF!</definedName>
    <definedName name="___obl1824">#REF!</definedName>
    <definedName name="___obl1825" localSheetId="7">#REF!</definedName>
    <definedName name="___obl1825" localSheetId="8">#REF!</definedName>
    <definedName name="___obl1825" localSheetId="2">#REF!</definedName>
    <definedName name="___obl1825" localSheetId="3">#REF!</definedName>
    <definedName name="___obl1825" localSheetId="4">#REF!</definedName>
    <definedName name="___obl1825">#REF!</definedName>
    <definedName name="___obl1826" localSheetId="7">#REF!</definedName>
    <definedName name="___obl1826" localSheetId="8">#REF!</definedName>
    <definedName name="___obl1826" localSheetId="2">#REF!</definedName>
    <definedName name="___obl1826" localSheetId="3">#REF!</definedName>
    <definedName name="___obl1826" localSheetId="4">#REF!</definedName>
    <definedName name="___obl1826">#REF!</definedName>
    <definedName name="___obl1827" localSheetId="7">#REF!</definedName>
    <definedName name="___obl1827" localSheetId="8">#REF!</definedName>
    <definedName name="___obl1827" localSheetId="2">#REF!</definedName>
    <definedName name="___obl1827" localSheetId="3">#REF!</definedName>
    <definedName name="___obl1827" localSheetId="4">#REF!</definedName>
    <definedName name="___obl1827">#REF!</definedName>
    <definedName name="___obl1828" localSheetId="7">#REF!</definedName>
    <definedName name="___obl1828" localSheetId="8">#REF!</definedName>
    <definedName name="___obl1828" localSheetId="2">#REF!</definedName>
    <definedName name="___obl1828" localSheetId="3">#REF!</definedName>
    <definedName name="___obl1828" localSheetId="4">#REF!</definedName>
    <definedName name="___obl1828">#REF!</definedName>
    <definedName name="___obl1829" localSheetId="7">#REF!</definedName>
    <definedName name="___obl1829" localSheetId="8">#REF!</definedName>
    <definedName name="___obl1829" localSheetId="2">#REF!</definedName>
    <definedName name="___obl1829" localSheetId="3">#REF!</definedName>
    <definedName name="___obl1829" localSheetId="4">#REF!</definedName>
    <definedName name="___obl1829">#REF!</definedName>
    <definedName name="___obl183" localSheetId="7">#REF!</definedName>
    <definedName name="___obl183" localSheetId="8">#REF!</definedName>
    <definedName name="___obl183" localSheetId="2">#REF!</definedName>
    <definedName name="___obl183" localSheetId="3">#REF!</definedName>
    <definedName name="___obl183" localSheetId="4">#REF!</definedName>
    <definedName name="___obl183">#REF!</definedName>
    <definedName name="___obl1831" localSheetId="7">#REF!</definedName>
    <definedName name="___obl1831" localSheetId="8">#REF!</definedName>
    <definedName name="___obl1831" localSheetId="2">#REF!</definedName>
    <definedName name="___obl1831" localSheetId="3">#REF!</definedName>
    <definedName name="___obl1831" localSheetId="4">#REF!</definedName>
    <definedName name="___obl1831">#REF!</definedName>
    <definedName name="___obl1832" localSheetId="7">#REF!</definedName>
    <definedName name="___obl1832" localSheetId="8">#REF!</definedName>
    <definedName name="___obl1832" localSheetId="2">#REF!</definedName>
    <definedName name="___obl1832" localSheetId="3">#REF!</definedName>
    <definedName name="___obl1832" localSheetId="4">#REF!</definedName>
    <definedName name="___obl1832">#REF!</definedName>
    <definedName name="___obl184" localSheetId="7">#REF!</definedName>
    <definedName name="___obl184" localSheetId="8">#REF!</definedName>
    <definedName name="___obl184" localSheetId="2">#REF!</definedName>
    <definedName name="___obl184" localSheetId="3">#REF!</definedName>
    <definedName name="___obl184" localSheetId="4">#REF!</definedName>
    <definedName name="___obl184">#REF!</definedName>
    <definedName name="___obl185" localSheetId="7">#REF!</definedName>
    <definedName name="___obl185" localSheetId="8">#REF!</definedName>
    <definedName name="___obl185" localSheetId="2">#REF!</definedName>
    <definedName name="___obl185" localSheetId="3">#REF!</definedName>
    <definedName name="___obl185" localSheetId="4">#REF!</definedName>
    <definedName name="___obl185">#REF!</definedName>
    <definedName name="___obl186" localSheetId="7">#REF!</definedName>
    <definedName name="___obl186" localSheetId="8">#REF!</definedName>
    <definedName name="___obl186" localSheetId="2">#REF!</definedName>
    <definedName name="___obl186" localSheetId="3">#REF!</definedName>
    <definedName name="___obl186" localSheetId="4">#REF!</definedName>
    <definedName name="___obl186">#REF!</definedName>
    <definedName name="___obl187" localSheetId="7">#REF!</definedName>
    <definedName name="___obl187" localSheetId="8">#REF!</definedName>
    <definedName name="___obl187" localSheetId="2">#REF!</definedName>
    <definedName name="___obl187" localSheetId="3">#REF!</definedName>
    <definedName name="___obl187" localSheetId="4">#REF!</definedName>
    <definedName name="___obl187">#REF!</definedName>
    <definedName name="___POP1" localSheetId="7">#REF!</definedName>
    <definedName name="___POP1" localSheetId="8">#REF!</definedName>
    <definedName name="___POP1" localSheetId="2">#REF!</definedName>
    <definedName name="___POP1" localSheetId="3">#REF!</definedName>
    <definedName name="___POP1" localSheetId="4">#REF!</definedName>
    <definedName name="___POP1">#REF!</definedName>
    <definedName name="___POP2" localSheetId="7">#REF!</definedName>
    <definedName name="___POP2" localSheetId="8">#REF!</definedName>
    <definedName name="___POP2" localSheetId="2">#REF!</definedName>
    <definedName name="___POP2" localSheetId="3">#REF!</definedName>
    <definedName name="___POP2" localSheetId="4">#REF!</definedName>
    <definedName name="___POP2">#REF!</definedName>
    <definedName name="___POP3" localSheetId="7">#REF!</definedName>
    <definedName name="___POP3" localSheetId="8">#REF!</definedName>
    <definedName name="___POP3" localSheetId="2">#REF!</definedName>
    <definedName name="___POP3" localSheetId="3">#REF!</definedName>
    <definedName name="___POP3" localSheetId="4">#REF!</definedName>
    <definedName name="___POP3">#REF!</definedName>
    <definedName name="___POP4" localSheetId="7">#REF!</definedName>
    <definedName name="___POP4" localSheetId="8">#REF!</definedName>
    <definedName name="___POP4" localSheetId="2">#REF!</definedName>
    <definedName name="___POP4" localSheetId="3">#REF!</definedName>
    <definedName name="___POP4" localSheetId="4">#REF!</definedName>
    <definedName name="___POP4">#REF!</definedName>
    <definedName name="___REV1" localSheetId="7">#REF!</definedName>
    <definedName name="___REV1" localSheetId="8">#REF!</definedName>
    <definedName name="___REV1" localSheetId="2">#REF!</definedName>
    <definedName name="___REV1" localSheetId="3">#REF!</definedName>
    <definedName name="___REV1" localSheetId="4">#REF!</definedName>
    <definedName name="___REV1">#REF!</definedName>
    <definedName name="___REV2" localSheetId="7">#REF!</definedName>
    <definedName name="___REV2" localSheetId="8">#REF!</definedName>
    <definedName name="___REV2" localSheetId="2">#REF!</definedName>
    <definedName name="___REV2" localSheetId="3">#REF!</definedName>
    <definedName name="___REV2" localSheetId="4">#REF!</definedName>
    <definedName name="___REV2">#REF!</definedName>
    <definedName name="___REV3" localSheetId="7">#REF!</definedName>
    <definedName name="___REV3" localSheetId="8">#REF!</definedName>
    <definedName name="___REV3" localSheetId="2">#REF!</definedName>
    <definedName name="___REV3" localSheetId="3">#REF!</definedName>
    <definedName name="___REV3" localSheetId="4">#REF!</definedName>
    <definedName name="___REV3">#REF!</definedName>
    <definedName name="___REV4" localSheetId="7">#REF!</definedName>
    <definedName name="___REV4" localSheetId="8">#REF!</definedName>
    <definedName name="___REV4" localSheetId="2">#REF!</definedName>
    <definedName name="___REV4" localSheetId="3">#REF!</definedName>
    <definedName name="___REV4" localSheetId="4">#REF!</definedName>
    <definedName name="___REV4">#REF!</definedName>
    <definedName name="___ROZ1" localSheetId="7">#REF!</definedName>
    <definedName name="___ROZ1" localSheetId="8">#REF!</definedName>
    <definedName name="___ROZ1" localSheetId="2">#REF!</definedName>
    <definedName name="___ROZ1" localSheetId="3">#REF!</definedName>
    <definedName name="___ROZ1" localSheetId="4">#REF!</definedName>
    <definedName name="___ROZ1">#REF!</definedName>
    <definedName name="___ROZ10" localSheetId="7">#REF!</definedName>
    <definedName name="___ROZ10" localSheetId="8">#REF!</definedName>
    <definedName name="___ROZ10" localSheetId="2">#REF!</definedName>
    <definedName name="___ROZ10" localSheetId="3">#REF!</definedName>
    <definedName name="___ROZ10" localSheetId="4">#REF!</definedName>
    <definedName name="___ROZ10">#REF!</definedName>
    <definedName name="___ROZ11" localSheetId="7">#REF!</definedName>
    <definedName name="___ROZ11" localSheetId="8">#REF!</definedName>
    <definedName name="___ROZ11" localSheetId="2">#REF!</definedName>
    <definedName name="___ROZ11" localSheetId="3">#REF!</definedName>
    <definedName name="___ROZ11" localSheetId="4">#REF!</definedName>
    <definedName name="___ROZ11">#REF!</definedName>
    <definedName name="___ROZ2" localSheetId="7">#REF!</definedName>
    <definedName name="___ROZ2" localSheetId="8">#REF!</definedName>
    <definedName name="___ROZ2" localSheetId="2">#REF!</definedName>
    <definedName name="___ROZ2" localSheetId="3">#REF!</definedName>
    <definedName name="___ROZ2" localSheetId="4">#REF!</definedName>
    <definedName name="___ROZ2">#REF!</definedName>
    <definedName name="___ROZ3" localSheetId="7">#REF!</definedName>
    <definedName name="___ROZ3" localSheetId="8">#REF!</definedName>
    <definedName name="___ROZ3" localSheetId="2">#REF!</definedName>
    <definedName name="___ROZ3" localSheetId="3">#REF!</definedName>
    <definedName name="___ROZ3" localSheetId="4">#REF!</definedName>
    <definedName name="___ROZ3">#REF!</definedName>
    <definedName name="___ROZ4" localSheetId="7">#REF!</definedName>
    <definedName name="___ROZ4" localSheetId="8">#REF!</definedName>
    <definedName name="___ROZ4" localSheetId="2">#REF!</definedName>
    <definedName name="___ROZ4" localSheetId="3">#REF!</definedName>
    <definedName name="___ROZ4" localSheetId="4">#REF!</definedName>
    <definedName name="___ROZ4">#REF!</definedName>
    <definedName name="___ROZ5" localSheetId="7">#REF!</definedName>
    <definedName name="___ROZ5" localSheetId="8">#REF!</definedName>
    <definedName name="___ROZ5" localSheetId="2">#REF!</definedName>
    <definedName name="___ROZ5" localSheetId="3">#REF!</definedName>
    <definedName name="___ROZ5" localSheetId="4">#REF!</definedName>
    <definedName name="___ROZ5">#REF!</definedName>
    <definedName name="___ROZ6" localSheetId="7">#REF!</definedName>
    <definedName name="___ROZ6" localSheetId="8">#REF!</definedName>
    <definedName name="___ROZ6" localSheetId="2">#REF!</definedName>
    <definedName name="___ROZ6" localSheetId="3">#REF!</definedName>
    <definedName name="___ROZ6" localSheetId="4">#REF!</definedName>
    <definedName name="___ROZ6">#REF!</definedName>
    <definedName name="___ROZ7" localSheetId="7">#REF!</definedName>
    <definedName name="___ROZ7" localSheetId="8">#REF!</definedName>
    <definedName name="___ROZ7" localSheetId="2">#REF!</definedName>
    <definedName name="___ROZ7" localSheetId="3">#REF!</definedName>
    <definedName name="___ROZ7" localSheetId="4">#REF!</definedName>
    <definedName name="___ROZ7">#REF!</definedName>
    <definedName name="___ROZ8" localSheetId="7">#REF!</definedName>
    <definedName name="___ROZ8" localSheetId="8">#REF!</definedName>
    <definedName name="___ROZ8" localSheetId="2">#REF!</definedName>
    <definedName name="___ROZ8" localSheetId="3">#REF!</definedName>
    <definedName name="___ROZ8" localSheetId="4">#REF!</definedName>
    <definedName name="___ROZ8">#REF!</definedName>
    <definedName name="___ROZ9" localSheetId="7">#REF!</definedName>
    <definedName name="___ROZ9" localSheetId="8">#REF!</definedName>
    <definedName name="___ROZ9" localSheetId="2">#REF!</definedName>
    <definedName name="___ROZ9" localSheetId="3">#REF!</definedName>
    <definedName name="___ROZ9" localSheetId="4">#REF!</definedName>
    <definedName name="___ROZ9">#REF!</definedName>
    <definedName name="___SO16" hidden="1">{#N/A,#N/A,TRUE,"Krycí list"}</definedName>
    <definedName name="__CAS1" localSheetId="7">#REF!</definedName>
    <definedName name="__CAS1" localSheetId="8">#REF!</definedName>
    <definedName name="__CAS1" localSheetId="2">#REF!</definedName>
    <definedName name="__CAS1" localSheetId="3">#REF!</definedName>
    <definedName name="__CAS1" localSheetId="4">#REF!</definedName>
    <definedName name="__CAS1">#REF!</definedName>
    <definedName name="__CAS2" localSheetId="7">#REF!</definedName>
    <definedName name="__CAS2" localSheetId="8">#REF!</definedName>
    <definedName name="__CAS2" localSheetId="2">#REF!</definedName>
    <definedName name="__CAS2" localSheetId="3">#REF!</definedName>
    <definedName name="__CAS2" localSheetId="4">#REF!</definedName>
    <definedName name="__CAS2">#REF!</definedName>
    <definedName name="__CAS3" localSheetId="7">#REF!</definedName>
    <definedName name="__CAS3" localSheetId="8">#REF!</definedName>
    <definedName name="__CAS3" localSheetId="2">#REF!</definedName>
    <definedName name="__CAS3" localSheetId="3">#REF!</definedName>
    <definedName name="__CAS3" localSheetId="4">#REF!</definedName>
    <definedName name="__CAS3">#REF!</definedName>
    <definedName name="__CAS4" localSheetId="7">#REF!</definedName>
    <definedName name="__CAS4" localSheetId="8">#REF!</definedName>
    <definedName name="__CAS4" localSheetId="2">#REF!</definedName>
    <definedName name="__CAS4" localSheetId="3">#REF!</definedName>
    <definedName name="__CAS4" localSheetId="4">#REF!</definedName>
    <definedName name="__CAS4">#REF!</definedName>
    <definedName name="__CAS5" localSheetId="7">#REF!</definedName>
    <definedName name="__CAS5" localSheetId="8">#REF!</definedName>
    <definedName name="__CAS5" localSheetId="2">#REF!</definedName>
    <definedName name="__CAS5" localSheetId="3">#REF!</definedName>
    <definedName name="__CAS5" localSheetId="4">#REF!</definedName>
    <definedName name="__CAS5">#REF!</definedName>
    <definedName name="__DAT1" localSheetId="7">#REF!</definedName>
    <definedName name="__DAT1" localSheetId="8">#REF!</definedName>
    <definedName name="__DAT1" localSheetId="2">#REF!</definedName>
    <definedName name="__DAT1" localSheetId="3">#REF!</definedName>
    <definedName name="__DAT1" localSheetId="4">#REF!</definedName>
    <definedName name="__DAT1">#REF!</definedName>
    <definedName name="__DAT2" localSheetId="7">#REF!</definedName>
    <definedName name="__DAT2" localSheetId="8">#REF!</definedName>
    <definedName name="__DAT2" localSheetId="2">#REF!</definedName>
    <definedName name="__DAT2" localSheetId="3">#REF!</definedName>
    <definedName name="__DAT2" localSheetId="4">#REF!</definedName>
    <definedName name="__DAT2">#REF!</definedName>
    <definedName name="__DAT3" localSheetId="7">#REF!</definedName>
    <definedName name="__DAT3" localSheetId="8">#REF!</definedName>
    <definedName name="__DAT3" localSheetId="2">#REF!</definedName>
    <definedName name="__DAT3" localSheetId="3">#REF!</definedName>
    <definedName name="__DAT3" localSheetId="4">#REF!</definedName>
    <definedName name="__DAT3">#REF!</definedName>
    <definedName name="__DAT4" localSheetId="7">#REF!</definedName>
    <definedName name="__DAT4" localSheetId="8">#REF!</definedName>
    <definedName name="__DAT4" localSheetId="2">#REF!</definedName>
    <definedName name="__DAT4" localSheetId="3">#REF!</definedName>
    <definedName name="__DAT4" localSheetId="4">#REF!</definedName>
    <definedName name="__DAT4">#REF!</definedName>
    <definedName name="__dfb1" hidden="1">{#N/A,#N/A,TRUE,"Krycí list"}</definedName>
    <definedName name="__dfb2" hidden="1">{#N/A,#N/A,TRUE,"Krycí list"}</definedName>
    <definedName name="__dfb3" hidden="1">{#N/A,#N/A,TRUE,"Krycí list"}</definedName>
    <definedName name="__dfb5" hidden="1">{#N/A,#N/A,TRUE,"Krycí list"}</definedName>
    <definedName name="__FMA4" localSheetId="7">#REF!</definedName>
    <definedName name="__FMA4" localSheetId="8">#REF!</definedName>
    <definedName name="__FMA4" localSheetId="2">#REF!</definedName>
    <definedName name="__FMA4" localSheetId="3">#REF!</definedName>
    <definedName name="__FMA4" localSheetId="4">#REF!</definedName>
    <definedName name="__FMA4">#REF!</definedName>
    <definedName name="__NA1" localSheetId="7">#REF!</definedName>
    <definedName name="__NA1" localSheetId="8">#REF!</definedName>
    <definedName name="__NA1" localSheetId="2">#REF!</definedName>
    <definedName name="__NA1" localSheetId="3">#REF!</definedName>
    <definedName name="__NA1" localSheetId="4">#REF!</definedName>
    <definedName name="__NA1">#REF!</definedName>
    <definedName name="__NA2" localSheetId="7">#REF!</definedName>
    <definedName name="__NA2" localSheetId="8">#REF!</definedName>
    <definedName name="__NA2" localSheetId="2">#REF!</definedName>
    <definedName name="__NA2" localSheetId="3">#REF!</definedName>
    <definedName name="__NA2" localSheetId="4">#REF!</definedName>
    <definedName name="__NA2">#REF!</definedName>
    <definedName name="__NA3" localSheetId="7">#REF!</definedName>
    <definedName name="__NA3" localSheetId="8">#REF!</definedName>
    <definedName name="__NA3" localSheetId="2">#REF!</definedName>
    <definedName name="__NA3" localSheetId="3">#REF!</definedName>
    <definedName name="__NA3" localSheetId="4">#REF!</definedName>
    <definedName name="__NA3">#REF!</definedName>
    <definedName name="__NA4" localSheetId="7">#REF!</definedName>
    <definedName name="__NA4" localSheetId="8">#REF!</definedName>
    <definedName name="__NA4" localSheetId="2">#REF!</definedName>
    <definedName name="__NA4" localSheetId="3">#REF!</definedName>
    <definedName name="__NA4" localSheetId="4">#REF!</definedName>
    <definedName name="__NA4">#REF!</definedName>
    <definedName name="__NA5" localSheetId="7">#REF!</definedName>
    <definedName name="__NA5" localSheetId="8">#REF!</definedName>
    <definedName name="__NA5" localSheetId="2">#REF!</definedName>
    <definedName name="__NA5" localSheetId="3">#REF!</definedName>
    <definedName name="__NA5" localSheetId="4">#REF!</definedName>
    <definedName name="__NA5">#REF!</definedName>
    <definedName name="__obl11" localSheetId="7">#REF!</definedName>
    <definedName name="__obl11" localSheetId="8">#REF!</definedName>
    <definedName name="__obl11" localSheetId="2">#REF!</definedName>
    <definedName name="__obl11" localSheetId="3">#REF!</definedName>
    <definedName name="__obl11" localSheetId="4">#REF!</definedName>
    <definedName name="__obl11">#REF!</definedName>
    <definedName name="__obl12" localSheetId="7">#REF!</definedName>
    <definedName name="__obl12" localSheetId="8">#REF!</definedName>
    <definedName name="__obl12" localSheetId="2">#REF!</definedName>
    <definedName name="__obl12" localSheetId="3">#REF!</definedName>
    <definedName name="__obl12" localSheetId="4">#REF!</definedName>
    <definedName name="__obl12">#REF!</definedName>
    <definedName name="__obl13" localSheetId="7">#REF!</definedName>
    <definedName name="__obl13" localSheetId="8">#REF!</definedName>
    <definedName name="__obl13" localSheetId="2">#REF!</definedName>
    <definedName name="__obl13" localSheetId="3">#REF!</definedName>
    <definedName name="__obl13" localSheetId="4">#REF!</definedName>
    <definedName name="__obl13">#REF!</definedName>
    <definedName name="__obl14" localSheetId="7">#REF!</definedName>
    <definedName name="__obl14" localSheetId="8">#REF!</definedName>
    <definedName name="__obl14" localSheetId="2">#REF!</definedName>
    <definedName name="__obl14" localSheetId="3">#REF!</definedName>
    <definedName name="__obl14" localSheetId="4">#REF!</definedName>
    <definedName name="__obl14">#REF!</definedName>
    <definedName name="__obl15" localSheetId="7">#REF!</definedName>
    <definedName name="__obl15" localSheetId="8">#REF!</definedName>
    <definedName name="__obl15" localSheetId="2">#REF!</definedName>
    <definedName name="__obl15" localSheetId="3">#REF!</definedName>
    <definedName name="__obl15" localSheetId="4">#REF!</definedName>
    <definedName name="__obl15">#REF!</definedName>
    <definedName name="__obl16" localSheetId="7">#REF!</definedName>
    <definedName name="__obl16" localSheetId="8">#REF!</definedName>
    <definedName name="__obl16" localSheetId="2">#REF!</definedName>
    <definedName name="__obl16" localSheetId="3">#REF!</definedName>
    <definedName name="__obl16" localSheetId="4">#REF!</definedName>
    <definedName name="__obl16">#REF!</definedName>
    <definedName name="__obl17" localSheetId="7">#REF!</definedName>
    <definedName name="__obl17" localSheetId="8">#REF!</definedName>
    <definedName name="__obl17" localSheetId="2">#REF!</definedName>
    <definedName name="__obl17" localSheetId="3">#REF!</definedName>
    <definedName name="__obl17" localSheetId="4">#REF!</definedName>
    <definedName name="__obl17">#REF!</definedName>
    <definedName name="__obl1710" localSheetId="7">#REF!</definedName>
    <definedName name="__obl1710" localSheetId="8">#REF!</definedName>
    <definedName name="__obl1710" localSheetId="2">#REF!</definedName>
    <definedName name="__obl1710" localSheetId="3">#REF!</definedName>
    <definedName name="__obl1710" localSheetId="4">#REF!</definedName>
    <definedName name="__obl1710">#REF!</definedName>
    <definedName name="__obl1711" localSheetId="7">#REF!</definedName>
    <definedName name="__obl1711" localSheetId="8">#REF!</definedName>
    <definedName name="__obl1711" localSheetId="2">#REF!</definedName>
    <definedName name="__obl1711" localSheetId="3">#REF!</definedName>
    <definedName name="__obl1711" localSheetId="4">#REF!</definedName>
    <definedName name="__obl1711">#REF!</definedName>
    <definedName name="__obl1712" localSheetId="7">#REF!</definedName>
    <definedName name="__obl1712" localSheetId="8">#REF!</definedName>
    <definedName name="__obl1712" localSheetId="2">#REF!</definedName>
    <definedName name="__obl1712" localSheetId="3">#REF!</definedName>
    <definedName name="__obl1712" localSheetId="4">#REF!</definedName>
    <definedName name="__obl1712">#REF!</definedName>
    <definedName name="__obl1713" localSheetId="7">#REF!</definedName>
    <definedName name="__obl1713" localSheetId="8">#REF!</definedName>
    <definedName name="__obl1713" localSheetId="2">#REF!</definedName>
    <definedName name="__obl1713" localSheetId="3">#REF!</definedName>
    <definedName name="__obl1713" localSheetId="4">#REF!</definedName>
    <definedName name="__obl1713">#REF!</definedName>
    <definedName name="__obl1714" localSheetId="7">#REF!</definedName>
    <definedName name="__obl1714" localSheetId="8">#REF!</definedName>
    <definedName name="__obl1714" localSheetId="2">#REF!</definedName>
    <definedName name="__obl1714" localSheetId="3">#REF!</definedName>
    <definedName name="__obl1714" localSheetId="4">#REF!</definedName>
    <definedName name="__obl1714">#REF!</definedName>
    <definedName name="__obl1715" localSheetId="7">#REF!</definedName>
    <definedName name="__obl1715" localSheetId="8">#REF!</definedName>
    <definedName name="__obl1715" localSheetId="2">#REF!</definedName>
    <definedName name="__obl1715" localSheetId="3">#REF!</definedName>
    <definedName name="__obl1715" localSheetId="4">#REF!</definedName>
    <definedName name="__obl1715">#REF!</definedName>
    <definedName name="__obl1716" localSheetId="7">#REF!</definedName>
    <definedName name="__obl1716" localSheetId="8">#REF!</definedName>
    <definedName name="__obl1716" localSheetId="2">#REF!</definedName>
    <definedName name="__obl1716" localSheetId="3">#REF!</definedName>
    <definedName name="__obl1716" localSheetId="4">#REF!</definedName>
    <definedName name="__obl1716">#REF!</definedName>
    <definedName name="__obl1717" localSheetId="7">#REF!</definedName>
    <definedName name="__obl1717" localSheetId="8">#REF!</definedName>
    <definedName name="__obl1717" localSheetId="2">#REF!</definedName>
    <definedName name="__obl1717" localSheetId="3">#REF!</definedName>
    <definedName name="__obl1717" localSheetId="4">#REF!</definedName>
    <definedName name="__obl1717">#REF!</definedName>
    <definedName name="__obl1718" localSheetId="7">#REF!</definedName>
    <definedName name="__obl1718" localSheetId="8">#REF!</definedName>
    <definedName name="__obl1718" localSheetId="2">#REF!</definedName>
    <definedName name="__obl1718" localSheetId="3">#REF!</definedName>
    <definedName name="__obl1718" localSheetId="4">#REF!</definedName>
    <definedName name="__obl1718">#REF!</definedName>
    <definedName name="__obl1719" localSheetId="7">#REF!</definedName>
    <definedName name="__obl1719" localSheetId="8">#REF!</definedName>
    <definedName name="__obl1719" localSheetId="2">#REF!</definedName>
    <definedName name="__obl1719" localSheetId="3">#REF!</definedName>
    <definedName name="__obl1719" localSheetId="4">#REF!</definedName>
    <definedName name="__obl1719">#REF!</definedName>
    <definedName name="__obl173" localSheetId="7">#REF!</definedName>
    <definedName name="__obl173" localSheetId="8">#REF!</definedName>
    <definedName name="__obl173" localSheetId="2">#REF!</definedName>
    <definedName name="__obl173" localSheetId="3">#REF!</definedName>
    <definedName name="__obl173" localSheetId="4">#REF!</definedName>
    <definedName name="__obl173">#REF!</definedName>
    <definedName name="__obl174" localSheetId="7">#REF!</definedName>
    <definedName name="__obl174" localSheetId="8">#REF!</definedName>
    <definedName name="__obl174" localSheetId="2">#REF!</definedName>
    <definedName name="__obl174" localSheetId="3">#REF!</definedName>
    <definedName name="__obl174" localSheetId="4">#REF!</definedName>
    <definedName name="__obl174">#REF!</definedName>
    <definedName name="__obl175" localSheetId="7">#REF!</definedName>
    <definedName name="__obl175" localSheetId="8">#REF!</definedName>
    <definedName name="__obl175" localSheetId="2">#REF!</definedName>
    <definedName name="__obl175" localSheetId="3">#REF!</definedName>
    <definedName name="__obl175" localSheetId="4">#REF!</definedName>
    <definedName name="__obl175">#REF!</definedName>
    <definedName name="__obl176" localSheetId="7">#REF!</definedName>
    <definedName name="__obl176" localSheetId="8">#REF!</definedName>
    <definedName name="__obl176" localSheetId="2">#REF!</definedName>
    <definedName name="__obl176" localSheetId="3">#REF!</definedName>
    <definedName name="__obl176" localSheetId="4">#REF!</definedName>
    <definedName name="__obl176">#REF!</definedName>
    <definedName name="__obl177" localSheetId="7">#REF!</definedName>
    <definedName name="__obl177" localSheetId="8">#REF!</definedName>
    <definedName name="__obl177" localSheetId="2">#REF!</definedName>
    <definedName name="__obl177" localSheetId="3">#REF!</definedName>
    <definedName name="__obl177" localSheetId="4">#REF!</definedName>
    <definedName name="__obl177">#REF!</definedName>
    <definedName name="__obl178" localSheetId="7">#REF!</definedName>
    <definedName name="__obl178" localSheetId="8">#REF!</definedName>
    <definedName name="__obl178" localSheetId="2">#REF!</definedName>
    <definedName name="__obl178" localSheetId="3">#REF!</definedName>
    <definedName name="__obl178" localSheetId="4">#REF!</definedName>
    <definedName name="__obl178">#REF!</definedName>
    <definedName name="__obl179" localSheetId="7">#REF!</definedName>
    <definedName name="__obl179" localSheetId="8">#REF!</definedName>
    <definedName name="__obl179" localSheetId="2">#REF!</definedName>
    <definedName name="__obl179" localSheetId="3">#REF!</definedName>
    <definedName name="__obl179" localSheetId="4">#REF!</definedName>
    <definedName name="__obl179">#REF!</definedName>
    <definedName name="__obl18" localSheetId="7">#REF!</definedName>
    <definedName name="__obl18" localSheetId="8">#REF!</definedName>
    <definedName name="__obl18" localSheetId="2">#REF!</definedName>
    <definedName name="__obl18" localSheetId="3">#REF!</definedName>
    <definedName name="__obl18" localSheetId="4">#REF!</definedName>
    <definedName name="__obl18">#REF!</definedName>
    <definedName name="__obl181" localSheetId="7">#REF!</definedName>
    <definedName name="__obl181" localSheetId="8">#REF!</definedName>
    <definedName name="__obl181" localSheetId="2">#REF!</definedName>
    <definedName name="__obl181" localSheetId="3">#REF!</definedName>
    <definedName name="__obl181" localSheetId="4">#REF!</definedName>
    <definedName name="__obl181">#REF!</definedName>
    <definedName name="__obl1816" localSheetId="7">#REF!</definedName>
    <definedName name="__obl1816" localSheetId="8">#REF!</definedName>
    <definedName name="__obl1816" localSheetId="2">#REF!</definedName>
    <definedName name="__obl1816" localSheetId="3">#REF!</definedName>
    <definedName name="__obl1816" localSheetId="4">#REF!</definedName>
    <definedName name="__obl1816">#REF!</definedName>
    <definedName name="__obl1820" localSheetId="7">#REF!</definedName>
    <definedName name="__obl1820" localSheetId="8">#REF!</definedName>
    <definedName name="__obl1820" localSheetId="2">#REF!</definedName>
    <definedName name="__obl1820" localSheetId="3">#REF!</definedName>
    <definedName name="__obl1820" localSheetId="4">#REF!</definedName>
    <definedName name="__obl1820">#REF!</definedName>
    <definedName name="__obl1821" localSheetId="7">#REF!</definedName>
    <definedName name="__obl1821" localSheetId="8">#REF!</definedName>
    <definedName name="__obl1821" localSheetId="2">#REF!</definedName>
    <definedName name="__obl1821" localSheetId="3">#REF!</definedName>
    <definedName name="__obl1821" localSheetId="4">#REF!</definedName>
    <definedName name="__obl1821">#REF!</definedName>
    <definedName name="__obl1822" localSheetId="7">#REF!</definedName>
    <definedName name="__obl1822" localSheetId="8">#REF!</definedName>
    <definedName name="__obl1822" localSheetId="2">#REF!</definedName>
    <definedName name="__obl1822" localSheetId="3">#REF!</definedName>
    <definedName name="__obl1822" localSheetId="4">#REF!</definedName>
    <definedName name="__obl1822">#REF!</definedName>
    <definedName name="__obl1823" localSheetId="7">#REF!</definedName>
    <definedName name="__obl1823" localSheetId="8">#REF!</definedName>
    <definedName name="__obl1823" localSheetId="2">#REF!</definedName>
    <definedName name="__obl1823" localSheetId="3">#REF!</definedName>
    <definedName name="__obl1823" localSheetId="4">#REF!</definedName>
    <definedName name="__obl1823">#REF!</definedName>
    <definedName name="__obl1824" localSheetId="7">#REF!</definedName>
    <definedName name="__obl1824" localSheetId="8">#REF!</definedName>
    <definedName name="__obl1824" localSheetId="2">#REF!</definedName>
    <definedName name="__obl1824" localSheetId="3">#REF!</definedName>
    <definedName name="__obl1824" localSheetId="4">#REF!</definedName>
    <definedName name="__obl1824">#REF!</definedName>
    <definedName name="__obl1825" localSheetId="7">#REF!</definedName>
    <definedName name="__obl1825" localSheetId="8">#REF!</definedName>
    <definedName name="__obl1825" localSheetId="2">#REF!</definedName>
    <definedName name="__obl1825" localSheetId="3">#REF!</definedName>
    <definedName name="__obl1825" localSheetId="4">#REF!</definedName>
    <definedName name="__obl1825">#REF!</definedName>
    <definedName name="__obl1826" localSheetId="7">#REF!</definedName>
    <definedName name="__obl1826" localSheetId="8">#REF!</definedName>
    <definedName name="__obl1826" localSheetId="2">#REF!</definedName>
    <definedName name="__obl1826" localSheetId="3">#REF!</definedName>
    <definedName name="__obl1826" localSheetId="4">#REF!</definedName>
    <definedName name="__obl1826">#REF!</definedName>
    <definedName name="__obl1827" localSheetId="7">#REF!</definedName>
    <definedName name="__obl1827" localSheetId="8">#REF!</definedName>
    <definedName name="__obl1827" localSheetId="2">#REF!</definedName>
    <definedName name="__obl1827" localSheetId="3">#REF!</definedName>
    <definedName name="__obl1827" localSheetId="4">#REF!</definedName>
    <definedName name="__obl1827">#REF!</definedName>
    <definedName name="__obl1828" localSheetId="7">#REF!</definedName>
    <definedName name="__obl1828" localSheetId="8">#REF!</definedName>
    <definedName name="__obl1828" localSheetId="2">#REF!</definedName>
    <definedName name="__obl1828" localSheetId="3">#REF!</definedName>
    <definedName name="__obl1828" localSheetId="4">#REF!</definedName>
    <definedName name="__obl1828">#REF!</definedName>
    <definedName name="__obl1829" localSheetId="7">#REF!</definedName>
    <definedName name="__obl1829" localSheetId="8">#REF!</definedName>
    <definedName name="__obl1829" localSheetId="2">#REF!</definedName>
    <definedName name="__obl1829" localSheetId="3">#REF!</definedName>
    <definedName name="__obl1829" localSheetId="4">#REF!</definedName>
    <definedName name="__obl1829">#REF!</definedName>
    <definedName name="__obl183" localSheetId="7">#REF!</definedName>
    <definedName name="__obl183" localSheetId="8">#REF!</definedName>
    <definedName name="__obl183" localSheetId="2">#REF!</definedName>
    <definedName name="__obl183" localSheetId="3">#REF!</definedName>
    <definedName name="__obl183" localSheetId="4">#REF!</definedName>
    <definedName name="__obl183">#REF!</definedName>
    <definedName name="__obl1831" localSheetId="7">#REF!</definedName>
    <definedName name="__obl1831" localSheetId="8">#REF!</definedName>
    <definedName name="__obl1831" localSheetId="2">#REF!</definedName>
    <definedName name="__obl1831" localSheetId="3">#REF!</definedName>
    <definedName name="__obl1831" localSheetId="4">#REF!</definedName>
    <definedName name="__obl1831">#REF!</definedName>
    <definedName name="__obl1832" localSheetId="7">#REF!</definedName>
    <definedName name="__obl1832" localSheetId="8">#REF!</definedName>
    <definedName name="__obl1832" localSheetId="2">#REF!</definedName>
    <definedName name="__obl1832" localSheetId="3">#REF!</definedName>
    <definedName name="__obl1832" localSheetId="4">#REF!</definedName>
    <definedName name="__obl1832">#REF!</definedName>
    <definedName name="__obl184" localSheetId="7">#REF!</definedName>
    <definedName name="__obl184" localSheetId="8">#REF!</definedName>
    <definedName name="__obl184" localSheetId="2">#REF!</definedName>
    <definedName name="__obl184" localSheetId="3">#REF!</definedName>
    <definedName name="__obl184" localSheetId="4">#REF!</definedName>
    <definedName name="__obl184">#REF!</definedName>
    <definedName name="__obl185" localSheetId="7">#REF!</definedName>
    <definedName name="__obl185" localSheetId="8">#REF!</definedName>
    <definedName name="__obl185" localSheetId="2">#REF!</definedName>
    <definedName name="__obl185" localSheetId="3">#REF!</definedName>
    <definedName name="__obl185" localSheetId="4">#REF!</definedName>
    <definedName name="__obl185">#REF!</definedName>
    <definedName name="__obl186" localSheetId="7">#REF!</definedName>
    <definedName name="__obl186" localSheetId="8">#REF!</definedName>
    <definedName name="__obl186" localSheetId="2">#REF!</definedName>
    <definedName name="__obl186" localSheetId="3">#REF!</definedName>
    <definedName name="__obl186" localSheetId="4">#REF!</definedName>
    <definedName name="__obl186">#REF!</definedName>
    <definedName name="__obl187" localSheetId="7">#REF!</definedName>
    <definedName name="__obl187" localSheetId="8">#REF!</definedName>
    <definedName name="__obl187" localSheetId="2">#REF!</definedName>
    <definedName name="__obl187" localSheetId="3">#REF!</definedName>
    <definedName name="__obl187" localSheetId="4">#REF!</definedName>
    <definedName name="__obl187">#REF!</definedName>
    <definedName name="__POP1" localSheetId="7">#REF!</definedName>
    <definedName name="__POP1" localSheetId="8">#REF!</definedName>
    <definedName name="__POP1" localSheetId="2">#REF!</definedName>
    <definedName name="__POP1" localSheetId="3">#REF!</definedName>
    <definedName name="__POP1" localSheetId="4">#REF!</definedName>
    <definedName name="__POP1">#REF!</definedName>
    <definedName name="__POP2" localSheetId="7">#REF!</definedName>
    <definedName name="__POP2" localSheetId="8">#REF!</definedName>
    <definedName name="__POP2" localSheetId="2">#REF!</definedName>
    <definedName name="__POP2" localSheetId="3">#REF!</definedName>
    <definedName name="__POP2" localSheetId="4">#REF!</definedName>
    <definedName name="__POP2">#REF!</definedName>
    <definedName name="__POP3" localSheetId="7">#REF!</definedName>
    <definedName name="__POP3" localSheetId="8">#REF!</definedName>
    <definedName name="__POP3" localSheetId="2">#REF!</definedName>
    <definedName name="__POP3" localSheetId="3">#REF!</definedName>
    <definedName name="__POP3" localSheetId="4">#REF!</definedName>
    <definedName name="__POP3">#REF!</definedName>
    <definedName name="__POP4" localSheetId="7">#REF!</definedName>
    <definedName name="__POP4" localSheetId="8">#REF!</definedName>
    <definedName name="__POP4" localSheetId="2">#REF!</definedName>
    <definedName name="__POP4" localSheetId="3">#REF!</definedName>
    <definedName name="__POP4" localSheetId="4">#REF!</definedName>
    <definedName name="__POP4">#REF!</definedName>
    <definedName name="__REV1" localSheetId="7">#REF!</definedName>
    <definedName name="__REV1" localSheetId="8">#REF!</definedName>
    <definedName name="__REV1" localSheetId="2">#REF!</definedName>
    <definedName name="__REV1" localSheetId="3">#REF!</definedName>
    <definedName name="__REV1" localSheetId="4">#REF!</definedName>
    <definedName name="__REV1">#REF!</definedName>
    <definedName name="__REV2" localSheetId="7">#REF!</definedName>
    <definedName name="__REV2" localSheetId="8">#REF!</definedName>
    <definedName name="__REV2" localSheetId="2">#REF!</definedName>
    <definedName name="__REV2" localSheetId="3">#REF!</definedName>
    <definedName name="__REV2" localSheetId="4">#REF!</definedName>
    <definedName name="__REV2">#REF!</definedName>
    <definedName name="__REV3" localSheetId="7">#REF!</definedName>
    <definedName name="__REV3" localSheetId="8">#REF!</definedName>
    <definedName name="__REV3" localSheetId="2">#REF!</definedName>
    <definedName name="__REV3" localSheetId="3">#REF!</definedName>
    <definedName name="__REV3" localSheetId="4">#REF!</definedName>
    <definedName name="__REV3">#REF!</definedName>
    <definedName name="__REV4" localSheetId="7">#REF!</definedName>
    <definedName name="__REV4" localSheetId="8">#REF!</definedName>
    <definedName name="__REV4" localSheetId="2">#REF!</definedName>
    <definedName name="__REV4" localSheetId="3">#REF!</definedName>
    <definedName name="__REV4" localSheetId="4">#REF!</definedName>
    <definedName name="__REV4">#REF!</definedName>
    <definedName name="__ROZ1" localSheetId="7">#REF!</definedName>
    <definedName name="__ROZ1" localSheetId="8">#REF!</definedName>
    <definedName name="__ROZ1" localSheetId="2">#REF!</definedName>
    <definedName name="__ROZ1" localSheetId="3">#REF!</definedName>
    <definedName name="__ROZ1" localSheetId="4">#REF!</definedName>
    <definedName name="__ROZ1">#REF!</definedName>
    <definedName name="__ROZ10" localSheetId="7">#REF!</definedName>
    <definedName name="__ROZ10" localSheetId="8">#REF!</definedName>
    <definedName name="__ROZ10" localSheetId="2">#REF!</definedName>
    <definedName name="__ROZ10" localSheetId="3">#REF!</definedName>
    <definedName name="__ROZ10" localSheetId="4">#REF!</definedName>
    <definedName name="__ROZ10">#REF!</definedName>
    <definedName name="__ROZ11" localSheetId="7">#REF!</definedName>
    <definedName name="__ROZ11" localSheetId="8">#REF!</definedName>
    <definedName name="__ROZ11" localSheetId="2">#REF!</definedName>
    <definedName name="__ROZ11" localSheetId="3">#REF!</definedName>
    <definedName name="__ROZ11" localSheetId="4">#REF!</definedName>
    <definedName name="__ROZ11">#REF!</definedName>
    <definedName name="__ROZ2" localSheetId="7">#REF!</definedName>
    <definedName name="__ROZ2" localSheetId="8">#REF!</definedName>
    <definedName name="__ROZ2" localSheetId="2">#REF!</definedName>
    <definedName name="__ROZ2" localSheetId="3">#REF!</definedName>
    <definedName name="__ROZ2" localSheetId="4">#REF!</definedName>
    <definedName name="__ROZ2">#REF!</definedName>
    <definedName name="__ROZ3" localSheetId="7">#REF!</definedName>
    <definedName name="__ROZ3" localSheetId="8">#REF!</definedName>
    <definedName name="__ROZ3" localSheetId="2">#REF!</definedName>
    <definedName name="__ROZ3" localSheetId="3">#REF!</definedName>
    <definedName name="__ROZ3" localSheetId="4">#REF!</definedName>
    <definedName name="__ROZ3">#REF!</definedName>
    <definedName name="__ROZ4" localSheetId="7">#REF!</definedName>
    <definedName name="__ROZ4" localSheetId="8">#REF!</definedName>
    <definedName name="__ROZ4" localSheetId="2">#REF!</definedName>
    <definedName name="__ROZ4" localSheetId="3">#REF!</definedName>
    <definedName name="__ROZ4" localSheetId="4">#REF!</definedName>
    <definedName name="__ROZ4">#REF!</definedName>
    <definedName name="__ROZ5" localSheetId="7">#REF!</definedName>
    <definedName name="__ROZ5" localSheetId="8">#REF!</definedName>
    <definedName name="__ROZ5" localSheetId="2">#REF!</definedName>
    <definedName name="__ROZ5" localSheetId="3">#REF!</definedName>
    <definedName name="__ROZ5" localSheetId="4">#REF!</definedName>
    <definedName name="__ROZ5">#REF!</definedName>
    <definedName name="__ROZ6" localSheetId="7">#REF!</definedName>
    <definedName name="__ROZ6" localSheetId="8">#REF!</definedName>
    <definedName name="__ROZ6" localSheetId="2">#REF!</definedName>
    <definedName name="__ROZ6" localSheetId="3">#REF!</definedName>
    <definedName name="__ROZ6" localSheetId="4">#REF!</definedName>
    <definedName name="__ROZ6">#REF!</definedName>
    <definedName name="__ROZ7" localSheetId="7">#REF!</definedName>
    <definedName name="__ROZ7" localSheetId="8">#REF!</definedName>
    <definedName name="__ROZ7" localSheetId="2">#REF!</definedName>
    <definedName name="__ROZ7" localSheetId="3">#REF!</definedName>
    <definedName name="__ROZ7" localSheetId="4">#REF!</definedName>
    <definedName name="__ROZ7">#REF!</definedName>
    <definedName name="__ROZ8" localSheetId="7">#REF!</definedName>
    <definedName name="__ROZ8" localSheetId="8">#REF!</definedName>
    <definedName name="__ROZ8" localSheetId="2">#REF!</definedName>
    <definedName name="__ROZ8" localSheetId="3">#REF!</definedName>
    <definedName name="__ROZ8" localSheetId="4">#REF!</definedName>
    <definedName name="__ROZ8">#REF!</definedName>
    <definedName name="__ROZ9" localSheetId="7">#REF!</definedName>
    <definedName name="__ROZ9" localSheetId="8">#REF!</definedName>
    <definedName name="__ROZ9" localSheetId="2">#REF!</definedName>
    <definedName name="__ROZ9" localSheetId="3">#REF!</definedName>
    <definedName name="__ROZ9" localSheetId="4">#REF!</definedName>
    <definedName name="__ROZ9">#REF!</definedName>
    <definedName name="__SO01" hidden="1">{#N/A,#N/A,TRUE,"Krycí list"}</definedName>
    <definedName name="__SO02" hidden="1">{#N/A,#N/A,TRUE,"Krycí list"}</definedName>
    <definedName name="__SO03" hidden="1">{#N/A,#N/A,TRUE,"Krycí list"}</definedName>
    <definedName name="__SO16" hidden="1">{#N/A,#N/A,TRUE,"Krycí list"}</definedName>
    <definedName name="__soo2" hidden="1">{#N/A,#N/A,TRUE,"Krycí list"}</definedName>
    <definedName name="__soo3" hidden="1">{#N/A,#N/A,TRUE,"Krycí list"}</definedName>
    <definedName name="__soo4" hidden="1">{#N/A,#N/A,TRUE,"Krycí list"}</definedName>
    <definedName name="__soo7" hidden="1">{#N/A,#N/A,TRUE,"Krycí list"}</definedName>
    <definedName name="__soo8" hidden="1">{#N/A,#N/A,TRUE,"Krycí list"}</definedName>
    <definedName name="_CAS1" localSheetId="6">#REF!</definedName>
    <definedName name="_CAS1" localSheetId="7">#REF!</definedName>
    <definedName name="_CAS1" localSheetId="8">#REF!</definedName>
    <definedName name="_CAS1" localSheetId="2">#REF!</definedName>
    <definedName name="_CAS1" localSheetId="3">#REF!</definedName>
    <definedName name="_CAS1" localSheetId="4">#REF!</definedName>
    <definedName name="_CAS1" localSheetId="5">#REF!</definedName>
    <definedName name="_CAS1" localSheetId="0">#REF!</definedName>
    <definedName name="_CAS1">#REF!</definedName>
    <definedName name="_CAS2" localSheetId="7">#REF!</definedName>
    <definedName name="_CAS2" localSheetId="8">#REF!</definedName>
    <definedName name="_CAS2" localSheetId="2">#REF!</definedName>
    <definedName name="_CAS2" localSheetId="3">#REF!</definedName>
    <definedName name="_CAS2" localSheetId="4">#REF!</definedName>
    <definedName name="_CAS2" localSheetId="5">#REF!</definedName>
    <definedName name="_CAS2" localSheetId="0">#REF!</definedName>
    <definedName name="_CAS2">#REF!</definedName>
    <definedName name="_CAS3" localSheetId="7">#REF!</definedName>
    <definedName name="_CAS3" localSheetId="8">#REF!</definedName>
    <definedName name="_CAS3" localSheetId="2">#REF!</definedName>
    <definedName name="_CAS3" localSheetId="3">#REF!</definedName>
    <definedName name="_CAS3" localSheetId="4">#REF!</definedName>
    <definedName name="_CAS3" localSheetId="5">#REF!</definedName>
    <definedName name="_CAS3" localSheetId="0">#REF!</definedName>
    <definedName name="_CAS3">#REF!</definedName>
    <definedName name="_CAS4" localSheetId="7">#REF!</definedName>
    <definedName name="_CAS4" localSheetId="8">#REF!</definedName>
    <definedName name="_CAS4" localSheetId="2">#REF!</definedName>
    <definedName name="_CAS4" localSheetId="3">#REF!</definedName>
    <definedName name="_CAS4" localSheetId="4">#REF!</definedName>
    <definedName name="_CAS4" localSheetId="0">#REF!</definedName>
    <definedName name="_CAS4">#REF!</definedName>
    <definedName name="_CAS5" localSheetId="7">#REF!</definedName>
    <definedName name="_CAS5" localSheetId="8">#REF!</definedName>
    <definedName name="_CAS5" localSheetId="2">#REF!</definedName>
    <definedName name="_CAS5" localSheetId="3">#REF!</definedName>
    <definedName name="_CAS5" localSheetId="4">#REF!</definedName>
    <definedName name="_CAS5" localSheetId="0">#REF!</definedName>
    <definedName name="_CAS5">#REF!</definedName>
    <definedName name="_DAT1" localSheetId="7">#REF!</definedName>
    <definedName name="_DAT1" localSheetId="8">#REF!</definedName>
    <definedName name="_DAT1" localSheetId="2">#REF!</definedName>
    <definedName name="_DAT1" localSheetId="3">#REF!</definedName>
    <definedName name="_DAT1" localSheetId="4">#REF!</definedName>
    <definedName name="_DAT1" localSheetId="0">#REF!</definedName>
    <definedName name="_DAT1">#REF!</definedName>
    <definedName name="_DAT2" localSheetId="7">#REF!</definedName>
    <definedName name="_DAT2" localSheetId="8">#REF!</definedName>
    <definedName name="_DAT2" localSheetId="2">#REF!</definedName>
    <definedName name="_DAT2" localSheetId="3">#REF!</definedName>
    <definedName name="_DAT2" localSheetId="4">#REF!</definedName>
    <definedName name="_DAT2" localSheetId="0">#REF!</definedName>
    <definedName name="_DAT2">#REF!</definedName>
    <definedName name="_DAT3" localSheetId="7">#REF!</definedName>
    <definedName name="_DAT3" localSheetId="8">#REF!</definedName>
    <definedName name="_DAT3" localSheetId="2">#REF!</definedName>
    <definedName name="_DAT3" localSheetId="3">#REF!</definedName>
    <definedName name="_DAT3" localSheetId="4">#REF!</definedName>
    <definedName name="_DAT3" localSheetId="0">#REF!</definedName>
    <definedName name="_DAT3">#REF!</definedName>
    <definedName name="_DAT4" localSheetId="7">#REF!</definedName>
    <definedName name="_DAT4" localSheetId="8">#REF!</definedName>
    <definedName name="_DAT4" localSheetId="2">#REF!</definedName>
    <definedName name="_DAT4" localSheetId="3">#REF!</definedName>
    <definedName name="_DAT4" localSheetId="4">#REF!</definedName>
    <definedName name="_DAT4" localSheetId="0">#REF!</definedName>
    <definedName name="_DAT4">#REF!</definedName>
    <definedName name="_dfb1" localSheetId="6" hidden="1">{#N/A,#N/A,TRUE,"Krycí list"}</definedName>
    <definedName name="_dfb1" localSheetId="7" hidden="1">{#N/A,#N/A,TRUE,"Krycí list"}</definedName>
    <definedName name="_dfb1" localSheetId="8" hidden="1">{#N/A,#N/A,TRUE,"Krycí list"}</definedName>
    <definedName name="_dfb1" localSheetId="2" hidden="1">{#N/A,#N/A,TRUE,"Krycí list"}</definedName>
    <definedName name="_dfb1" localSheetId="3" hidden="1">{#N/A,#N/A,TRUE,"Krycí list"}</definedName>
    <definedName name="_dfb1" localSheetId="4" hidden="1">{#N/A,#N/A,TRUE,"Krycí list"}</definedName>
    <definedName name="_dfb1" localSheetId="5" hidden="1">{#N/A,#N/A,TRUE,"Krycí list"}</definedName>
    <definedName name="_dfb1" hidden="1">{#N/A,#N/A,TRUE,"Krycí list"}</definedName>
    <definedName name="_dfb2" localSheetId="6" hidden="1">{#N/A,#N/A,TRUE,"Krycí list"}</definedName>
    <definedName name="_dfb2" localSheetId="7" hidden="1">{#N/A,#N/A,TRUE,"Krycí list"}</definedName>
    <definedName name="_dfb2" localSheetId="8" hidden="1">{#N/A,#N/A,TRUE,"Krycí list"}</definedName>
    <definedName name="_dfb2" localSheetId="2" hidden="1">{#N/A,#N/A,TRUE,"Krycí list"}</definedName>
    <definedName name="_dfb2" localSheetId="3" hidden="1">{#N/A,#N/A,TRUE,"Krycí list"}</definedName>
    <definedName name="_dfb2" localSheetId="4" hidden="1">{#N/A,#N/A,TRUE,"Krycí list"}</definedName>
    <definedName name="_dfb2" localSheetId="5" hidden="1">{#N/A,#N/A,TRUE,"Krycí list"}</definedName>
    <definedName name="_dfb2" hidden="1">{#N/A,#N/A,TRUE,"Krycí list"}</definedName>
    <definedName name="_dfb3" localSheetId="6" hidden="1">{#N/A,#N/A,TRUE,"Krycí list"}</definedName>
    <definedName name="_dfb3" localSheetId="7" hidden="1">{#N/A,#N/A,TRUE,"Krycí list"}</definedName>
    <definedName name="_dfb3" localSheetId="8" hidden="1">{#N/A,#N/A,TRUE,"Krycí list"}</definedName>
    <definedName name="_dfb3" localSheetId="2" hidden="1">{#N/A,#N/A,TRUE,"Krycí list"}</definedName>
    <definedName name="_dfb3" localSheetId="3" hidden="1">{#N/A,#N/A,TRUE,"Krycí list"}</definedName>
    <definedName name="_dfb3" localSheetId="4" hidden="1">{#N/A,#N/A,TRUE,"Krycí list"}</definedName>
    <definedName name="_dfb3" localSheetId="5" hidden="1">{#N/A,#N/A,TRUE,"Krycí list"}</definedName>
    <definedName name="_dfb3" hidden="1">{#N/A,#N/A,TRUE,"Krycí list"}</definedName>
    <definedName name="_dfb5" localSheetId="6" hidden="1">{#N/A,#N/A,TRUE,"Krycí list"}</definedName>
    <definedName name="_dfb5" localSheetId="7" hidden="1">{#N/A,#N/A,TRUE,"Krycí list"}</definedName>
    <definedName name="_dfb5" localSheetId="8" hidden="1">{#N/A,#N/A,TRUE,"Krycí list"}</definedName>
    <definedName name="_dfb5" localSheetId="2" hidden="1">{#N/A,#N/A,TRUE,"Krycí list"}</definedName>
    <definedName name="_dfb5" localSheetId="3" hidden="1">{#N/A,#N/A,TRUE,"Krycí list"}</definedName>
    <definedName name="_dfb5" localSheetId="4" hidden="1">{#N/A,#N/A,TRUE,"Krycí list"}</definedName>
    <definedName name="_dfb5" localSheetId="5" hidden="1">{#N/A,#N/A,TRUE,"Krycí list"}</definedName>
    <definedName name="_dfb5" hidden="1">{#N/A,#N/A,TRUE,"Krycí list"}</definedName>
    <definedName name="_FMA4" localSheetId="6">#REF!</definedName>
    <definedName name="_FMA4" localSheetId="7">#REF!</definedName>
    <definedName name="_FMA4" localSheetId="8">#REF!</definedName>
    <definedName name="_FMA4" localSheetId="2">#REF!</definedName>
    <definedName name="_FMA4" localSheetId="3">#REF!</definedName>
    <definedName name="_FMA4" localSheetId="4">#REF!</definedName>
    <definedName name="_FMA4" localSheetId="5">#REF!</definedName>
    <definedName name="_FMA4" localSheetId="0">#REF!</definedName>
    <definedName name="_FMA4">#REF!</definedName>
    <definedName name="_NA1" localSheetId="6">#REF!</definedName>
    <definedName name="_NA1" localSheetId="7">#REF!</definedName>
    <definedName name="_NA1" localSheetId="8">#REF!</definedName>
    <definedName name="_NA1" localSheetId="2">#REF!</definedName>
    <definedName name="_NA1" localSheetId="3">#REF!</definedName>
    <definedName name="_NA1" localSheetId="4">#REF!</definedName>
    <definedName name="_NA1" localSheetId="5">#REF!</definedName>
    <definedName name="_NA1" localSheetId="0">#REF!</definedName>
    <definedName name="_NA1">#REF!</definedName>
    <definedName name="_NA2" localSheetId="6">#REF!</definedName>
    <definedName name="_NA2" localSheetId="7">#REF!</definedName>
    <definedName name="_NA2" localSheetId="8">#REF!</definedName>
    <definedName name="_NA2" localSheetId="2">#REF!</definedName>
    <definedName name="_NA2" localSheetId="3">#REF!</definedName>
    <definedName name="_NA2" localSheetId="4">#REF!</definedName>
    <definedName name="_NA2" localSheetId="5">#REF!</definedName>
    <definedName name="_NA2" localSheetId="0">#REF!</definedName>
    <definedName name="_NA2">#REF!</definedName>
    <definedName name="_NA3" localSheetId="7">#REF!</definedName>
    <definedName name="_NA3" localSheetId="8">#REF!</definedName>
    <definedName name="_NA3" localSheetId="2">#REF!</definedName>
    <definedName name="_NA3" localSheetId="3">#REF!</definedName>
    <definedName name="_NA3" localSheetId="4">#REF!</definedName>
    <definedName name="_NA3" localSheetId="0">#REF!</definedName>
    <definedName name="_NA3">#REF!</definedName>
    <definedName name="_NA4" localSheetId="7">#REF!</definedName>
    <definedName name="_NA4" localSheetId="8">#REF!</definedName>
    <definedName name="_NA4" localSheetId="2">#REF!</definedName>
    <definedName name="_NA4" localSheetId="3">#REF!</definedName>
    <definedName name="_NA4" localSheetId="4">#REF!</definedName>
    <definedName name="_NA4" localSheetId="0">#REF!</definedName>
    <definedName name="_NA4">#REF!</definedName>
    <definedName name="_NA5" localSheetId="7">#REF!</definedName>
    <definedName name="_NA5" localSheetId="8">#REF!</definedName>
    <definedName name="_NA5" localSheetId="2">#REF!</definedName>
    <definedName name="_NA5" localSheetId="3">#REF!</definedName>
    <definedName name="_NA5" localSheetId="4">#REF!</definedName>
    <definedName name="_NA5" localSheetId="0">#REF!</definedName>
    <definedName name="_NA5">#REF!</definedName>
    <definedName name="_obl11" localSheetId="7">#REF!</definedName>
    <definedName name="_obl11" localSheetId="8">#REF!</definedName>
    <definedName name="_obl11" localSheetId="2">#REF!</definedName>
    <definedName name="_obl11" localSheetId="3">#REF!</definedName>
    <definedName name="_obl11" localSheetId="4">#REF!</definedName>
    <definedName name="_obl11">#REF!</definedName>
    <definedName name="_obl12" localSheetId="7">#REF!</definedName>
    <definedName name="_obl12" localSheetId="8">#REF!</definedName>
    <definedName name="_obl12" localSheetId="2">#REF!</definedName>
    <definedName name="_obl12" localSheetId="3">#REF!</definedName>
    <definedName name="_obl12" localSheetId="4">#REF!</definedName>
    <definedName name="_obl12">#REF!</definedName>
    <definedName name="_obl13" localSheetId="7">#REF!</definedName>
    <definedName name="_obl13" localSheetId="8">#REF!</definedName>
    <definedName name="_obl13" localSheetId="2">#REF!</definedName>
    <definedName name="_obl13" localSheetId="3">#REF!</definedName>
    <definedName name="_obl13" localSheetId="4">#REF!</definedName>
    <definedName name="_obl13">#REF!</definedName>
    <definedName name="_obl14" localSheetId="7">#REF!</definedName>
    <definedName name="_obl14" localSheetId="8">#REF!</definedName>
    <definedName name="_obl14" localSheetId="2">#REF!</definedName>
    <definedName name="_obl14" localSheetId="3">#REF!</definedName>
    <definedName name="_obl14" localSheetId="4">#REF!</definedName>
    <definedName name="_obl14">#REF!</definedName>
    <definedName name="_obl15" localSheetId="7">#REF!</definedName>
    <definedName name="_obl15" localSheetId="8">#REF!</definedName>
    <definedName name="_obl15" localSheetId="2">#REF!</definedName>
    <definedName name="_obl15" localSheetId="3">#REF!</definedName>
    <definedName name="_obl15" localSheetId="4">#REF!</definedName>
    <definedName name="_obl15">#REF!</definedName>
    <definedName name="_obl16" localSheetId="7">#REF!</definedName>
    <definedName name="_obl16" localSheetId="8">#REF!</definedName>
    <definedName name="_obl16" localSheetId="2">#REF!</definedName>
    <definedName name="_obl16" localSheetId="3">#REF!</definedName>
    <definedName name="_obl16" localSheetId="4">#REF!</definedName>
    <definedName name="_obl16">#REF!</definedName>
    <definedName name="_obl17" localSheetId="7">#REF!</definedName>
    <definedName name="_obl17" localSheetId="8">#REF!</definedName>
    <definedName name="_obl17" localSheetId="2">#REF!</definedName>
    <definedName name="_obl17" localSheetId="3">#REF!</definedName>
    <definedName name="_obl17" localSheetId="4">#REF!</definedName>
    <definedName name="_obl17">#REF!</definedName>
    <definedName name="_obl1710" localSheetId="7">#REF!</definedName>
    <definedName name="_obl1710" localSheetId="8">#REF!</definedName>
    <definedName name="_obl1710" localSheetId="2">#REF!</definedName>
    <definedName name="_obl1710" localSheetId="3">#REF!</definedName>
    <definedName name="_obl1710" localSheetId="4">#REF!</definedName>
    <definedName name="_obl1710">#REF!</definedName>
    <definedName name="_obl1711" localSheetId="7">#REF!</definedName>
    <definedName name="_obl1711" localSheetId="8">#REF!</definedName>
    <definedName name="_obl1711" localSheetId="2">#REF!</definedName>
    <definedName name="_obl1711" localSheetId="3">#REF!</definedName>
    <definedName name="_obl1711" localSheetId="4">#REF!</definedName>
    <definedName name="_obl1711">#REF!</definedName>
    <definedName name="_obl1712" localSheetId="7">#REF!</definedName>
    <definedName name="_obl1712" localSheetId="8">#REF!</definedName>
    <definedName name="_obl1712" localSheetId="2">#REF!</definedName>
    <definedName name="_obl1712" localSheetId="3">#REF!</definedName>
    <definedName name="_obl1712" localSheetId="4">#REF!</definedName>
    <definedName name="_obl1712">#REF!</definedName>
    <definedName name="_obl1713" localSheetId="7">#REF!</definedName>
    <definedName name="_obl1713" localSheetId="8">#REF!</definedName>
    <definedName name="_obl1713" localSheetId="2">#REF!</definedName>
    <definedName name="_obl1713" localSheetId="3">#REF!</definedName>
    <definedName name="_obl1713" localSheetId="4">#REF!</definedName>
    <definedName name="_obl1713">#REF!</definedName>
    <definedName name="_obl1714" localSheetId="7">#REF!</definedName>
    <definedName name="_obl1714" localSheetId="8">#REF!</definedName>
    <definedName name="_obl1714" localSheetId="2">#REF!</definedName>
    <definedName name="_obl1714" localSheetId="3">#REF!</definedName>
    <definedName name="_obl1714" localSheetId="4">#REF!</definedName>
    <definedName name="_obl1714">#REF!</definedName>
    <definedName name="_obl1715" localSheetId="7">#REF!</definedName>
    <definedName name="_obl1715" localSheetId="8">#REF!</definedName>
    <definedName name="_obl1715" localSheetId="2">#REF!</definedName>
    <definedName name="_obl1715" localSheetId="3">#REF!</definedName>
    <definedName name="_obl1715" localSheetId="4">#REF!</definedName>
    <definedName name="_obl1715">#REF!</definedName>
    <definedName name="_obl1716" localSheetId="7">#REF!</definedName>
    <definedName name="_obl1716" localSheetId="8">#REF!</definedName>
    <definedName name="_obl1716" localSheetId="2">#REF!</definedName>
    <definedName name="_obl1716" localSheetId="3">#REF!</definedName>
    <definedName name="_obl1716" localSheetId="4">#REF!</definedName>
    <definedName name="_obl1716">#REF!</definedName>
    <definedName name="_obl1717" localSheetId="7">#REF!</definedName>
    <definedName name="_obl1717" localSheetId="8">#REF!</definedName>
    <definedName name="_obl1717" localSheetId="2">#REF!</definedName>
    <definedName name="_obl1717" localSheetId="3">#REF!</definedName>
    <definedName name="_obl1717" localSheetId="4">#REF!</definedName>
    <definedName name="_obl1717">#REF!</definedName>
    <definedName name="_obl1718" localSheetId="7">#REF!</definedName>
    <definedName name="_obl1718" localSheetId="8">#REF!</definedName>
    <definedName name="_obl1718" localSheetId="2">#REF!</definedName>
    <definedName name="_obl1718" localSheetId="3">#REF!</definedName>
    <definedName name="_obl1718" localSheetId="4">#REF!</definedName>
    <definedName name="_obl1718">#REF!</definedName>
    <definedName name="_obl1719" localSheetId="7">#REF!</definedName>
    <definedName name="_obl1719" localSheetId="8">#REF!</definedName>
    <definedName name="_obl1719" localSheetId="2">#REF!</definedName>
    <definedName name="_obl1719" localSheetId="3">#REF!</definedName>
    <definedName name="_obl1719" localSheetId="4">#REF!</definedName>
    <definedName name="_obl1719">#REF!</definedName>
    <definedName name="_obl173" localSheetId="7">#REF!</definedName>
    <definedName name="_obl173" localSheetId="8">#REF!</definedName>
    <definedName name="_obl173" localSheetId="2">#REF!</definedName>
    <definedName name="_obl173" localSheetId="3">#REF!</definedName>
    <definedName name="_obl173" localSheetId="4">#REF!</definedName>
    <definedName name="_obl173">#REF!</definedName>
    <definedName name="_obl174" localSheetId="7">#REF!</definedName>
    <definedName name="_obl174" localSheetId="8">#REF!</definedName>
    <definedName name="_obl174" localSheetId="2">#REF!</definedName>
    <definedName name="_obl174" localSheetId="3">#REF!</definedName>
    <definedName name="_obl174" localSheetId="4">#REF!</definedName>
    <definedName name="_obl174">#REF!</definedName>
    <definedName name="_obl175" localSheetId="7">#REF!</definedName>
    <definedName name="_obl175" localSheetId="8">#REF!</definedName>
    <definedName name="_obl175" localSheetId="2">#REF!</definedName>
    <definedName name="_obl175" localSheetId="3">#REF!</definedName>
    <definedName name="_obl175" localSheetId="4">#REF!</definedName>
    <definedName name="_obl175">#REF!</definedName>
    <definedName name="_obl176" localSheetId="7">#REF!</definedName>
    <definedName name="_obl176" localSheetId="8">#REF!</definedName>
    <definedName name="_obl176" localSheetId="2">#REF!</definedName>
    <definedName name="_obl176" localSheetId="3">#REF!</definedName>
    <definedName name="_obl176" localSheetId="4">#REF!</definedName>
    <definedName name="_obl176">#REF!</definedName>
    <definedName name="_obl177" localSheetId="7">#REF!</definedName>
    <definedName name="_obl177" localSheetId="8">#REF!</definedName>
    <definedName name="_obl177" localSheetId="2">#REF!</definedName>
    <definedName name="_obl177" localSheetId="3">#REF!</definedName>
    <definedName name="_obl177" localSheetId="4">#REF!</definedName>
    <definedName name="_obl177">#REF!</definedName>
    <definedName name="_obl178" localSheetId="7">#REF!</definedName>
    <definedName name="_obl178" localSheetId="8">#REF!</definedName>
    <definedName name="_obl178" localSheetId="2">#REF!</definedName>
    <definedName name="_obl178" localSheetId="3">#REF!</definedName>
    <definedName name="_obl178" localSheetId="4">#REF!</definedName>
    <definedName name="_obl178">#REF!</definedName>
    <definedName name="_obl179" localSheetId="7">#REF!</definedName>
    <definedName name="_obl179" localSheetId="8">#REF!</definedName>
    <definedName name="_obl179" localSheetId="2">#REF!</definedName>
    <definedName name="_obl179" localSheetId="3">#REF!</definedName>
    <definedName name="_obl179" localSheetId="4">#REF!</definedName>
    <definedName name="_obl179">#REF!</definedName>
    <definedName name="_obl18" localSheetId="7">#REF!</definedName>
    <definedName name="_obl18" localSheetId="8">#REF!</definedName>
    <definedName name="_obl18" localSheetId="2">#REF!</definedName>
    <definedName name="_obl18" localSheetId="3">#REF!</definedName>
    <definedName name="_obl18" localSheetId="4">#REF!</definedName>
    <definedName name="_obl18">#REF!</definedName>
    <definedName name="_obl181" localSheetId="7">#REF!</definedName>
    <definedName name="_obl181" localSheetId="8">#REF!</definedName>
    <definedName name="_obl181" localSheetId="2">#REF!</definedName>
    <definedName name="_obl181" localSheetId="3">#REF!</definedName>
    <definedName name="_obl181" localSheetId="4">#REF!</definedName>
    <definedName name="_obl181">#REF!</definedName>
    <definedName name="_obl1816" localSheetId="7">#REF!</definedName>
    <definedName name="_obl1816" localSheetId="8">#REF!</definedName>
    <definedName name="_obl1816" localSheetId="2">#REF!</definedName>
    <definedName name="_obl1816" localSheetId="3">#REF!</definedName>
    <definedName name="_obl1816" localSheetId="4">#REF!</definedName>
    <definedName name="_obl1816">#REF!</definedName>
    <definedName name="_obl1820" localSheetId="7">#REF!</definedName>
    <definedName name="_obl1820" localSheetId="8">#REF!</definedName>
    <definedName name="_obl1820" localSheetId="2">#REF!</definedName>
    <definedName name="_obl1820" localSheetId="3">#REF!</definedName>
    <definedName name="_obl1820" localSheetId="4">#REF!</definedName>
    <definedName name="_obl1820">#REF!</definedName>
    <definedName name="_obl1821" localSheetId="7">#REF!</definedName>
    <definedName name="_obl1821" localSheetId="8">#REF!</definedName>
    <definedName name="_obl1821" localSheetId="2">#REF!</definedName>
    <definedName name="_obl1821" localSheetId="3">#REF!</definedName>
    <definedName name="_obl1821" localSheetId="4">#REF!</definedName>
    <definedName name="_obl1821">#REF!</definedName>
    <definedName name="_obl1822" localSheetId="7">#REF!</definedName>
    <definedName name="_obl1822" localSheetId="8">#REF!</definedName>
    <definedName name="_obl1822" localSheetId="2">#REF!</definedName>
    <definedName name="_obl1822" localSheetId="3">#REF!</definedName>
    <definedName name="_obl1822" localSheetId="4">#REF!</definedName>
    <definedName name="_obl1822">#REF!</definedName>
    <definedName name="_obl1823" localSheetId="7">#REF!</definedName>
    <definedName name="_obl1823" localSheetId="8">#REF!</definedName>
    <definedName name="_obl1823" localSheetId="2">#REF!</definedName>
    <definedName name="_obl1823" localSheetId="3">#REF!</definedName>
    <definedName name="_obl1823" localSheetId="4">#REF!</definedName>
    <definedName name="_obl1823">#REF!</definedName>
    <definedName name="_obl1824" localSheetId="7">#REF!</definedName>
    <definedName name="_obl1824" localSheetId="8">#REF!</definedName>
    <definedName name="_obl1824" localSheetId="2">#REF!</definedName>
    <definedName name="_obl1824" localSheetId="3">#REF!</definedName>
    <definedName name="_obl1824" localSheetId="4">#REF!</definedName>
    <definedName name="_obl1824">#REF!</definedName>
    <definedName name="_obl1825" localSheetId="7">#REF!</definedName>
    <definedName name="_obl1825" localSheetId="8">#REF!</definedName>
    <definedName name="_obl1825" localSheetId="2">#REF!</definedName>
    <definedName name="_obl1825" localSheetId="3">#REF!</definedName>
    <definedName name="_obl1825" localSheetId="4">#REF!</definedName>
    <definedName name="_obl1825">#REF!</definedName>
    <definedName name="_obl1826" localSheetId="7">#REF!</definedName>
    <definedName name="_obl1826" localSheetId="8">#REF!</definedName>
    <definedName name="_obl1826" localSheetId="2">#REF!</definedName>
    <definedName name="_obl1826" localSheetId="3">#REF!</definedName>
    <definedName name="_obl1826" localSheetId="4">#REF!</definedName>
    <definedName name="_obl1826">#REF!</definedName>
    <definedName name="_obl1827" localSheetId="7">#REF!</definedName>
    <definedName name="_obl1827" localSheetId="8">#REF!</definedName>
    <definedName name="_obl1827" localSheetId="2">#REF!</definedName>
    <definedName name="_obl1827" localSheetId="3">#REF!</definedName>
    <definedName name="_obl1827" localSheetId="4">#REF!</definedName>
    <definedName name="_obl1827">#REF!</definedName>
    <definedName name="_obl1828" localSheetId="7">#REF!</definedName>
    <definedName name="_obl1828" localSheetId="8">#REF!</definedName>
    <definedName name="_obl1828" localSheetId="2">#REF!</definedName>
    <definedName name="_obl1828" localSheetId="3">#REF!</definedName>
    <definedName name="_obl1828" localSheetId="4">#REF!</definedName>
    <definedName name="_obl1828">#REF!</definedName>
    <definedName name="_obl1829" localSheetId="7">#REF!</definedName>
    <definedName name="_obl1829" localSheetId="8">#REF!</definedName>
    <definedName name="_obl1829" localSheetId="2">#REF!</definedName>
    <definedName name="_obl1829" localSheetId="3">#REF!</definedName>
    <definedName name="_obl1829" localSheetId="4">#REF!</definedName>
    <definedName name="_obl1829">#REF!</definedName>
    <definedName name="_obl183" localSheetId="7">#REF!</definedName>
    <definedName name="_obl183" localSheetId="8">#REF!</definedName>
    <definedName name="_obl183" localSheetId="2">#REF!</definedName>
    <definedName name="_obl183" localSheetId="3">#REF!</definedName>
    <definedName name="_obl183" localSheetId="4">#REF!</definedName>
    <definedName name="_obl183">#REF!</definedName>
    <definedName name="_obl1831" localSheetId="7">#REF!</definedName>
    <definedName name="_obl1831" localSheetId="8">#REF!</definedName>
    <definedName name="_obl1831" localSheetId="2">#REF!</definedName>
    <definedName name="_obl1831" localSheetId="3">#REF!</definedName>
    <definedName name="_obl1831" localSheetId="4">#REF!</definedName>
    <definedName name="_obl1831">#REF!</definedName>
    <definedName name="_obl1832" localSheetId="7">#REF!</definedName>
    <definedName name="_obl1832" localSheetId="8">#REF!</definedName>
    <definedName name="_obl1832" localSheetId="2">#REF!</definedName>
    <definedName name="_obl1832" localSheetId="3">#REF!</definedName>
    <definedName name="_obl1832" localSheetId="4">#REF!</definedName>
    <definedName name="_obl1832">#REF!</definedName>
    <definedName name="_obl184" localSheetId="7">#REF!</definedName>
    <definedName name="_obl184" localSheetId="8">#REF!</definedName>
    <definedName name="_obl184" localSheetId="2">#REF!</definedName>
    <definedName name="_obl184" localSheetId="3">#REF!</definedName>
    <definedName name="_obl184" localSheetId="4">#REF!</definedName>
    <definedName name="_obl184">#REF!</definedName>
    <definedName name="_obl185" localSheetId="7">#REF!</definedName>
    <definedName name="_obl185" localSheetId="8">#REF!</definedName>
    <definedName name="_obl185" localSheetId="2">#REF!</definedName>
    <definedName name="_obl185" localSheetId="3">#REF!</definedName>
    <definedName name="_obl185" localSheetId="4">#REF!</definedName>
    <definedName name="_obl185">#REF!</definedName>
    <definedName name="_obl186" localSheetId="7">#REF!</definedName>
    <definedName name="_obl186" localSheetId="8">#REF!</definedName>
    <definedName name="_obl186" localSheetId="2">#REF!</definedName>
    <definedName name="_obl186" localSheetId="3">#REF!</definedName>
    <definedName name="_obl186" localSheetId="4">#REF!</definedName>
    <definedName name="_obl186">#REF!</definedName>
    <definedName name="_obl187" localSheetId="7">#REF!</definedName>
    <definedName name="_obl187" localSheetId="8">#REF!</definedName>
    <definedName name="_obl187" localSheetId="2">#REF!</definedName>
    <definedName name="_obl187" localSheetId="3">#REF!</definedName>
    <definedName name="_obl187" localSheetId="4">#REF!</definedName>
    <definedName name="_obl187">#REF!</definedName>
    <definedName name="_POP1" localSheetId="7">#REF!</definedName>
    <definedName name="_POP1" localSheetId="8">#REF!</definedName>
    <definedName name="_POP1" localSheetId="2">#REF!</definedName>
    <definedName name="_POP1" localSheetId="3">#REF!</definedName>
    <definedName name="_POP1" localSheetId="4">#REF!</definedName>
    <definedName name="_POP1" localSheetId="0">#REF!</definedName>
    <definedName name="_POP1">#REF!</definedName>
    <definedName name="_POP2" localSheetId="7">#REF!</definedName>
    <definedName name="_POP2" localSheetId="8">#REF!</definedName>
    <definedName name="_POP2" localSheetId="2">#REF!</definedName>
    <definedName name="_POP2" localSheetId="3">#REF!</definedName>
    <definedName name="_POP2" localSheetId="4">#REF!</definedName>
    <definedName name="_POP2" localSheetId="0">#REF!</definedName>
    <definedName name="_POP2">#REF!</definedName>
    <definedName name="_POP3" localSheetId="7">#REF!</definedName>
    <definedName name="_POP3" localSheetId="8">#REF!</definedName>
    <definedName name="_POP3" localSheetId="2">#REF!</definedName>
    <definedName name="_POP3" localSheetId="3">#REF!</definedName>
    <definedName name="_POP3" localSheetId="4">#REF!</definedName>
    <definedName name="_POP3" localSheetId="0">#REF!</definedName>
    <definedName name="_POP3">#REF!</definedName>
    <definedName name="_POP4" localSheetId="7">#REF!</definedName>
    <definedName name="_POP4" localSheetId="8">#REF!</definedName>
    <definedName name="_POP4" localSheetId="2">#REF!</definedName>
    <definedName name="_POP4" localSheetId="3">#REF!</definedName>
    <definedName name="_POP4" localSheetId="4">#REF!</definedName>
    <definedName name="_POP4" localSheetId="0">#REF!</definedName>
    <definedName name="_POP4">#REF!</definedName>
    <definedName name="_REV1" localSheetId="7">#REF!</definedName>
    <definedName name="_REV1" localSheetId="8">#REF!</definedName>
    <definedName name="_REV1" localSheetId="2">#REF!</definedName>
    <definedName name="_REV1" localSheetId="3">#REF!</definedName>
    <definedName name="_REV1" localSheetId="4">#REF!</definedName>
    <definedName name="_REV1" localSheetId="0">#REF!</definedName>
    <definedName name="_REV1">#REF!</definedName>
    <definedName name="_REV2" localSheetId="7">#REF!</definedName>
    <definedName name="_REV2" localSheetId="8">#REF!</definedName>
    <definedName name="_REV2" localSheetId="2">#REF!</definedName>
    <definedName name="_REV2" localSheetId="3">#REF!</definedName>
    <definedName name="_REV2" localSheetId="4">#REF!</definedName>
    <definedName name="_REV2" localSheetId="0">#REF!</definedName>
    <definedName name="_REV2">#REF!</definedName>
    <definedName name="_REV3" localSheetId="7">#REF!</definedName>
    <definedName name="_REV3" localSheetId="8">#REF!</definedName>
    <definedName name="_REV3" localSheetId="2">#REF!</definedName>
    <definedName name="_REV3" localSheetId="3">#REF!</definedName>
    <definedName name="_REV3" localSheetId="4">#REF!</definedName>
    <definedName name="_REV3" localSheetId="0">#REF!</definedName>
    <definedName name="_REV3">#REF!</definedName>
    <definedName name="_REV4" localSheetId="7">#REF!</definedName>
    <definedName name="_REV4" localSheetId="8">#REF!</definedName>
    <definedName name="_REV4" localSheetId="2">#REF!</definedName>
    <definedName name="_REV4" localSheetId="3">#REF!</definedName>
    <definedName name="_REV4" localSheetId="4">#REF!</definedName>
    <definedName name="_REV4" localSheetId="0">#REF!</definedName>
    <definedName name="_REV4">#REF!</definedName>
    <definedName name="_ROZ1" localSheetId="7">#REF!</definedName>
    <definedName name="_ROZ1" localSheetId="8">#REF!</definedName>
    <definedName name="_ROZ1" localSheetId="2">#REF!</definedName>
    <definedName name="_ROZ1" localSheetId="3">#REF!</definedName>
    <definedName name="_ROZ1" localSheetId="4">#REF!</definedName>
    <definedName name="_ROZ1" localSheetId="0">#REF!</definedName>
    <definedName name="_ROZ1">#REF!</definedName>
    <definedName name="_ROZ10" localSheetId="7">#REF!</definedName>
    <definedName name="_ROZ10" localSheetId="8">#REF!</definedName>
    <definedName name="_ROZ10" localSheetId="2">#REF!</definedName>
    <definedName name="_ROZ10" localSheetId="3">#REF!</definedName>
    <definedName name="_ROZ10" localSheetId="4">#REF!</definedName>
    <definedName name="_ROZ10" localSheetId="0">#REF!</definedName>
    <definedName name="_ROZ10">#REF!</definedName>
    <definedName name="_ROZ11" localSheetId="7">#REF!</definedName>
    <definedName name="_ROZ11" localSheetId="8">#REF!</definedName>
    <definedName name="_ROZ11" localSheetId="2">#REF!</definedName>
    <definedName name="_ROZ11" localSheetId="3">#REF!</definedName>
    <definedName name="_ROZ11" localSheetId="4">#REF!</definedName>
    <definedName name="_ROZ11" localSheetId="0">#REF!</definedName>
    <definedName name="_ROZ11">#REF!</definedName>
    <definedName name="_ROZ2" localSheetId="7">#REF!</definedName>
    <definedName name="_ROZ2" localSheetId="8">#REF!</definedName>
    <definedName name="_ROZ2" localSheetId="2">#REF!</definedName>
    <definedName name="_ROZ2" localSheetId="3">#REF!</definedName>
    <definedName name="_ROZ2" localSheetId="4">#REF!</definedName>
    <definedName name="_ROZ2" localSheetId="0">#REF!</definedName>
    <definedName name="_ROZ2">#REF!</definedName>
    <definedName name="_ROZ3" localSheetId="7">#REF!</definedName>
    <definedName name="_ROZ3" localSheetId="8">#REF!</definedName>
    <definedName name="_ROZ3" localSheetId="2">#REF!</definedName>
    <definedName name="_ROZ3" localSheetId="3">#REF!</definedName>
    <definedName name="_ROZ3" localSheetId="4">#REF!</definedName>
    <definedName name="_ROZ3" localSheetId="0">#REF!</definedName>
    <definedName name="_ROZ3">#REF!</definedName>
    <definedName name="_ROZ4" localSheetId="7">#REF!</definedName>
    <definedName name="_ROZ4" localSheetId="8">#REF!</definedName>
    <definedName name="_ROZ4" localSheetId="2">#REF!</definedName>
    <definedName name="_ROZ4" localSheetId="3">#REF!</definedName>
    <definedName name="_ROZ4" localSheetId="4">#REF!</definedName>
    <definedName name="_ROZ4" localSheetId="0">#REF!</definedName>
    <definedName name="_ROZ4">#REF!</definedName>
    <definedName name="_ROZ5" localSheetId="7">#REF!</definedName>
    <definedName name="_ROZ5" localSheetId="8">#REF!</definedName>
    <definedName name="_ROZ5" localSheetId="2">#REF!</definedName>
    <definedName name="_ROZ5" localSheetId="3">#REF!</definedName>
    <definedName name="_ROZ5" localSheetId="4">#REF!</definedName>
    <definedName name="_ROZ5" localSheetId="0">#REF!</definedName>
    <definedName name="_ROZ5">#REF!</definedName>
    <definedName name="_ROZ6" localSheetId="7">#REF!</definedName>
    <definedName name="_ROZ6" localSheetId="8">#REF!</definedName>
    <definedName name="_ROZ6" localSheetId="2">#REF!</definedName>
    <definedName name="_ROZ6" localSheetId="3">#REF!</definedName>
    <definedName name="_ROZ6" localSheetId="4">#REF!</definedName>
    <definedName name="_ROZ6" localSheetId="0">#REF!</definedName>
    <definedName name="_ROZ6">#REF!</definedName>
    <definedName name="_ROZ7" localSheetId="7">#REF!</definedName>
    <definedName name="_ROZ7" localSheetId="8">#REF!</definedName>
    <definedName name="_ROZ7" localSheetId="2">#REF!</definedName>
    <definedName name="_ROZ7" localSheetId="3">#REF!</definedName>
    <definedName name="_ROZ7" localSheetId="4">#REF!</definedName>
    <definedName name="_ROZ7" localSheetId="0">#REF!</definedName>
    <definedName name="_ROZ7">#REF!</definedName>
    <definedName name="_ROZ8" localSheetId="7">#REF!</definedName>
    <definedName name="_ROZ8" localSheetId="8">#REF!</definedName>
    <definedName name="_ROZ8" localSheetId="2">#REF!</definedName>
    <definedName name="_ROZ8" localSheetId="3">#REF!</definedName>
    <definedName name="_ROZ8" localSheetId="4">#REF!</definedName>
    <definedName name="_ROZ8" localSheetId="0">#REF!</definedName>
    <definedName name="_ROZ8">#REF!</definedName>
    <definedName name="_ROZ9" localSheetId="7">#REF!</definedName>
    <definedName name="_ROZ9" localSheetId="8">#REF!</definedName>
    <definedName name="_ROZ9" localSheetId="2">#REF!</definedName>
    <definedName name="_ROZ9" localSheetId="3">#REF!</definedName>
    <definedName name="_ROZ9" localSheetId="4">#REF!</definedName>
    <definedName name="_ROZ9" localSheetId="0">#REF!</definedName>
    <definedName name="_ROZ9">#REF!</definedName>
    <definedName name="_SO01" localSheetId="6" hidden="1">{#N/A,#N/A,TRUE,"Krycí list"}</definedName>
    <definedName name="_SO01" localSheetId="7" hidden="1">{#N/A,#N/A,TRUE,"Krycí list"}</definedName>
    <definedName name="_SO01" localSheetId="8" hidden="1">{#N/A,#N/A,TRUE,"Krycí list"}</definedName>
    <definedName name="_SO01" localSheetId="2" hidden="1">{#N/A,#N/A,TRUE,"Krycí list"}</definedName>
    <definedName name="_SO01" localSheetId="3" hidden="1">{#N/A,#N/A,TRUE,"Krycí list"}</definedName>
    <definedName name="_SO01" localSheetId="4" hidden="1">{#N/A,#N/A,TRUE,"Krycí list"}</definedName>
    <definedName name="_SO01" localSheetId="5" hidden="1">{#N/A,#N/A,TRUE,"Krycí list"}</definedName>
    <definedName name="_SO01" hidden="1">{#N/A,#N/A,TRUE,"Krycí list"}</definedName>
    <definedName name="_SO02" localSheetId="6" hidden="1">{#N/A,#N/A,TRUE,"Krycí list"}</definedName>
    <definedName name="_SO02" localSheetId="7" hidden="1">{#N/A,#N/A,TRUE,"Krycí list"}</definedName>
    <definedName name="_SO02" localSheetId="8" hidden="1">{#N/A,#N/A,TRUE,"Krycí list"}</definedName>
    <definedName name="_SO02" localSheetId="2" hidden="1">{#N/A,#N/A,TRUE,"Krycí list"}</definedName>
    <definedName name="_SO02" localSheetId="3" hidden="1">{#N/A,#N/A,TRUE,"Krycí list"}</definedName>
    <definedName name="_SO02" localSheetId="4" hidden="1">{#N/A,#N/A,TRUE,"Krycí list"}</definedName>
    <definedName name="_SO02" localSheetId="5" hidden="1">{#N/A,#N/A,TRUE,"Krycí list"}</definedName>
    <definedName name="_SO02" hidden="1">{#N/A,#N/A,TRUE,"Krycí list"}</definedName>
    <definedName name="_SO03" localSheetId="6" hidden="1">{#N/A,#N/A,TRUE,"Krycí list"}</definedName>
    <definedName name="_SO03" localSheetId="7" hidden="1">{#N/A,#N/A,TRUE,"Krycí list"}</definedName>
    <definedName name="_SO03" localSheetId="8" hidden="1">{#N/A,#N/A,TRUE,"Krycí list"}</definedName>
    <definedName name="_SO03" localSheetId="2" hidden="1">{#N/A,#N/A,TRUE,"Krycí list"}</definedName>
    <definedName name="_SO03" localSheetId="3" hidden="1">{#N/A,#N/A,TRUE,"Krycí list"}</definedName>
    <definedName name="_SO03" localSheetId="4" hidden="1">{#N/A,#N/A,TRUE,"Krycí list"}</definedName>
    <definedName name="_SO03" localSheetId="5" hidden="1">{#N/A,#N/A,TRUE,"Krycí list"}</definedName>
    <definedName name="_SO03" hidden="1">{#N/A,#N/A,TRUE,"Krycí list"}</definedName>
    <definedName name="_SO16" localSheetId="6" hidden="1">{#N/A,#N/A,TRUE,"Krycí list"}</definedName>
    <definedName name="_SO16" localSheetId="7" hidden="1">{#N/A,#N/A,TRUE,"Krycí list"}</definedName>
    <definedName name="_SO16" localSheetId="8" hidden="1">{#N/A,#N/A,TRUE,"Krycí list"}</definedName>
    <definedName name="_SO16" localSheetId="2" hidden="1">{#N/A,#N/A,TRUE,"Krycí list"}</definedName>
    <definedName name="_SO16" localSheetId="3" hidden="1">{#N/A,#N/A,TRUE,"Krycí list"}</definedName>
    <definedName name="_SO16" localSheetId="4" hidden="1">{#N/A,#N/A,TRUE,"Krycí list"}</definedName>
    <definedName name="_SO16" localSheetId="5" hidden="1">{#N/A,#N/A,TRUE,"Krycí list"}</definedName>
    <definedName name="_SO16" localSheetId="0" hidden="1">{#N/A,#N/A,TRUE,"Krycí list"}</definedName>
    <definedName name="_SO16" hidden="1">{#N/A,#N/A,TRUE,"Krycí list"}</definedName>
    <definedName name="_soo2" localSheetId="6" hidden="1">{#N/A,#N/A,TRUE,"Krycí list"}</definedName>
    <definedName name="_soo2" localSheetId="7" hidden="1">{#N/A,#N/A,TRUE,"Krycí list"}</definedName>
    <definedName name="_soo2" localSheetId="8" hidden="1">{#N/A,#N/A,TRUE,"Krycí list"}</definedName>
    <definedName name="_soo2" localSheetId="2" hidden="1">{#N/A,#N/A,TRUE,"Krycí list"}</definedName>
    <definedName name="_soo2" localSheetId="3" hidden="1">{#N/A,#N/A,TRUE,"Krycí list"}</definedName>
    <definedName name="_soo2" localSheetId="4" hidden="1">{#N/A,#N/A,TRUE,"Krycí list"}</definedName>
    <definedName name="_soo2" localSheetId="5" hidden="1">{#N/A,#N/A,TRUE,"Krycí list"}</definedName>
    <definedName name="_soo2" hidden="1">{#N/A,#N/A,TRUE,"Krycí list"}</definedName>
    <definedName name="_soo3" localSheetId="6" hidden="1">{#N/A,#N/A,TRUE,"Krycí list"}</definedName>
    <definedName name="_soo3" localSheetId="7" hidden="1">{#N/A,#N/A,TRUE,"Krycí list"}</definedName>
    <definedName name="_soo3" localSheetId="8" hidden="1">{#N/A,#N/A,TRUE,"Krycí list"}</definedName>
    <definedName name="_soo3" localSheetId="2" hidden="1">{#N/A,#N/A,TRUE,"Krycí list"}</definedName>
    <definedName name="_soo3" localSheetId="3" hidden="1">{#N/A,#N/A,TRUE,"Krycí list"}</definedName>
    <definedName name="_soo3" localSheetId="4" hidden="1">{#N/A,#N/A,TRUE,"Krycí list"}</definedName>
    <definedName name="_soo3" localSheetId="5" hidden="1">{#N/A,#N/A,TRUE,"Krycí list"}</definedName>
    <definedName name="_soo3" hidden="1">{#N/A,#N/A,TRUE,"Krycí list"}</definedName>
    <definedName name="_soo4" localSheetId="6" hidden="1">{#N/A,#N/A,TRUE,"Krycí list"}</definedName>
    <definedName name="_soo4" localSheetId="7" hidden="1">{#N/A,#N/A,TRUE,"Krycí list"}</definedName>
    <definedName name="_soo4" localSheetId="8" hidden="1">{#N/A,#N/A,TRUE,"Krycí list"}</definedName>
    <definedName name="_soo4" localSheetId="2" hidden="1">{#N/A,#N/A,TRUE,"Krycí list"}</definedName>
    <definedName name="_soo4" localSheetId="3" hidden="1">{#N/A,#N/A,TRUE,"Krycí list"}</definedName>
    <definedName name="_soo4" localSheetId="4" hidden="1">{#N/A,#N/A,TRUE,"Krycí list"}</definedName>
    <definedName name="_soo4" localSheetId="5" hidden="1">{#N/A,#N/A,TRUE,"Krycí list"}</definedName>
    <definedName name="_soo4" hidden="1">{#N/A,#N/A,TRUE,"Krycí list"}</definedName>
    <definedName name="_soo7" localSheetId="6" hidden="1">{#N/A,#N/A,TRUE,"Krycí list"}</definedName>
    <definedName name="_soo7" localSheetId="7" hidden="1">{#N/A,#N/A,TRUE,"Krycí list"}</definedName>
    <definedName name="_soo7" localSheetId="8" hidden="1">{#N/A,#N/A,TRUE,"Krycí list"}</definedName>
    <definedName name="_soo7" localSheetId="2" hidden="1">{#N/A,#N/A,TRUE,"Krycí list"}</definedName>
    <definedName name="_soo7" localSheetId="3" hidden="1">{#N/A,#N/A,TRUE,"Krycí list"}</definedName>
    <definedName name="_soo7" localSheetId="4" hidden="1">{#N/A,#N/A,TRUE,"Krycí list"}</definedName>
    <definedName name="_soo7" localSheetId="5" hidden="1">{#N/A,#N/A,TRUE,"Krycí list"}</definedName>
    <definedName name="_soo7" hidden="1">{#N/A,#N/A,TRUE,"Krycí list"}</definedName>
    <definedName name="_soo8" localSheetId="6" hidden="1">{#N/A,#N/A,TRUE,"Krycí list"}</definedName>
    <definedName name="_soo8" localSheetId="7" hidden="1">{#N/A,#N/A,TRUE,"Krycí list"}</definedName>
    <definedName name="_soo8" localSheetId="8" hidden="1">{#N/A,#N/A,TRUE,"Krycí list"}</definedName>
    <definedName name="_soo8" localSheetId="2" hidden="1">{#N/A,#N/A,TRUE,"Krycí list"}</definedName>
    <definedName name="_soo8" localSheetId="3" hidden="1">{#N/A,#N/A,TRUE,"Krycí list"}</definedName>
    <definedName name="_soo8" localSheetId="4" hidden="1">{#N/A,#N/A,TRUE,"Krycí list"}</definedName>
    <definedName name="_soo8" localSheetId="5" hidden="1">{#N/A,#N/A,TRUE,"Krycí list"}</definedName>
    <definedName name="_soo8" hidden="1">{#N/A,#N/A,TRUE,"Krycí list"}</definedName>
    <definedName name="a" localSheetId="6" hidden="1">{#N/A,#N/A,TRUE,"Krycí list"}</definedName>
    <definedName name="a" localSheetId="7" hidden="1">{#N/A,#N/A,TRUE,"Krycí list"}</definedName>
    <definedName name="a" localSheetId="8" hidden="1">{#N/A,#N/A,TRUE,"Krycí list"}</definedName>
    <definedName name="a" localSheetId="2" hidden="1">{#N/A,#N/A,TRUE,"Krycí list"}</definedName>
    <definedName name="a" localSheetId="3" hidden="1">{#N/A,#N/A,TRUE,"Krycí list"}</definedName>
    <definedName name="a" localSheetId="4" hidden="1">{#N/A,#N/A,TRUE,"Krycí list"}</definedName>
    <definedName name="a" hidden="1">{#N/A,#N/A,TRUE,"Krycí list"}</definedName>
    <definedName name="aaaaaaaa" localSheetId="6" hidden="1">{#N/A,#N/A,TRUE,"Krycí list"}</definedName>
    <definedName name="aaaaaaaa" localSheetId="7" hidden="1">{#N/A,#N/A,TRUE,"Krycí list"}</definedName>
    <definedName name="aaaaaaaa" localSheetId="8" hidden="1">{#N/A,#N/A,TRUE,"Krycí list"}</definedName>
    <definedName name="aaaaaaaa" localSheetId="2" hidden="1">{#N/A,#N/A,TRUE,"Krycí list"}</definedName>
    <definedName name="aaaaaaaa" localSheetId="3" hidden="1">{#N/A,#N/A,TRUE,"Krycí list"}</definedName>
    <definedName name="aaaaaaaa" localSheetId="4" hidden="1">{#N/A,#N/A,TRUE,"Krycí list"}</definedName>
    <definedName name="aaaaaaaa" localSheetId="5" hidden="1">{#N/A,#N/A,TRUE,"Krycí list"}</definedName>
    <definedName name="aaaaaaaa" localSheetId="0" hidden="1">{#N/A,#N/A,TRUE,"Krycí list"}</definedName>
    <definedName name="aaaaaaaa" hidden="1">{#N/A,#N/A,TRUE,"Krycí list"}</definedName>
    <definedName name="ákýák" localSheetId="6" hidden="1">{#N/A,#N/A,TRUE,"Krycí list"}</definedName>
    <definedName name="ákýák" localSheetId="7" hidden="1">{#N/A,#N/A,TRUE,"Krycí list"}</definedName>
    <definedName name="ákýák" localSheetId="8" hidden="1">{#N/A,#N/A,TRUE,"Krycí list"}</definedName>
    <definedName name="ákýák" localSheetId="2" hidden="1">{#N/A,#N/A,TRUE,"Krycí list"}</definedName>
    <definedName name="ákýák" localSheetId="3" hidden="1">{#N/A,#N/A,TRUE,"Krycí list"}</definedName>
    <definedName name="ákýák" localSheetId="4" hidden="1">{#N/A,#N/A,TRUE,"Krycí list"}</definedName>
    <definedName name="ákýák" localSheetId="5" hidden="1">{#N/A,#N/A,TRUE,"Krycí list"}</definedName>
    <definedName name="ákýák" hidden="1">{#N/A,#N/A,TRUE,"Krycí list"}</definedName>
    <definedName name="Albertovec" hidden="1">{#N/A,#N/A,TRUE,"Krycí list"}</definedName>
    <definedName name="arrg" localSheetId="6" hidden="1">{#N/A,#N/A,TRUE,"Krycí list"}</definedName>
    <definedName name="arrg" localSheetId="7" hidden="1">{#N/A,#N/A,TRUE,"Krycí list"}</definedName>
    <definedName name="arrg" localSheetId="8" hidden="1">{#N/A,#N/A,TRUE,"Krycí list"}</definedName>
    <definedName name="arrg" localSheetId="2" hidden="1">{#N/A,#N/A,TRUE,"Krycí list"}</definedName>
    <definedName name="arrg" localSheetId="3" hidden="1">{#N/A,#N/A,TRUE,"Krycí list"}</definedName>
    <definedName name="arrg" localSheetId="4" hidden="1">{#N/A,#N/A,TRUE,"Krycí list"}</definedName>
    <definedName name="arrg" localSheetId="5" hidden="1">{#N/A,#N/A,TRUE,"Krycí list"}</definedName>
    <definedName name="arrg" hidden="1">{#N/A,#N/A,TRUE,"Krycí list"}</definedName>
    <definedName name="áý" localSheetId="6" hidden="1">{#N/A,#N/A,TRUE,"Krycí list"}</definedName>
    <definedName name="áý" localSheetId="7" hidden="1">{#N/A,#N/A,TRUE,"Krycí list"}</definedName>
    <definedName name="áý" localSheetId="8" hidden="1">{#N/A,#N/A,TRUE,"Krycí list"}</definedName>
    <definedName name="áý" localSheetId="2" hidden="1">{#N/A,#N/A,TRUE,"Krycí list"}</definedName>
    <definedName name="áý" localSheetId="3" hidden="1">{#N/A,#N/A,TRUE,"Krycí list"}</definedName>
    <definedName name="áý" localSheetId="4" hidden="1">{#N/A,#N/A,TRUE,"Krycí list"}</definedName>
    <definedName name="áý" localSheetId="5" hidden="1">{#N/A,#N/A,TRUE,"Krycí list"}</definedName>
    <definedName name="áý" hidden="1">{#N/A,#N/A,TRUE,"Krycí list"}</definedName>
    <definedName name="ážžáý" localSheetId="6" hidden="1">{#N/A,#N/A,TRUE,"Krycí list"}</definedName>
    <definedName name="ážžáý" localSheetId="7" hidden="1">{#N/A,#N/A,TRUE,"Krycí list"}</definedName>
    <definedName name="ážžáý" localSheetId="8" hidden="1">{#N/A,#N/A,TRUE,"Krycí list"}</definedName>
    <definedName name="ážžáý" localSheetId="2" hidden="1">{#N/A,#N/A,TRUE,"Krycí list"}</definedName>
    <definedName name="ážžáý" localSheetId="3" hidden="1">{#N/A,#N/A,TRUE,"Krycí list"}</definedName>
    <definedName name="ážžáý" localSheetId="4" hidden="1">{#N/A,#N/A,TRUE,"Krycí list"}</definedName>
    <definedName name="ážžáý" localSheetId="5" hidden="1">{#N/A,#N/A,TRUE,"Krycí list"}</definedName>
    <definedName name="ážžáý" hidden="1">{#N/A,#N/A,TRUE,"Krycí list"}</definedName>
    <definedName name="bbbb" localSheetId="6" hidden="1">{#N/A,#N/A,TRUE,"Krycí list"}</definedName>
    <definedName name="bbbb" localSheetId="7" hidden="1">{#N/A,#N/A,TRUE,"Krycí list"}</definedName>
    <definedName name="bbbb" localSheetId="8" hidden="1">{#N/A,#N/A,TRUE,"Krycí list"}</definedName>
    <definedName name="bbbb" localSheetId="2" hidden="1">{#N/A,#N/A,TRUE,"Krycí list"}</definedName>
    <definedName name="bbbb" localSheetId="3" hidden="1">{#N/A,#N/A,TRUE,"Krycí list"}</definedName>
    <definedName name="bbbb" localSheetId="4" hidden="1">{#N/A,#N/A,TRUE,"Krycí list"}</definedName>
    <definedName name="bbbb" localSheetId="5" hidden="1">{#N/A,#N/A,TRUE,"Krycí list"}</definedName>
    <definedName name="bbbb" hidden="1">{#N/A,#N/A,TRUE,"Krycí list"}</definedName>
    <definedName name="bghrerr" localSheetId="7">#REF!</definedName>
    <definedName name="bghrerr" localSheetId="8">#REF!</definedName>
    <definedName name="bghrerr" localSheetId="2">#REF!</definedName>
    <definedName name="bghrerr" localSheetId="3">#REF!</definedName>
    <definedName name="bghrerr" localSheetId="4">#REF!</definedName>
    <definedName name="bghrerr">#REF!</definedName>
    <definedName name="bhvfdgvf" localSheetId="7">#REF!</definedName>
    <definedName name="bhvfdgvf" localSheetId="8">#REF!</definedName>
    <definedName name="bhvfdgvf" localSheetId="2">#REF!</definedName>
    <definedName name="bhvfdgvf" localSheetId="3">#REF!</definedName>
    <definedName name="bhvfdgvf" localSheetId="4">#REF!</definedName>
    <definedName name="bhvfdgvf">#REF!</definedName>
    <definedName name="CDOK" localSheetId="6">#REF!</definedName>
    <definedName name="CDOK" localSheetId="7">#REF!</definedName>
    <definedName name="CDOK" localSheetId="8">#REF!</definedName>
    <definedName name="CDOK" localSheetId="2">#REF!</definedName>
    <definedName name="CDOK" localSheetId="3">#REF!</definedName>
    <definedName name="CDOK" localSheetId="4">#REF!</definedName>
    <definedName name="CDOK" localSheetId="5">#REF!</definedName>
    <definedName name="CDOK" localSheetId="0">#REF!</definedName>
    <definedName name="CDOK">#REF!</definedName>
    <definedName name="CDOK1" localSheetId="6">#REF!</definedName>
    <definedName name="CDOK1" localSheetId="7">#REF!</definedName>
    <definedName name="CDOK1" localSheetId="8">#REF!</definedName>
    <definedName name="CDOK1" localSheetId="2">#REF!</definedName>
    <definedName name="CDOK1" localSheetId="3">#REF!</definedName>
    <definedName name="CDOK1" localSheetId="4">#REF!</definedName>
    <definedName name="CDOK1" localSheetId="5">#REF!</definedName>
    <definedName name="CDOK1" localSheetId="0">#REF!</definedName>
    <definedName name="CDOK1">#REF!</definedName>
    <definedName name="CDOK2" localSheetId="6">#REF!</definedName>
    <definedName name="CDOK2" localSheetId="7">#REF!</definedName>
    <definedName name="CDOK2" localSheetId="8">#REF!</definedName>
    <definedName name="CDOK2" localSheetId="2">#REF!</definedName>
    <definedName name="CDOK2" localSheetId="3">#REF!</definedName>
    <definedName name="CDOK2" localSheetId="4">#REF!</definedName>
    <definedName name="CDOK2" localSheetId="5">#REF!</definedName>
    <definedName name="CDOK2" localSheetId="0">#REF!</definedName>
    <definedName name="CDOK2">#REF!</definedName>
    <definedName name="celkrozp" localSheetId="7">#REF!</definedName>
    <definedName name="celkrozp" localSheetId="8">#REF!</definedName>
    <definedName name="celkrozp" localSheetId="2">#REF!</definedName>
    <definedName name="celkrozp" localSheetId="3">#REF!</definedName>
    <definedName name="celkrozp" localSheetId="4">#REF!</definedName>
    <definedName name="celkrozp">#REF!</definedName>
    <definedName name="cfxvd" hidden="1">{#N/A,#N/A,TRUE,"Krycí list"}</definedName>
    <definedName name="čhřwhčř" localSheetId="6" hidden="1">{#N/A,#N/A,TRUE,"Krycí list"}</definedName>
    <definedName name="čhřwhčř" localSheetId="7" hidden="1">{#N/A,#N/A,TRUE,"Krycí list"}</definedName>
    <definedName name="čhřwhčř" localSheetId="8" hidden="1">{#N/A,#N/A,TRUE,"Krycí list"}</definedName>
    <definedName name="čhřwhčř" localSheetId="2" hidden="1">{#N/A,#N/A,TRUE,"Krycí list"}</definedName>
    <definedName name="čhřwhčř" localSheetId="3" hidden="1">{#N/A,#N/A,TRUE,"Krycí list"}</definedName>
    <definedName name="čhřwhčř" localSheetId="4" hidden="1">{#N/A,#N/A,TRUE,"Krycí list"}</definedName>
    <definedName name="čhřwhčř" localSheetId="5" hidden="1">{#N/A,#N/A,TRUE,"Krycí list"}</definedName>
    <definedName name="čhřwhčř" hidden="1">{#N/A,#N/A,TRUE,"Krycí list"}</definedName>
    <definedName name="čhwčh" localSheetId="6" hidden="1">{#N/A,#N/A,TRUE,"Krycí list"}</definedName>
    <definedName name="čhwčh" localSheetId="7" hidden="1">{#N/A,#N/A,TRUE,"Krycí list"}</definedName>
    <definedName name="čhwčh" localSheetId="8" hidden="1">{#N/A,#N/A,TRUE,"Krycí list"}</definedName>
    <definedName name="čhwčh" localSheetId="2" hidden="1">{#N/A,#N/A,TRUE,"Krycí list"}</definedName>
    <definedName name="čhwčh" localSheetId="3" hidden="1">{#N/A,#N/A,TRUE,"Krycí list"}</definedName>
    <definedName name="čhwčh" localSheetId="4" hidden="1">{#N/A,#N/A,TRUE,"Krycí list"}</definedName>
    <definedName name="čhwčh" localSheetId="5" hidden="1">{#N/A,#N/A,TRUE,"Krycí list"}</definedName>
    <definedName name="čhwčh" hidden="1">{#N/A,#N/A,TRUE,"Krycí list"}</definedName>
    <definedName name="čřýý" localSheetId="6" hidden="1">{#N/A,#N/A,TRUE,"Krycí list"}</definedName>
    <definedName name="čřýý" localSheetId="7" hidden="1">{#N/A,#N/A,TRUE,"Krycí list"}</definedName>
    <definedName name="čřýý" localSheetId="8" hidden="1">{#N/A,#N/A,TRUE,"Krycí list"}</definedName>
    <definedName name="čřýý" localSheetId="2" hidden="1">{#N/A,#N/A,TRUE,"Krycí list"}</definedName>
    <definedName name="čřýý" localSheetId="3" hidden="1">{#N/A,#N/A,TRUE,"Krycí list"}</definedName>
    <definedName name="čřýý" localSheetId="4" hidden="1">{#N/A,#N/A,TRUE,"Krycí list"}</definedName>
    <definedName name="čřýý" localSheetId="5" hidden="1">{#N/A,#N/A,TRUE,"Krycí list"}</definedName>
    <definedName name="čřýý" hidden="1">{#N/A,#N/A,TRUE,"Krycí list"}</definedName>
    <definedName name="čřzřz" localSheetId="6" hidden="1">{#N/A,#N/A,TRUE,"Krycí list"}</definedName>
    <definedName name="čřzřz" localSheetId="7" hidden="1">{#N/A,#N/A,TRUE,"Krycí list"}</definedName>
    <definedName name="čřzřz" localSheetId="8" hidden="1">{#N/A,#N/A,TRUE,"Krycí list"}</definedName>
    <definedName name="čřzřz" localSheetId="2" hidden="1">{#N/A,#N/A,TRUE,"Krycí list"}</definedName>
    <definedName name="čřzřz" localSheetId="3" hidden="1">{#N/A,#N/A,TRUE,"Krycí list"}</definedName>
    <definedName name="čřzřz" localSheetId="4" hidden="1">{#N/A,#N/A,TRUE,"Krycí list"}</definedName>
    <definedName name="čřzřz" localSheetId="5" hidden="1">{#N/A,#N/A,TRUE,"Krycí list"}</definedName>
    <definedName name="čřzřz" hidden="1">{#N/A,#N/A,TRUE,"Krycí list"}</definedName>
    <definedName name="čřzwz" localSheetId="6" hidden="1">{#N/A,#N/A,TRUE,"Krycí list"}</definedName>
    <definedName name="čřzwz" localSheetId="7" hidden="1">{#N/A,#N/A,TRUE,"Krycí list"}</definedName>
    <definedName name="čřzwz" localSheetId="8" hidden="1">{#N/A,#N/A,TRUE,"Krycí list"}</definedName>
    <definedName name="čřzwz" localSheetId="2" hidden="1">{#N/A,#N/A,TRUE,"Krycí list"}</definedName>
    <definedName name="čřzwz" localSheetId="3" hidden="1">{#N/A,#N/A,TRUE,"Krycí list"}</definedName>
    <definedName name="čřzwz" localSheetId="4" hidden="1">{#N/A,#N/A,TRUE,"Krycí list"}</definedName>
    <definedName name="čřzwz" localSheetId="5" hidden="1">{#N/A,#N/A,TRUE,"Krycí list"}</definedName>
    <definedName name="čřzwz" hidden="1">{#N/A,#N/A,TRUE,"Krycí list"}</definedName>
    <definedName name="čřzz" localSheetId="6" hidden="1">{#N/A,#N/A,TRUE,"Krycí list"}</definedName>
    <definedName name="čřzz" localSheetId="7" hidden="1">{#N/A,#N/A,TRUE,"Krycí list"}</definedName>
    <definedName name="čřzz" localSheetId="8" hidden="1">{#N/A,#N/A,TRUE,"Krycí list"}</definedName>
    <definedName name="čřzz" localSheetId="2" hidden="1">{#N/A,#N/A,TRUE,"Krycí list"}</definedName>
    <definedName name="čřzz" localSheetId="3" hidden="1">{#N/A,#N/A,TRUE,"Krycí list"}</definedName>
    <definedName name="čřzz" localSheetId="4" hidden="1">{#N/A,#N/A,TRUE,"Krycí list"}</definedName>
    <definedName name="čřzz" localSheetId="5" hidden="1">{#N/A,#N/A,TRUE,"Krycí list"}</definedName>
    <definedName name="čřzz" hidden="1">{#N/A,#N/A,TRUE,"Krycí list"}</definedName>
    <definedName name="df" localSheetId="6" hidden="1">{#N/A,#N/A,TRUE,"Krycí list"}</definedName>
    <definedName name="df" localSheetId="7" hidden="1">{#N/A,#N/A,TRUE,"Krycí list"}</definedName>
    <definedName name="df" localSheetId="8" hidden="1">{#N/A,#N/A,TRUE,"Krycí list"}</definedName>
    <definedName name="df" localSheetId="2" hidden="1">{#N/A,#N/A,TRUE,"Krycí list"}</definedName>
    <definedName name="df" localSheetId="3" hidden="1">{#N/A,#N/A,TRUE,"Krycí list"}</definedName>
    <definedName name="df" localSheetId="4" hidden="1">{#N/A,#N/A,TRUE,"Krycí list"}</definedName>
    <definedName name="df" hidden="1">{#N/A,#N/A,TRUE,"Krycí list"}</definedName>
    <definedName name="dfb" localSheetId="6" hidden="1">{#N/A,#N/A,TRUE,"Krycí list"}</definedName>
    <definedName name="dfb" localSheetId="7" hidden="1">{#N/A,#N/A,TRUE,"Krycí list"}</definedName>
    <definedName name="dfb" localSheetId="8" hidden="1">{#N/A,#N/A,TRUE,"Krycí list"}</definedName>
    <definedName name="dfb" localSheetId="2" hidden="1">{#N/A,#N/A,TRUE,"Krycí list"}</definedName>
    <definedName name="dfb" localSheetId="3" hidden="1">{#N/A,#N/A,TRUE,"Krycí list"}</definedName>
    <definedName name="dfb" localSheetId="4" hidden="1">{#N/A,#N/A,TRUE,"Krycí list"}</definedName>
    <definedName name="dfb" localSheetId="5" hidden="1">{#N/A,#N/A,TRUE,"Krycí list"}</definedName>
    <definedName name="dfb" hidden="1">{#N/A,#N/A,TRUE,"Krycí list"}</definedName>
    <definedName name="dfdaf" localSheetId="7">#REF!</definedName>
    <definedName name="dfdaf" localSheetId="8">#REF!</definedName>
    <definedName name="dfdaf" localSheetId="2">#REF!</definedName>
    <definedName name="dfdaf" localSheetId="3">#REF!</definedName>
    <definedName name="dfdaf" localSheetId="4">#REF!</definedName>
    <definedName name="dfdaf">#REF!</definedName>
    <definedName name="dfh" localSheetId="6" hidden="1">{#N/A,#N/A,TRUE,"Krycí list"}</definedName>
    <definedName name="dfh" localSheetId="7" hidden="1">{#N/A,#N/A,TRUE,"Krycí list"}</definedName>
    <definedName name="dfh" localSheetId="8" hidden="1">{#N/A,#N/A,TRUE,"Krycí list"}</definedName>
    <definedName name="dfh" localSheetId="2" hidden="1">{#N/A,#N/A,TRUE,"Krycí list"}</definedName>
    <definedName name="dfh" localSheetId="3" hidden="1">{#N/A,#N/A,TRUE,"Krycí list"}</definedName>
    <definedName name="dfh" localSheetId="4" hidden="1">{#N/A,#N/A,TRUE,"Krycí list"}</definedName>
    <definedName name="dfh" localSheetId="5" hidden="1">{#N/A,#N/A,TRUE,"Krycí list"}</definedName>
    <definedName name="dfh" hidden="1">{#N/A,#N/A,TRUE,"Krycí list"}</definedName>
    <definedName name="dfsrgrg" localSheetId="6" hidden="1">{#N/A,#N/A,TRUE,"Krycí list"}</definedName>
    <definedName name="dfsrgrg" localSheetId="7" hidden="1">{#N/A,#N/A,TRUE,"Krycí list"}</definedName>
    <definedName name="dfsrgrg" localSheetId="8" hidden="1">{#N/A,#N/A,TRUE,"Krycí list"}</definedName>
    <definedName name="dfsrgrg" localSheetId="2" hidden="1">{#N/A,#N/A,TRUE,"Krycí list"}</definedName>
    <definedName name="dfsrgrg" localSheetId="3" hidden="1">{#N/A,#N/A,TRUE,"Krycí list"}</definedName>
    <definedName name="dfsrgrg" localSheetId="4" hidden="1">{#N/A,#N/A,TRUE,"Krycí list"}</definedName>
    <definedName name="dfsrgrg" localSheetId="5" hidden="1">{#N/A,#N/A,TRUE,"Krycí list"}</definedName>
    <definedName name="dfsrgrg" hidden="1">{#N/A,#N/A,TRUE,"Krycí list"}</definedName>
    <definedName name="dfsrgrg3" localSheetId="6" hidden="1">{#N/A,#N/A,TRUE,"Krycí list"}</definedName>
    <definedName name="dfsrgrg3" localSheetId="7" hidden="1">{#N/A,#N/A,TRUE,"Krycí list"}</definedName>
    <definedName name="dfsrgrg3" localSheetId="8" hidden="1">{#N/A,#N/A,TRUE,"Krycí list"}</definedName>
    <definedName name="dfsrgrg3" localSheetId="2" hidden="1">{#N/A,#N/A,TRUE,"Krycí list"}</definedName>
    <definedName name="dfsrgrg3" localSheetId="3" hidden="1">{#N/A,#N/A,TRUE,"Krycí list"}</definedName>
    <definedName name="dfsrgrg3" localSheetId="4" hidden="1">{#N/A,#N/A,TRUE,"Krycí list"}</definedName>
    <definedName name="dfsrgrg3" localSheetId="5" hidden="1">{#N/A,#N/A,TRUE,"Krycí list"}</definedName>
    <definedName name="dfsrgrg3" hidden="1">{#N/A,#N/A,TRUE,"Krycí list"}</definedName>
    <definedName name="dfsrgrg6" localSheetId="6" hidden="1">{#N/A,#N/A,TRUE,"Krycí list"}</definedName>
    <definedName name="dfsrgrg6" localSheetId="7" hidden="1">{#N/A,#N/A,TRUE,"Krycí list"}</definedName>
    <definedName name="dfsrgrg6" localSheetId="8" hidden="1">{#N/A,#N/A,TRUE,"Krycí list"}</definedName>
    <definedName name="dfsrgrg6" localSheetId="2" hidden="1">{#N/A,#N/A,TRUE,"Krycí list"}</definedName>
    <definedName name="dfsrgrg6" localSheetId="3" hidden="1">{#N/A,#N/A,TRUE,"Krycí list"}</definedName>
    <definedName name="dfsrgrg6" localSheetId="4" hidden="1">{#N/A,#N/A,TRUE,"Krycí list"}</definedName>
    <definedName name="dfsrgrg6" localSheetId="5" hidden="1">{#N/A,#N/A,TRUE,"Krycí list"}</definedName>
    <definedName name="dfsrgrg6" hidden="1">{#N/A,#N/A,TRUE,"Krycí list"}</definedName>
    <definedName name="dižtžtžti" localSheetId="6" hidden="1">{#N/A,#N/A,TRUE,"Krycí list"}</definedName>
    <definedName name="dižtžtžti" localSheetId="7" hidden="1">{#N/A,#N/A,TRUE,"Krycí list"}</definedName>
    <definedName name="dižtžtžti" localSheetId="8" hidden="1">{#N/A,#N/A,TRUE,"Krycí list"}</definedName>
    <definedName name="dižtžtžti" localSheetId="2" hidden="1">{#N/A,#N/A,TRUE,"Krycí list"}</definedName>
    <definedName name="dižtžtžti" localSheetId="3" hidden="1">{#N/A,#N/A,TRUE,"Krycí list"}</definedName>
    <definedName name="dižtžtžti" localSheetId="4" hidden="1">{#N/A,#N/A,TRUE,"Krycí list"}</definedName>
    <definedName name="dižtžtžti" localSheetId="5" hidden="1">{#N/A,#N/A,TRUE,"Krycí list"}</definedName>
    <definedName name="dižtžtžti" hidden="1">{#N/A,#N/A,TRUE,"Krycí list"}</definedName>
    <definedName name="DKGJSDGS" localSheetId="7">#REF!</definedName>
    <definedName name="DKGJSDGS" localSheetId="8">#REF!</definedName>
    <definedName name="DKGJSDGS" localSheetId="2">#REF!</definedName>
    <definedName name="DKGJSDGS" localSheetId="3">#REF!</definedName>
    <definedName name="DKGJSDGS" localSheetId="4">#REF!</definedName>
    <definedName name="DKGJSDGS">#REF!</definedName>
    <definedName name="dsfbhbg" localSheetId="7">#REF!</definedName>
    <definedName name="dsfbhbg" localSheetId="8">#REF!</definedName>
    <definedName name="dsfbhbg" localSheetId="2">#REF!</definedName>
    <definedName name="dsfbhbg" localSheetId="3">#REF!</definedName>
    <definedName name="dsfbhbg" localSheetId="4">#REF!</definedName>
    <definedName name="dsfbhbg">#REF!</definedName>
    <definedName name="dtktkk" localSheetId="6" hidden="1">{#N/A,#N/A,TRUE,"Krycí list"}</definedName>
    <definedName name="dtktkk" localSheetId="7" hidden="1">{#N/A,#N/A,TRUE,"Krycí list"}</definedName>
    <definedName name="dtktkk" localSheetId="8" hidden="1">{#N/A,#N/A,TRUE,"Krycí list"}</definedName>
    <definedName name="dtktkk" localSheetId="2" hidden="1">{#N/A,#N/A,TRUE,"Krycí list"}</definedName>
    <definedName name="dtktkk" localSheetId="3" hidden="1">{#N/A,#N/A,TRUE,"Krycí list"}</definedName>
    <definedName name="dtktkk" localSheetId="4" hidden="1">{#N/A,#N/A,TRUE,"Krycí list"}</definedName>
    <definedName name="dtktkk" localSheetId="5" hidden="1">{#N/A,#N/A,TRUE,"Krycí list"}</definedName>
    <definedName name="dtktkk" hidden="1">{#N/A,#N/A,TRUE,"Krycí list"}</definedName>
    <definedName name="džižižd" localSheetId="6" hidden="1">{#N/A,#N/A,TRUE,"Krycí list"}</definedName>
    <definedName name="džižižd" localSheetId="7" hidden="1">{#N/A,#N/A,TRUE,"Krycí list"}</definedName>
    <definedName name="džižižd" localSheetId="8" hidden="1">{#N/A,#N/A,TRUE,"Krycí list"}</definedName>
    <definedName name="džižižd" localSheetId="2" hidden="1">{#N/A,#N/A,TRUE,"Krycí list"}</definedName>
    <definedName name="džižižd" localSheetId="3" hidden="1">{#N/A,#N/A,TRUE,"Krycí list"}</definedName>
    <definedName name="džižižd" localSheetId="4" hidden="1">{#N/A,#N/A,TRUE,"Krycí list"}</definedName>
    <definedName name="džižižd" localSheetId="5" hidden="1">{#N/A,#N/A,TRUE,"Krycí list"}</definedName>
    <definedName name="džižižd" hidden="1">{#N/A,#N/A,TRUE,"Krycí list"}</definedName>
    <definedName name="eařýýř" localSheetId="6" hidden="1">{#N/A,#N/A,TRUE,"Krycí list"}</definedName>
    <definedName name="eařýýř" localSheetId="7" hidden="1">{#N/A,#N/A,TRUE,"Krycí list"}</definedName>
    <definedName name="eařýýř" localSheetId="8" hidden="1">{#N/A,#N/A,TRUE,"Krycí list"}</definedName>
    <definedName name="eařýýř" localSheetId="2" hidden="1">{#N/A,#N/A,TRUE,"Krycí list"}</definedName>
    <definedName name="eařýýř" localSheetId="3" hidden="1">{#N/A,#N/A,TRUE,"Krycí list"}</definedName>
    <definedName name="eařýýř" localSheetId="4" hidden="1">{#N/A,#N/A,TRUE,"Krycí list"}</definedName>
    <definedName name="eařýýř" localSheetId="5" hidden="1">{#N/A,#N/A,TRUE,"Krycí list"}</definedName>
    <definedName name="eařýýř" hidden="1">{#N/A,#N/A,TRUE,"Krycí list"}</definedName>
    <definedName name="efwae" localSheetId="6" hidden="1">{#N/A,#N/A,TRUE,"Krycí list"}</definedName>
    <definedName name="efwae" localSheetId="7" hidden="1">{#N/A,#N/A,TRUE,"Krycí list"}</definedName>
    <definedName name="efwae" localSheetId="8" hidden="1">{#N/A,#N/A,TRUE,"Krycí list"}</definedName>
    <definedName name="efwae" localSheetId="2" hidden="1">{#N/A,#N/A,TRUE,"Krycí list"}</definedName>
    <definedName name="efwae" localSheetId="3" hidden="1">{#N/A,#N/A,TRUE,"Krycí list"}</definedName>
    <definedName name="efwae" localSheetId="4" hidden="1">{#N/A,#N/A,TRUE,"Krycí list"}</definedName>
    <definedName name="efwae" localSheetId="5" hidden="1">{#N/A,#N/A,TRUE,"Krycí list"}</definedName>
    <definedName name="efwae" hidden="1">{#N/A,#N/A,TRUE,"Krycí list"}</definedName>
    <definedName name="ehrhr" localSheetId="6" hidden="1">{#N/A,#N/A,TRUE,"Krycí list"}</definedName>
    <definedName name="ehrhr" localSheetId="7" hidden="1">{#N/A,#N/A,TRUE,"Krycí list"}</definedName>
    <definedName name="ehrhr" localSheetId="8" hidden="1">{#N/A,#N/A,TRUE,"Krycí list"}</definedName>
    <definedName name="ehrhr" localSheetId="2" hidden="1">{#N/A,#N/A,TRUE,"Krycí list"}</definedName>
    <definedName name="ehrhr" localSheetId="3" hidden="1">{#N/A,#N/A,TRUE,"Krycí list"}</definedName>
    <definedName name="ehrhr" localSheetId="4" hidden="1">{#N/A,#N/A,TRUE,"Krycí list"}</definedName>
    <definedName name="ehrhr" localSheetId="5" hidden="1">{#N/A,#N/A,TRUE,"Krycí list"}</definedName>
    <definedName name="ehrhr" hidden="1">{#N/A,#N/A,TRUE,"Krycí list"}</definedName>
    <definedName name="ehrhrre" localSheetId="6" hidden="1">{#N/A,#N/A,TRUE,"Krycí list"}</definedName>
    <definedName name="ehrhrre" localSheetId="7" hidden="1">{#N/A,#N/A,TRUE,"Krycí list"}</definedName>
    <definedName name="ehrhrre" localSheetId="8" hidden="1">{#N/A,#N/A,TRUE,"Krycí list"}</definedName>
    <definedName name="ehrhrre" localSheetId="2" hidden="1">{#N/A,#N/A,TRUE,"Krycí list"}</definedName>
    <definedName name="ehrhrre" localSheetId="3" hidden="1">{#N/A,#N/A,TRUE,"Krycí list"}</definedName>
    <definedName name="ehrhrre" localSheetId="4" hidden="1">{#N/A,#N/A,TRUE,"Krycí list"}</definedName>
    <definedName name="ehrhrre" localSheetId="5" hidden="1">{#N/A,#N/A,TRUE,"Krycí list"}</definedName>
    <definedName name="ehrhrre" hidden="1">{#N/A,#N/A,TRUE,"Krycí list"}</definedName>
    <definedName name="elktro_1" hidden="1">{#N/A,#N/A,TRUE,"Krycí list"}</definedName>
    <definedName name="erhhrreh" localSheetId="6" hidden="1">{#N/A,#N/A,TRUE,"Krycí list"}</definedName>
    <definedName name="erhhrreh" localSheetId="7" hidden="1">{#N/A,#N/A,TRUE,"Krycí list"}</definedName>
    <definedName name="erhhrreh" localSheetId="8" hidden="1">{#N/A,#N/A,TRUE,"Krycí list"}</definedName>
    <definedName name="erhhrreh" localSheetId="2" hidden="1">{#N/A,#N/A,TRUE,"Krycí list"}</definedName>
    <definedName name="erhhrreh" localSheetId="3" hidden="1">{#N/A,#N/A,TRUE,"Krycí list"}</definedName>
    <definedName name="erhhrreh" localSheetId="4" hidden="1">{#N/A,#N/A,TRUE,"Krycí list"}</definedName>
    <definedName name="erhhrreh" localSheetId="5" hidden="1">{#N/A,#N/A,TRUE,"Krycí list"}</definedName>
    <definedName name="erhhrreh" hidden="1">{#N/A,#N/A,TRUE,"Krycí list"}</definedName>
    <definedName name="ERRGEE" localSheetId="6" hidden="1">{#N/A,#N/A,TRUE,"Krycí list"}</definedName>
    <definedName name="ERRGEE" localSheetId="7" hidden="1">{#N/A,#N/A,TRUE,"Krycí list"}</definedName>
    <definedName name="ERRGEE" localSheetId="8" hidden="1">{#N/A,#N/A,TRUE,"Krycí list"}</definedName>
    <definedName name="ERRGEE" localSheetId="2" hidden="1">{#N/A,#N/A,TRUE,"Krycí list"}</definedName>
    <definedName name="ERRGEE" localSheetId="3" hidden="1">{#N/A,#N/A,TRUE,"Krycí list"}</definedName>
    <definedName name="ERRGEE" localSheetId="4" hidden="1">{#N/A,#N/A,TRUE,"Krycí list"}</definedName>
    <definedName name="ERRGEE" localSheetId="5" hidden="1">{#N/A,#N/A,TRUE,"Krycí list"}</definedName>
    <definedName name="ERRGEE" hidden="1">{#N/A,#N/A,TRUE,"Krycí list"}</definedName>
    <definedName name="ertfw" localSheetId="6" hidden="1">{#N/A,#N/A,TRUE,"Krycí list"}</definedName>
    <definedName name="ertfw" localSheetId="7" hidden="1">{#N/A,#N/A,TRUE,"Krycí list"}</definedName>
    <definedName name="ertfw" localSheetId="8" hidden="1">{#N/A,#N/A,TRUE,"Krycí list"}</definedName>
    <definedName name="ertfw" localSheetId="2" hidden="1">{#N/A,#N/A,TRUE,"Krycí list"}</definedName>
    <definedName name="ertfw" localSheetId="3" hidden="1">{#N/A,#N/A,TRUE,"Krycí list"}</definedName>
    <definedName name="ertfw" localSheetId="4" hidden="1">{#N/A,#N/A,TRUE,"Krycí list"}</definedName>
    <definedName name="ertfw" localSheetId="5" hidden="1">{#N/A,#N/A,TRUE,"Krycí list"}</definedName>
    <definedName name="ertfw" hidden="1">{#N/A,#N/A,TRUE,"Krycí list"}</definedName>
    <definedName name="ertfw2" localSheetId="6" hidden="1">{#N/A,#N/A,TRUE,"Krycí list"}</definedName>
    <definedName name="ertfw2" localSheetId="7" hidden="1">{#N/A,#N/A,TRUE,"Krycí list"}</definedName>
    <definedName name="ertfw2" localSheetId="8" hidden="1">{#N/A,#N/A,TRUE,"Krycí list"}</definedName>
    <definedName name="ertfw2" localSheetId="2" hidden="1">{#N/A,#N/A,TRUE,"Krycí list"}</definedName>
    <definedName name="ertfw2" localSheetId="3" hidden="1">{#N/A,#N/A,TRUE,"Krycí list"}</definedName>
    <definedName name="ertfw2" localSheetId="4" hidden="1">{#N/A,#N/A,TRUE,"Krycí list"}</definedName>
    <definedName name="ertfw2" localSheetId="5" hidden="1">{#N/A,#N/A,TRUE,"Krycí list"}</definedName>
    <definedName name="ertfw2" hidden="1">{#N/A,#N/A,TRUE,"Krycí list"}</definedName>
    <definedName name="ertfw55" localSheetId="6" hidden="1">{#N/A,#N/A,TRUE,"Krycí list"}</definedName>
    <definedName name="ertfw55" localSheetId="7" hidden="1">{#N/A,#N/A,TRUE,"Krycí list"}</definedName>
    <definedName name="ertfw55" localSheetId="8" hidden="1">{#N/A,#N/A,TRUE,"Krycí list"}</definedName>
    <definedName name="ertfw55" localSheetId="2" hidden="1">{#N/A,#N/A,TRUE,"Krycí list"}</definedName>
    <definedName name="ertfw55" localSheetId="3" hidden="1">{#N/A,#N/A,TRUE,"Krycí list"}</definedName>
    <definedName name="ertfw55" localSheetId="4" hidden="1">{#N/A,#N/A,TRUE,"Krycí list"}</definedName>
    <definedName name="ertfw55" localSheetId="5" hidden="1">{#N/A,#N/A,TRUE,"Krycí list"}</definedName>
    <definedName name="ertfw55" hidden="1">{#N/A,#N/A,TRUE,"Krycí list"}</definedName>
    <definedName name="Excel_BuiltIn_Print_Titles" localSheetId="7">#REF!</definedName>
    <definedName name="Excel_BuiltIn_Print_Titles" localSheetId="8">#REF!</definedName>
    <definedName name="Excel_BuiltIn_Print_Titles" localSheetId="2">#REF!</definedName>
    <definedName name="Excel_BuiltIn_Print_Titles" localSheetId="3">#REF!</definedName>
    <definedName name="Excel_BuiltIn_Print_Titles" localSheetId="4">#REF!</definedName>
    <definedName name="Excel_BuiltIn_Print_Titles">#REF!</definedName>
    <definedName name="Excel_BuiltIn_Recorder" localSheetId="7">#REF!</definedName>
    <definedName name="Excel_BuiltIn_Recorder" localSheetId="8">#REF!</definedName>
    <definedName name="Excel_BuiltIn_Recorder" localSheetId="2">#REF!</definedName>
    <definedName name="Excel_BuiltIn_Recorder" localSheetId="3">#REF!</definedName>
    <definedName name="Excel_BuiltIn_Recorder" localSheetId="4">#REF!</definedName>
    <definedName name="Excel_BuiltIn_Recorder">#REF!</definedName>
    <definedName name="exter1" localSheetId="7">#REF!</definedName>
    <definedName name="exter1" localSheetId="8">#REF!</definedName>
    <definedName name="exter1" localSheetId="2">#REF!</definedName>
    <definedName name="exter1" localSheetId="3">#REF!</definedName>
    <definedName name="exter1" localSheetId="4">#REF!</definedName>
    <definedName name="exter1">#REF!</definedName>
    <definedName name="ezřz" localSheetId="6" hidden="1">{#N/A,#N/A,TRUE,"Krycí list"}</definedName>
    <definedName name="ezřz" localSheetId="7" hidden="1">{#N/A,#N/A,TRUE,"Krycí list"}</definedName>
    <definedName name="ezřz" localSheetId="8" hidden="1">{#N/A,#N/A,TRUE,"Krycí list"}</definedName>
    <definedName name="ezřz" localSheetId="2" hidden="1">{#N/A,#N/A,TRUE,"Krycí list"}</definedName>
    <definedName name="ezřz" localSheetId="3" hidden="1">{#N/A,#N/A,TRUE,"Krycí list"}</definedName>
    <definedName name="ezřz" localSheetId="4" hidden="1">{#N/A,#N/A,TRUE,"Krycí list"}</definedName>
    <definedName name="ezřz" localSheetId="5" hidden="1">{#N/A,#N/A,TRUE,"Krycí list"}</definedName>
    <definedName name="ezřz" hidden="1">{#N/A,#N/A,TRUE,"Krycí list"}</definedName>
    <definedName name="fde" localSheetId="6" hidden="1">{#N/A,#N/A,TRUE,"Krycí list"}</definedName>
    <definedName name="fde" localSheetId="7" hidden="1">{#N/A,#N/A,TRUE,"Krycí list"}</definedName>
    <definedName name="fde" localSheetId="8" hidden="1">{#N/A,#N/A,TRUE,"Krycí list"}</definedName>
    <definedName name="fde" localSheetId="2" hidden="1">{#N/A,#N/A,TRUE,"Krycí list"}</definedName>
    <definedName name="fde" localSheetId="3" hidden="1">{#N/A,#N/A,TRUE,"Krycí list"}</definedName>
    <definedName name="fde" localSheetId="4" hidden="1">{#N/A,#N/A,TRUE,"Krycí list"}</definedName>
    <definedName name="fde" localSheetId="5" hidden="1">{#N/A,#N/A,TRUE,"Krycí list"}</definedName>
    <definedName name="fde" hidden="1">{#N/A,#N/A,TRUE,"Krycí list"}</definedName>
    <definedName name="fdhfd" localSheetId="6" hidden="1">{#N/A,#N/A,TRUE,"Krycí list"}</definedName>
    <definedName name="fdhfd" localSheetId="7" hidden="1">{#N/A,#N/A,TRUE,"Krycí list"}</definedName>
    <definedName name="fdhfd" localSheetId="8" hidden="1">{#N/A,#N/A,TRUE,"Krycí list"}</definedName>
    <definedName name="fdhfd" localSheetId="2" hidden="1">{#N/A,#N/A,TRUE,"Krycí list"}</definedName>
    <definedName name="fdhfd" localSheetId="3" hidden="1">{#N/A,#N/A,TRUE,"Krycí list"}</definedName>
    <definedName name="fdhfd" localSheetId="4" hidden="1">{#N/A,#N/A,TRUE,"Krycí list"}</definedName>
    <definedName name="fdhfd" localSheetId="5" hidden="1">{#N/A,#N/A,TRUE,"Krycí list"}</definedName>
    <definedName name="fdhfd" hidden="1">{#N/A,#N/A,TRUE,"Krycí list"}</definedName>
    <definedName name="fdhfh" localSheetId="6" hidden="1">{#N/A,#N/A,TRUE,"Krycí list"}</definedName>
    <definedName name="fdhfh" localSheetId="7" hidden="1">{#N/A,#N/A,TRUE,"Krycí list"}</definedName>
    <definedName name="fdhfh" localSheetId="8" hidden="1">{#N/A,#N/A,TRUE,"Krycí list"}</definedName>
    <definedName name="fdhfh" localSheetId="2" hidden="1">{#N/A,#N/A,TRUE,"Krycí list"}</definedName>
    <definedName name="fdhfh" localSheetId="3" hidden="1">{#N/A,#N/A,TRUE,"Krycí list"}</definedName>
    <definedName name="fdhfh" localSheetId="4" hidden="1">{#N/A,#N/A,TRUE,"Krycí list"}</definedName>
    <definedName name="fdhfh" localSheetId="5" hidden="1">{#N/A,#N/A,TRUE,"Krycí list"}</definedName>
    <definedName name="fdhfh" hidden="1">{#N/A,#N/A,TRUE,"Krycí list"}</definedName>
    <definedName name="fewafwe" localSheetId="6" hidden="1">{#N/A,#N/A,TRUE,"Krycí list"}</definedName>
    <definedName name="fewafwe" localSheetId="7" hidden="1">{#N/A,#N/A,TRUE,"Krycí list"}</definedName>
    <definedName name="fewafwe" localSheetId="8" hidden="1">{#N/A,#N/A,TRUE,"Krycí list"}</definedName>
    <definedName name="fewafwe" localSheetId="2" hidden="1">{#N/A,#N/A,TRUE,"Krycí list"}</definedName>
    <definedName name="fewafwe" localSheetId="3" hidden="1">{#N/A,#N/A,TRUE,"Krycí list"}</definedName>
    <definedName name="fewafwe" localSheetId="4" hidden="1">{#N/A,#N/A,TRUE,"Krycí list"}</definedName>
    <definedName name="fewafwe" localSheetId="5" hidden="1">{#N/A,#N/A,TRUE,"Krycí list"}</definedName>
    <definedName name="fewafwe" hidden="1">{#N/A,#N/A,TRUE,"Krycí list"}</definedName>
    <definedName name="fgh" localSheetId="6" hidden="1">{#N/A,#N/A,TRUE,"Krycí list"}</definedName>
    <definedName name="fgh" localSheetId="7" hidden="1">{#N/A,#N/A,TRUE,"Krycí list"}</definedName>
    <definedName name="fgh" localSheetId="8" hidden="1">{#N/A,#N/A,TRUE,"Krycí list"}</definedName>
    <definedName name="fgh" localSheetId="2" hidden="1">{#N/A,#N/A,TRUE,"Krycí list"}</definedName>
    <definedName name="fgh" localSheetId="3" hidden="1">{#N/A,#N/A,TRUE,"Krycí list"}</definedName>
    <definedName name="fgh" localSheetId="4" hidden="1">{#N/A,#N/A,TRUE,"Krycí list"}</definedName>
    <definedName name="fgh" localSheetId="5" hidden="1">{#N/A,#N/A,TRUE,"Krycí list"}</definedName>
    <definedName name="fgh" hidden="1">{#N/A,#N/A,TRUE,"Krycí list"}</definedName>
    <definedName name="fhdd" localSheetId="6" hidden="1">{#N/A,#N/A,TRUE,"Krycí list"}</definedName>
    <definedName name="fhdd" localSheetId="7" hidden="1">{#N/A,#N/A,TRUE,"Krycí list"}</definedName>
    <definedName name="fhdd" localSheetId="8" hidden="1">{#N/A,#N/A,TRUE,"Krycí list"}</definedName>
    <definedName name="fhdd" localSheetId="2" hidden="1">{#N/A,#N/A,TRUE,"Krycí list"}</definedName>
    <definedName name="fhdd" localSheetId="3" hidden="1">{#N/A,#N/A,TRUE,"Krycí list"}</definedName>
    <definedName name="fhdd" localSheetId="4" hidden="1">{#N/A,#N/A,TRUE,"Krycí list"}</definedName>
    <definedName name="fhdd" localSheetId="5" hidden="1">{#N/A,#N/A,TRUE,"Krycí list"}</definedName>
    <definedName name="fhdd" hidden="1">{#N/A,#N/A,TRUE,"Krycí list"}</definedName>
    <definedName name="fhddfh" localSheetId="6" hidden="1">{#N/A,#N/A,TRUE,"Krycí list"}</definedName>
    <definedName name="fhddfh" localSheetId="7" hidden="1">{#N/A,#N/A,TRUE,"Krycí list"}</definedName>
    <definedName name="fhddfh" localSheetId="8" hidden="1">{#N/A,#N/A,TRUE,"Krycí list"}</definedName>
    <definedName name="fhddfh" localSheetId="2" hidden="1">{#N/A,#N/A,TRUE,"Krycí list"}</definedName>
    <definedName name="fhddfh" localSheetId="3" hidden="1">{#N/A,#N/A,TRUE,"Krycí list"}</definedName>
    <definedName name="fhddfh" localSheetId="4" hidden="1">{#N/A,#N/A,TRUE,"Krycí list"}</definedName>
    <definedName name="fhddfh" localSheetId="5" hidden="1">{#N/A,#N/A,TRUE,"Krycí list"}</definedName>
    <definedName name="fhddfh" hidden="1">{#N/A,#N/A,TRUE,"Krycí list"}</definedName>
    <definedName name="fhdfh" localSheetId="6" hidden="1">{#N/A,#N/A,TRUE,"Krycí list"}</definedName>
    <definedName name="fhdfh" localSheetId="7" hidden="1">{#N/A,#N/A,TRUE,"Krycí list"}</definedName>
    <definedName name="fhdfh" localSheetId="8" hidden="1">{#N/A,#N/A,TRUE,"Krycí list"}</definedName>
    <definedName name="fhdfh" localSheetId="2" hidden="1">{#N/A,#N/A,TRUE,"Krycí list"}</definedName>
    <definedName name="fhdfh" localSheetId="3" hidden="1">{#N/A,#N/A,TRUE,"Krycí list"}</definedName>
    <definedName name="fhdfh" localSheetId="4" hidden="1">{#N/A,#N/A,TRUE,"Krycí list"}</definedName>
    <definedName name="fhdfh" localSheetId="5" hidden="1">{#N/A,#N/A,TRUE,"Krycí list"}</definedName>
    <definedName name="fhdfh" hidden="1">{#N/A,#N/A,TRUE,"Krycí list"}</definedName>
    <definedName name="fhdfhdh" localSheetId="6" hidden="1">{#N/A,#N/A,TRUE,"Krycí list"}</definedName>
    <definedName name="fhdfhdh" localSheetId="7" hidden="1">{#N/A,#N/A,TRUE,"Krycí list"}</definedName>
    <definedName name="fhdfhdh" localSheetId="8" hidden="1">{#N/A,#N/A,TRUE,"Krycí list"}</definedName>
    <definedName name="fhdfhdh" localSheetId="2" hidden="1">{#N/A,#N/A,TRUE,"Krycí list"}</definedName>
    <definedName name="fhdfhdh" localSheetId="3" hidden="1">{#N/A,#N/A,TRUE,"Krycí list"}</definedName>
    <definedName name="fhdfhdh" localSheetId="4" hidden="1">{#N/A,#N/A,TRUE,"Krycí list"}</definedName>
    <definedName name="fhdfhdh" localSheetId="5" hidden="1">{#N/A,#N/A,TRUE,"Krycí list"}</definedName>
    <definedName name="fhdfhdh" hidden="1">{#N/A,#N/A,TRUE,"Krycí list"}</definedName>
    <definedName name="fhdh" localSheetId="6" hidden="1">{#N/A,#N/A,TRUE,"Krycí list"}</definedName>
    <definedName name="fhdh" localSheetId="7" hidden="1">{#N/A,#N/A,TRUE,"Krycí list"}</definedName>
    <definedName name="fhdh" localSheetId="8" hidden="1">{#N/A,#N/A,TRUE,"Krycí list"}</definedName>
    <definedName name="fhdh" localSheetId="2" hidden="1">{#N/A,#N/A,TRUE,"Krycí list"}</definedName>
    <definedName name="fhdh" localSheetId="3" hidden="1">{#N/A,#N/A,TRUE,"Krycí list"}</definedName>
    <definedName name="fhdh" localSheetId="4" hidden="1">{#N/A,#N/A,TRUE,"Krycí list"}</definedName>
    <definedName name="fhdh" localSheetId="5" hidden="1">{#N/A,#N/A,TRUE,"Krycí list"}</definedName>
    <definedName name="fhdh" hidden="1">{#N/A,#N/A,TRUE,"Krycí list"}</definedName>
    <definedName name="fhdhdf" localSheetId="6" hidden="1">{#N/A,#N/A,TRUE,"Krycí list"}</definedName>
    <definedName name="fhdhdf" localSheetId="7" hidden="1">{#N/A,#N/A,TRUE,"Krycí list"}</definedName>
    <definedName name="fhdhdf" localSheetId="8" hidden="1">{#N/A,#N/A,TRUE,"Krycí list"}</definedName>
    <definedName name="fhdhdf" localSheetId="2" hidden="1">{#N/A,#N/A,TRUE,"Krycí list"}</definedName>
    <definedName name="fhdhdf" localSheetId="3" hidden="1">{#N/A,#N/A,TRUE,"Krycí list"}</definedName>
    <definedName name="fhdhdf" localSheetId="4" hidden="1">{#N/A,#N/A,TRUE,"Krycí list"}</definedName>
    <definedName name="fhdhdf" localSheetId="5" hidden="1">{#N/A,#N/A,TRUE,"Krycí list"}</definedName>
    <definedName name="fhdhdf" hidden="1">{#N/A,#N/A,TRUE,"Krycí list"}</definedName>
    <definedName name="fhdhfd" localSheetId="6" hidden="1">{#N/A,#N/A,TRUE,"Krycí list"}</definedName>
    <definedName name="fhdhfd" localSheetId="7" hidden="1">{#N/A,#N/A,TRUE,"Krycí list"}</definedName>
    <definedName name="fhdhfd" localSheetId="8" hidden="1">{#N/A,#N/A,TRUE,"Krycí list"}</definedName>
    <definedName name="fhdhfd" localSheetId="2" hidden="1">{#N/A,#N/A,TRUE,"Krycí list"}</definedName>
    <definedName name="fhdhfd" localSheetId="3" hidden="1">{#N/A,#N/A,TRUE,"Krycí list"}</definedName>
    <definedName name="fhdhfd" localSheetId="4" hidden="1">{#N/A,#N/A,TRUE,"Krycí list"}</definedName>
    <definedName name="fhdhfd" localSheetId="5" hidden="1">{#N/A,#N/A,TRUE,"Krycí list"}</definedName>
    <definedName name="fhdhfd" hidden="1">{#N/A,#N/A,TRUE,"Krycí list"}</definedName>
    <definedName name="fhfh" localSheetId="6" hidden="1">{#N/A,#N/A,TRUE,"Krycí list"}</definedName>
    <definedName name="fhfh" localSheetId="7" hidden="1">{#N/A,#N/A,TRUE,"Krycí list"}</definedName>
    <definedName name="fhfh" localSheetId="8" hidden="1">{#N/A,#N/A,TRUE,"Krycí list"}</definedName>
    <definedName name="fhfh" localSheetId="2" hidden="1">{#N/A,#N/A,TRUE,"Krycí list"}</definedName>
    <definedName name="fhfh" localSheetId="3" hidden="1">{#N/A,#N/A,TRUE,"Krycí list"}</definedName>
    <definedName name="fhfh" localSheetId="4" hidden="1">{#N/A,#N/A,TRUE,"Krycí list"}</definedName>
    <definedName name="fhfh" localSheetId="5" hidden="1">{#N/A,#N/A,TRUE,"Krycí list"}</definedName>
    <definedName name="fhfh" hidden="1">{#N/A,#N/A,TRUE,"Krycí list"}</definedName>
    <definedName name="fhfhfh" localSheetId="6" hidden="1">{#N/A,#N/A,TRUE,"Krycí list"}</definedName>
    <definedName name="fhfhfh" localSheetId="7" hidden="1">{#N/A,#N/A,TRUE,"Krycí list"}</definedName>
    <definedName name="fhfhfh" localSheetId="8" hidden="1">{#N/A,#N/A,TRUE,"Krycí list"}</definedName>
    <definedName name="fhfhfh" localSheetId="2" hidden="1">{#N/A,#N/A,TRUE,"Krycí list"}</definedName>
    <definedName name="fhfhfh" localSheetId="3" hidden="1">{#N/A,#N/A,TRUE,"Krycí list"}</definedName>
    <definedName name="fhfhfh" localSheetId="4" hidden="1">{#N/A,#N/A,TRUE,"Krycí list"}</definedName>
    <definedName name="fhfhfh" localSheetId="5" hidden="1">{#N/A,#N/A,TRUE,"Krycí list"}</definedName>
    <definedName name="fhfhfh" hidden="1">{#N/A,#N/A,TRUE,"Krycí list"}</definedName>
    <definedName name="fhfhhf" localSheetId="6" hidden="1">{#N/A,#N/A,TRUE,"Krycí list"}</definedName>
    <definedName name="fhfhhf" localSheetId="7" hidden="1">{#N/A,#N/A,TRUE,"Krycí list"}</definedName>
    <definedName name="fhfhhf" localSheetId="8" hidden="1">{#N/A,#N/A,TRUE,"Krycí list"}</definedName>
    <definedName name="fhfhhf" localSheetId="2" hidden="1">{#N/A,#N/A,TRUE,"Krycí list"}</definedName>
    <definedName name="fhfhhf" localSheetId="3" hidden="1">{#N/A,#N/A,TRUE,"Krycí list"}</definedName>
    <definedName name="fhfhhf" localSheetId="4" hidden="1">{#N/A,#N/A,TRUE,"Krycí list"}</definedName>
    <definedName name="fhfhhf" localSheetId="5" hidden="1">{#N/A,#N/A,TRUE,"Krycí list"}</definedName>
    <definedName name="fhfhhf" hidden="1">{#N/A,#N/A,TRUE,"Krycí list"}</definedName>
    <definedName name="fhhf" localSheetId="6" hidden="1">{#N/A,#N/A,TRUE,"Krycí list"}</definedName>
    <definedName name="fhhf" localSheetId="7" hidden="1">{#N/A,#N/A,TRUE,"Krycí list"}</definedName>
    <definedName name="fhhf" localSheetId="8" hidden="1">{#N/A,#N/A,TRUE,"Krycí list"}</definedName>
    <definedName name="fhhf" localSheetId="2" hidden="1">{#N/A,#N/A,TRUE,"Krycí list"}</definedName>
    <definedName name="fhhf" localSheetId="3" hidden="1">{#N/A,#N/A,TRUE,"Krycí list"}</definedName>
    <definedName name="fhhf" localSheetId="4" hidden="1">{#N/A,#N/A,TRUE,"Krycí list"}</definedName>
    <definedName name="fhhf" localSheetId="5" hidden="1">{#N/A,#N/A,TRUE,"Krycí list"}</definedName>
    <definedName name="fhhf" hidden="1">{#N/A,#N/A,TRUE,"Krycí list"}</definedName>
    <definedName name="fhhfhf" localSheetId="6" hidden="1">{#N/A,#N/A,TRUE,"Krycí list"}</definedName>
    <definedName name="fhhfhf" localSheetId="7" hidden="1">{#N/A,#N/A,TRUE,"Krycí list"}</definedName>
    <definedName name="fhhfhf" localSheetId="8" hidden="1">{#N/A,#N/A,TRUE,"Krycí list"}</definedName>
    <definedName name="fhhfhf" localSheetId="2" hidden="1">{#N/A,#N/A,TRUE,"Krycí list"}</definedName>
    <definedName name="fhhfhf" localSheetId="3" hidden="1">{#N/A,#N/A,TRUE,"Krycí list"}</definedName>
    <definedName name="fhhfhf" localSheetId="4" hidden="1">{#N/A,#N/A,TRUE,"Krycí list"}</definedName>
    <definedName name="fhhfhf" localSheetId="5" hidden="1">{#N/A,#N/A,TRUE,"Krycí list"}</definedName>
    <definedName name="fhhfhf" hidden="1">{#N/A,#N/A,TRUE,"Krycí list"}</definedName>
    <definedName name="Fin_Phare" localSheetId="7">#REF!</definedName>
    <definedName name="Fin_Phare" localSheetId="8">#REF!</definedName>
    <definedName name="Fin_Phare" localSheetId="2">#REF!</definedName>
    <definedName name="Fin_Phare" localSheetId="3">#REF!</definedName>
    <definedName name="Fin_Phare" localSheetId="4">#REF!</definedName>
    <definedName name="Fin_Phare">#REF!</definedName>
    <definedName name="Fin_Zad" localSheetId="7">#REF!</definedName>
    <definedName name="Fin_Zad" localSheetId="8">#REF!</definedName>
    <definedName name="Fin_Zad" localSheetId="2">#REF!</definedName>
    <definedName name="Fin_Zad" localSheetId="3">#REF!</definedName>
    <definedName name="Fin_Zad" localSheetId="4">#REF!</definedName>
    <definedName name="Fin_Zad">#REF!</definedName>
    <definedName name="fllllzu" localSheetId="6" hidden="1">{#N/A,#N/A,TRUE,"Krycí list"}</definedName>
    <definedName name="fllllzu" localSheetId="7" hidden="1">{#N/A,#N/A,TRUE,"Krycí list"}</definedName>
    <definedName name="fllllzu" localSheetId="8" hidden="1">{#N/A,#N/A,TRUE,"Krycí list"}</definedName>
    <definedName name="fllllzu" localSheetId="2" hidden="1">{#N/A,#N/A,TRUE,"Krycí list"}</definedName>
    <definedName name="fllllzu" localSheetId="3" hidden="1">{#N/A,#N/A,TRUE,"Krycí list"}</definedName>
    <definedName name="fllllzu" localSheetId="4" hidden="1">{#N/A,#N/A,TRUE,"Krycí list"}</definedName>
    <definedName name="fllllzu" localSheetId="5" hidden="1">{#N/A,#N/A,TRUE,"Krycí list"}</definedName>
    <definedName name="fllllzu" hidden="1">{#N/A,#N/A,TRUE,"Krycí list"}</definedName>
    <definedName name="frqwčqčg" localSheetId="6" hidden="1">{#N/A,#N/A,TRUE,"Krycí list"}</definedName>
    <definedName name="frqwčqčg" localSheetId="7" hidden="1">{#N/A,#N/A,TRUE,"Krycí list"}</definedName>
    <definedName name="frqwčqčg" localSheetId="8" hidden="1">{#N/A,#N/A,TRUE,"Krycí list"}</definedName>
    <definedName name="frqwčqčg" localSheetId="2" hidden="1">{#N/A,#N/A,TRUE,"Krycí list"}</definedName>
    <definedName name="frqwčqčg" localSheetId="3" hidden="1">{#N/A,#N/A,TRUE,"Krycí list"}</definedName>
    <definedName name="frqwčqčg" localSheetId="4" hidden="1">{#N/A,#N/A,TRUE,"Krycí list"}</definedName>
    <definedName name="frqwčqčg" localSheetId="5" hidden="1">{#N/A,#N/A,TRUE,"Krycí list"}</definedName>
    <definedName name="frqwčqčg" hidden="1">{#N/A,#N/A,TRUE,"Krycí list"}</definedName>
    <definedName name="frqwčqčg2" localSheetId="6" hidden="1">{#N/A,#N/A,TRUE,"Krycí list"}</definedName>
    <definedName name="frqwčqčg2" localSheetId="7" hidden="1">{#N/A,#N/A,TRUE,"Krycí list"}</definedName>
    <definedName name="frqwčqčg2" localSheetId="8" hidden="1">{#N/A,#N/A,TRUE,"Krycí list"}</definedName>
    <definedName name="frqwčqčg2" localSheetId="2" hidden="1">{#N/A,#N/A,TRUE,"Krycí list"}</definedName>
    <definedName name="frqwčqčg2" localSheetId="3" hidden="1">{#N/A,#N/A,TRUE,"Krycí list"}</definedName>
    <definedName name="frqwčqčg2" localSheetId="4" hidden="1">{#N/A,#N/A,TRUE,"Krycí list"}</definedName>
    <definedName name="frqwčqčg2" localSheetId="5" hidden="1">{#N/A,#N/A,TRUE,"Krycí list"}</definedName>
    <definedName name="frqwčqčg2" hidden="1">{#N/A,#N/A,TRUE,"Krycí list"}</definedName>
    <definedName name="frqwčqčg52" localSheetId="6" hidden="1">{#N/A,#N/A,TRUE,"Krycí list"}</definedName>
    <definedName name="frqwčqčg52" localSheetId="7" hidden="1">{#N/A,#N/A,TRUE,"Krycí list"}</definedName>
    <definedName name="frqwčqčg52" localSheetId="8" hidden="1">{#N/A,#N/A,TRUE,"Krycí list"}</definedName>
    <definedName name="frqwčqčg52" localSheetId="2" hidden="1">{#N/A,#N/A,TRUE,"Krycí list"}</definedName>
    <definedName name="frqwčqčg52" localSheetId="3" hidden="1">{#N/A,#N/A,TRUE,"Krycí list"}</definedName>
    <definedName name="frqwčqčg52" localSheetId="4" hidden="1">{#N/A,#N/A,TRUE,"Krycí list"}</definedName>
    <definedName name="frqwčqčg52" localSheetId="5" hidden="1">{#N/A,#N/A,TRUE,"Krycí list"}</definedName>
    <definedName name="frqwčqčg52" hidden="1">{#N/A,#N/A,TRUE,"Krycí list"}</definedName>
    <definedName name="frqwčqčg67" localSheetId="6" hidden="1">{#N/A,#N/A,TRUE,"Krycí list"}</definedName>
    <definedName name="frqwčqčg67" localSheetId="7" hidden="1">{#N/A,#N/A,TRUE,"Krycí list"}</definedName>
    <definedName name="frqwčqčg67" localSheetId="8" hidden="1">{#N/A,#N/A,TRUE,"Krycí list"}</definedName>
    <definedName name="frqwčqčg67" localSheetId="2" hidden="1">{#N/A,#N/A,TRUE,"Krycí list"}</definedName>
    <definedName name="frqwčqčg67" localSheetId="3" hidden="1">{#N/A,#N/A,TRUE,"Krycí list"}</definedName>
    <definedName name="frqwčqčg67" localSheetId="4" hidden="1">{#N/A,#N/A,TRUE,"Krycí list"}</definedName>
    <definedName name="frqwčqčg67" localSheetId="5" hidden="1">{#N/A,#N/A,TRUE,"Krycí list"}</definedName>
    <definedName name="frqwčqčg67" hidden="1">{#N/A,#N/A,TRUE,"Krycí list"}</definedName>
    <definedName name="frqwčqčq3" localSheetId="6" hidden="1">{#N/A,#N/A,TRUE,"Krycí list"}</definedName>
    <definedName name="frqwčqčq3" localSheetId="7" hidden="1">{#N/A,#N/A,TRUE,"Krycí list"}</definedName>
    <definedName name="frqwčqčq3" localSheetId="8" hidden="1">{#N/A,#N/A,TRUE,"Krycí list"}</definedName>
    <definedName name="frqwčqčq3" localSheetId="2" hidden="1">{#N/A,#N/A,TRUE,"Krycí list"}</definedName>
    <definedName name="frqwčqčq3" localSheetId="3" hidden="1">{#N/A,#N/A,TRUE,"Krycí list"}</definedName>
    <definedName name="frqwčqčq3" localSheetId="4" hidden="1">{#N/A,#N/A,TRUE,"Krycí list"}</definedName>
    <definedName name="frqwčqčq3" localSheetId="5" hidden="1">{#N/A,#N/A,TRUE,"Krycí list"}</definedName>
    <definedName name="frqwčqčq3" hidden="1">{#N/A,#N/A,TRUE,"Krycí list"}</definedName>
    <definedName name="FSERGERG" localSheetId="6" hidden="1">{#N/A,#N/A,TRUE,"Krycí list"}</definedName>
    <definedName name="FSERGERG" localSheetId="7" hidden="1">{#N/A,#N/A,TRUE,"Krycí list"}</definedName>
    <definedName name="FSERGERG" localSheetId="8" hidden="1">{#N/A,#N/A,TRUE,"Krycí list"}</definedName>
    <definedName name="FSERGERG" localSheetId="2" hidden="1">{#N/A,#N/A,TRUE,"Krycí list"}</definedName>
    <definedName name="FSERGERG" localSheetId="3" hidden="1">{#N/A,#N/A,TRUE,"Krycí list"}</definedName>
    <definedName name="FSERGERG" localSheetId="4" hidden="1">{#N/A,#N/A,TRUE,"Krycí list"}</definedName>
    <definedName name="FSERGERG" localSheetId="5" hidden="1">{#N/A,#N/A,TRUE,"Krycí list"}</definedName>
    <definedName name="FSERGERG" hidden="1">{#N/A,#N/A,TRUE,"Krycí list"}</definedName>
    <definedName name="FSERGERG2" localSheetId="6" hidden="1">{#N/A,#N/A,TRUE,"Krycí list"}</definedName>
    <definedName name="FSERGERG2" localSheetId="7" hidden="1">{#N/A,#N/A,TRUE,"Krycí list"}</definedName>
    <definedName name="FSERGERG2" localSheetId="8" hidden="1">{#N/A,#N/A,TRUE,"Krycí list"}</definedName>
    <definedName name="FSERGERG2" localSheetId="2" hidden="1">{#N/A,#N/A,TRUE,"Krycí list"}</definedName>
    <definedName name="FSERGERG2" localSheetId="3" hidden="1">{#N/A,#N/A,TRUE,"Krycí list"}</definedName>
    <definedName name="FSERGERG2" localSheetId="4" hidden="1">{#N/A,#N/A,TRUE,"Krycí list"}</definedName>
    <definedName name="FSERGERG2" localSheetId="5" hidden="1">{#N/A,#N/A,TRUE,"Krycí list"}</definedName>
    <definedName name="FSERGERG2" hidden="1">{#N/A,#N/A,TRUE,"Krycí list"}</definedName>
    <definedName name="FSERGERG25" localSheetId="6" hidden="1">{#N/A,#N/A,TRUE,"Krycí list"}</definedName>
    <definedName name="FSERGERG25" localSheetId="7" hidden="1">{#N/A,#N/A,TRUE,"Krycí list"}</definedName>
    <definedName name="FSERGERG25" localSheetId="8" hidden="1">{#N/A,#N/A,TRUE,"Krycí list"}</definedName>
    <definedName name="FSERGERG25" localSheetId="2" hidden="1">{#N/A,#N/A,TRUE,"Krycí list"}</definedName>
    <definedName name="FSERGERG25" localSheetId="3" hidden="1">{#N/A,#N/A,TRUE,"Krycí list"}</definedName>
    <definedName name="FSERGERG25" localSheetId="4" hidden="1">{#N/A,#N/A,TRUE,"Krycí list"}</definedName>
    <definedName name="FSERGERG25" localSheetId="5" hidden="1">{#N/A,#N/A,TRUE,"Krycí list"}</definedName>
    <definedName name="FSERGERG25" hidden="1">{#N/A,#N/A,TRUE,"Krycí list"}</definedName>
    <definedName name="fughwtge2" localSheetId="6" hidden="1">{#N/A,#N/A,TRUE,"Krycí list"}</definedName>
    <definedName name="fughwtge2" localSheetId="7" hidden="1">{#N/A,#N/A,TRUE,"Krycí list"}</definedName>
    <definedName name="fughwtge2" localSheetId="8" hidden="1">{#N/A,#N/A,TRUE,"Krycí list"}</definedName>
    <definedName name="fughwtge2" localSheetId="2" hidden="1">{#N/A,#N/A,TRUE,"Krycí list"}</definedName>
    <definedName name="fughwtge2" localSheetId="3" hidden="1">{#N/A,#N/A,TRUE,"Krycí list"}</definedName>
    <definedName name="fughwtge2" localSheetId="4" hidden="1">{#N/A,#N/A,TRUE,"Krycí list"}</definedName>
    <definedName name="fughwtge2" localSheetId="5" hidden="1">{#N/A,#N/A,TRUE,"Krycí list"}</definedName>
    <definedName name="fughwtge2" hidden="1">{#N/A,#N/A,TRUE,"Krycí list"}</definedName>
    <definedName name="fuhfn" localSheetId="6" hidden="1">{#N/A,#N/A,TRUE,"Krycí list"}</definedName>
    <definedName name="fuhfn" localSheetId="7" hidden="1">{#N/A,#N/A,TRUE,"Krycí list"}</definedName>
    <definedName name="fuhfn" localSheetId="8" hidden="1">{#N/A,#N/A,TRUE,"Krycí list"}</definedName>
    <definedName name="fuhfn" localSheetId="2" hidden="1">{#N/A,#N/A,TRUE,"Krycí list"}</definedName>
    <definedName name="fuhfn" localSheetId="3" hidden="1">{#N/A,#N/A,TRUE,"Krycí list"}</definedName>
    <definedName name="fuhfn" localSheetId="4" hidden="1">{#N/A,#N/A,TRUE,"Krycí list"}</definedName>
    <definedName name="fuhfn" localSheetId="5" hidden="1">{#N/A,#N/A,TRUE,"Krycí list"}</definedName>
    <definedName name="fuhfn" hidden="1">{#N/A,#N/A,TRUE,"Krycí list"}</definedName>
    <definedName name="fuhfn2" localSheetId="6" hidden="1">{#N/A,#N/A,TRUE,"Krycí list"}</definedName>
    <definedName name="fuhfn2" localSheetId="7" hidden="1">{#N/A,#N/A,TRUE,"Krycí list"}</definedName>
    <definedName name="fuhfn2" localSheetId="8" hidden="1">{#N/A,#N/A,TRUE,"Krycí list"}</definedName>
    <definedName name="fuhfn2" localSheetId="2" hidden="1">{#N/A,#N/A,TRUE,"Krycí list"}</definedName>
    <definedName name="fuhfn2" localSheetId="3" hidden="1">{#N/A,#N/A,TRUE,"Krycí list"}</definedName>
    <definedName name="fuhfn2" localSheetId="4" hidden="1">{#N/A,#N/A,TRUE,"Krycí list"}</definedName>
    <definedName name="fuhfn2" localSheetId="5" hidden="1">{#N/A,#N/A,TRUE,"Krycí list"}</definedName>
    <definedName name="fuhfn2" hidden="1">{#N/A,#N/A,TRUE,"Krycí list"}</definedName>
    <definedName name="fuhfn3" localSheetId="6" hidden="1">{#N/A,#N/A,TRUE,"Krycí list"}</definedName>
    <definedName name="fuhfn3" localSheetId="7" hidden="1">{#N/A,#N/A,TRUE,"Krycí list"}</definedName>
    <definedName name="fuhfn3" localSheetId="8" hidden="1">{#N/A,#N/A,TRUE,"Krycí list"}</definedName>
    <definedName name="fuhfn3" localSheetId="2" hidden="1">{#N/A,#N/A,TRUE,"Krycí list"}</definedName>
    <definedName name="fuhfn3" localSheetId="3" hidden="1">{#N/A,#N/A,TRUE,"Krycí list"}</definedName>
    <definedName name="fuhfn3" localSheetId="4" hidden="1">{#N/A,#N/A,TRUE,"Krycí list"}</definedName>
    <definedName name="fuhfn3" localSheetId="5" hidden="1">{#N/A,#N/A,TRUE,"Krycí list"}</definedName>
    <definedName name="fuhfn3" hidden="1">{#N/A,#N/A,TRUE,"Krycí list"}</definedName>
    <definedName name="fuhfn31" localSheetId="6" hidden="1">{#N/A,#N/A,TRUE,"Krycí list"}</definedName>
    <definedName name="fuhfn31" localSheetId="7" hidden="1">{#N/A,#N/A,TRUE,"Krycí list"}</definedName>
    <definedName name="fuhfn31" localSheetId="8" hidden="1">{#N/A,#N/A,TRUE,"Krycí list"}</definedName>
    <definedName name="fuhfn31" localSheetId="2" hidden="1">{#N/A,#N/A,TRUE,"Krycí list"}</definedName>
    <definedName name="fuhfn31" localSheetId="3" hidden="1">{#N/A,#N/A,TRUE,"Krycí list"}</definedName>
    <definedName name="fuhfn31" localSheetId="4" hidden="1">{#N/A,#N/A,TRUE,"Krycí list"}</definedName>
    <definedName name="fuhfn31" localSheetId="5" hidden="1">{#N/A,#N/A,TRUE,"Krycí list"}</definedName>
    <definedName name="fuhfn31" hidden="1">{#N/A,#N/A,TRUE,"Krycí list"}</definedName>
    <definedName name="fuhfn42" localSheetId="6" hidden="1">{#N/A,#N/A,TRUE,"Krycí list"}</definedName>
    <definedName name="fuhfn42" localSheetId="7" hidden="1">{#N/A,#N/A,TRUE,"Krycí list"}</definedName>
    <definedName name="fuhfn42" localSheetId="8" hidden="1">{#N/A,#N/A,TRUE,"Krycí list"}</definedName>
    <definedName name="fuhfn42" localSheetId="2" hidden="1">{#N/A,#N/A,TRUE,"Krycí list"}</definedName>
    <definedName name="fuhfn42" localSheetId="3" hidden="1">{#N/A,#N/A,TRUE,"Krycí list"}</definedName>
    <definedName name="fuhfn42" localSheetId="4" hidden="1">{#N/A,#N/A,TRUE,"Krycí list"}</definedName>
    <definedName name="fuhfn42" localSheetId="5" hidden="1">{#N/A,#N/A,TRUE,"Krycí list"}</definedName>
    <definedName name="fuhfn42" hidden="1">{#N/A,#N/A,TRUE,"Krycí list"}</definedName>
    <definedName name="fuhwtge" localSheetId="6" hidden="1">{#N/A,#N/A,TRUE,"Krycí list"}</definedName>
    <definedName name="fuhwtge" localSheetId="7" hidden="1">{#N/A,#N/A,TRUE,"Krycí list"}</definedName>
    <definedName name="fuhwtge" localSheetId="8" hidden="1">{#N/A,#N/A,TRUE,"Krycí list"}</definedName>
    <definedName name="fuhwtge" localSheetId="2" hidden="1">{#N/A,#N/A,TRUE,"Krycí list"}</definedName>
    <definedName name="fuhwtge" localSheetId="3" hidden="1">{#N/A,#N/A,TRUE,"Krycí list"}</definedName>
    <definedName name="fuhwtge" localSheetId="4" hidden="1">{#N/A,#N/A,TRUE,"Krycí list"}</definedName>
    <definedName name="fuhwtge" localSheetId="5" hidden="1">{#N/A,#N/A,TRUE,"Krycí list"}</definedName>
    <definedName name="fuhwtge" hidden="1">{#N/A,#N/A,TRUE,"Krycí list"}</definedName>
    <definedName name="fuhwtge71" localSheetId="6" hidden="1">{#N/A,#N/A,TRUE,"Krycí list"}</definedName>
    <definedName name="fuhwtge71" localSheetId="7" hidden="1">{#N/A,#N/A,TRUE,"Krycí list"}</definedName>
    <definedName name="fuhwtge71" localSheetId="8" hidden="1">{#N/A,#N/A,TRUE,"Krycí list"}</definedName>
    <definedName name="fuhwtge71" localSheetId="2" hidden="1">{#N/A,#N/A,TRUE,"Krycí list"}</definedName>
    <definedName name="fuhwtge71" localSheetId="3" hidden="1">{#N/A,#N/A,TRUE,"Krycí list"}</definedName>
    <definedName name="fuhwtge71" localSheetId="4" hidden="1">{#N/A,#N/A,TRUE,"Krycí list"}</definedName>
    <definedName name="fuhwtge71" localSheetId="5" hidden="1">{#N/A,#N/A,TRUE,"Krycí list"}</definedName>
    <definedName name="fuhwtge71" hidden="1">{#N/A,#N/A,TRUE,"Krycí list"}</definedName>
    <definedName name="fuwtge3" localSheetId="6" hidden="1">{#N/A,#N/A,TRUE,"Krycí list"}</definedName>
    <definedName name="fuwtge3" localSheetId="7" hidden="1">{#N/A,#N/A,TRUE,"Krycí list"}</definedName>
    <definedName name="fuwtge3" localSheetId="8" hidden="1">{#N/A,#N/A,TRUE,"Krycí list"}</definedName>
    <definedName name="fuwtge3" localSheetId="2" hidden="1">{#N/A,#N/A,TRUE,"Krycí list"}</definedName>
    <definedName name="fuwtge3" localSheetId="3" hidden="1">{#N/A,#N/A,TRUE,"Krycí list"}</definedName>
    <definedName name="fuwtge3" localSheetId="4" hidden="1">{#N/A,#N/A,TRUE,"Krycí list"}</definedName>
    <definedName name="fuwtge3" localSheetId="5" hidden="1">{#N/A,#N/A,TRUE,"Krycí list"}</definedName>
    <definedName name="fuwtge3" hidden="1">{#N/A,#N/A,TRUE,"Krycí list"}</definedName>
    <definedName name="fuwtge6" localSheetId="6" hidden="1">{#N/A,#N/A,TRUE,"Krycí list"}</definedName>
    <definedName name="fuwtge6" localSheetId="7" hidden="1">{#N/A,#N/A,TRUE,"Krycí list"}</definedName>
    <definedName name="fuwtge6" localSheetId="8" hidden="1">{#N/A,#N/A,TRUE,"Krycí list"}</definedName>
    <definedName name="fuwtge6" localSheetId="2" hidden="1">{#N/A,#N/A,TRUE,"Krycí list"}</definedName>
    <definedName name="fuwtge6" localSheetId="3" hidden="1">{#N/A,#N/A,TRUE,"Krycí list"}</definedName>
    <definedName name="fuwtge6" localSheetId="4" hidden="1">{#N/A,#N/A,TRUE,"Krycí list"}</definedName>
    <definedName name="fuwtge6" localSheetId="5" hidden="1">{#N/A,#N/A,TRUE,"Krycí list"}</definedName>
    <definedName name="fuwtge6" hidden="1">{#N/A,#N/A,TRUE,"Krycí list"}</definedName>
    <definedName name="FVCWREC" localSheetId="6" hidden="1">{#N/A,#N/A,TRUE,"Krycí list"}</definedName>
    <definedName name="FVCWREC" localSheetId="7" hidden="1">{#N/A,#N/A,TRUE,"Krycí list"}</definedName>
    <definedName name="FVCWREC" localSheetId="8" hidden="1">{#N/A,#N/A,TRUE,"Krycí list"}</definedName>
    <definedName name="FVCWREC" localSheetId="2" hidden="1">{#N/A,#N/A,TRUE,"Krycí list"}</definedName>
    <definedName name="FVCWREC" localSheetId="3" hidden="1">{#N/A,#N/A,TRUE,"Krycí list"}</definedName>
    <definedName name="FVCWREC" localSheetId="4" hidden="1">{#N/A,#N/A,TRUE,"Krycí list"}</definedName>
    <definedName name="FVCWREC" localSheetId="5" hidden="1">{#N/A,#N/A,TRUE,"Krycí list"}</definedName>
    <definedName name="FVCWREC" localSheetId="0" hidden="1">{#N/A,#N/A,TRUE,"Krycí list"}</definedName>
    <definedName name="FVCWREC" hidden="1">{#N/A,#N/A,TRUE,"Krycí list"}</definedName>
    <definedName name="fwef" localSheetId="6" hidden="1">{#N/A,#N/A,TRUE,"Krycí list"}</definedName>
    <definedName name="fwef" localSheetId="7" hidden="1">{#N/A,#N/A,TRUE,"Krycí list"}</definedName>
    <definedName name="fwef" localSheetId="8" hidden="1">{#N/A,#N/A,TRUE,"Krycí list"}</definedName>
    <definedName name="fwef" localSheetId="2" hidden="1">{#N/A,#N/A,TRUE,"Krycí list"}</definedName>
    <definedName name="fwef" localSheetId="3" hidden="1">{#N/A,#N/A,TRUE,"Krycí list"}</definedName>
    <definedName name="fwef" localSheetId="4" hidden="1">{#N/A,#N/A,TRUE,"Krycí list"}</definedName>
    <definedName name="fwef" localSheetId="5" hidden="1">{#N/A,#N/A,TRUE,"Krycí list"}</definedName>
    <definedName name="fwef" hidden="1">{#N/A,#N/A,TRUE,"Krycí list"}</definedName>
    <definedName name="fwef3" localSheetId="6" hidden="1">{#N/A,#N/A,TRUE,"Krycí list"}</definedName>
    <definedName name="fwef3" localSheetId="7" hidden="1">{#N/A,#N/A,TRUE,"Krycí list"}</definedName>
    <definedName name="fwef3" localSheetId="8" hidden="1">{#N/A,#N/A,TRUE,"Krycí list"}</definedName>
    <definedName name="fwef3" localSheetId="2" hidden="1">{#N/A,#N/A,TRUE,"Krycí list"}</definedName>
    <definedName name="fwef3" localSheetId="3" hidden="1">{#N/A,#N/A,TRUE,"Krycí list"}</definedName>
    <definedName name="fwef3" localSheetId="4" hidden="1">{#N/A,#N/A,TRUE,"Krycí list"}</definedName>
    <definedName name="fwef3" localSheetId="5" hidden="1">{#N/A,#N/A,TRUE,"Krycí list"}</definedName>
    <definedName name="fwef3" hidden="1">{#N/A,#N/A,TRUE,"Krycí list"}</definedName>
    <definedName name="fwef46" localSheetId="6" hidden="1">{#N/A,#N/A,TRUE,"Krycí list"}</definedName>
    <definedName name="fwef46" localSheetId="7" hidden="1">{#N/A,#N/A,TRUE,"Krycí list"}</definedName>
    <definedName name="fwef46" localSheetId="8" hidden="1">{#N/A,#N/A,TRUE,"Krycí list"}</definedName>
    <definedName name="fwef46" localSheetId="2" hidden="1">{#N/A,#N/A,TRUE,"Krycí list"}</definedName>
    <definedName name="fwef46" localSheetId="3" hidden="1">{#N/A,#N/A,TRUE,"Krycí list"}</definedName>
    <definedName name="fwef46" localSheetId="4" hidden="1">{#N/A,#N/A,TRUE,"Krycí list"}</definedName>
    <definedName name="fwef46" localSheetId="5" hidden="1">{#N/A,#N/A,TRUE,"Krycí list"}</definedName>
    <definedName name="fwef46" hidden="1">{#N/A,#N/A,TRUE,"Krycí list"}</definedName>
    <definedName name="fwewef" localSheetId="6" hidden="1">{#N/A,#N/A,TRUE,"Krycí list"}</definedName>
    <definedName name="fwewef" localSheetId="7" hidden="1">{#N/A,#N/A,TRUE,"Krycí list"}</definedName>
    <definedName name="fwewef" localSheetId="8" hidden="1">{#N/A,#N/A,TRUE,"Krycí list"}</definedName>
    <definedName name="fwewef" localSheetId="2" hidden="1">{#N/A,#N/A,TRUE,"Krycí list"}</definedName>
    <definedName name="fwewef" localSheetId="3" hidden="1">{#N/A,#N/A,TRUE,"Krycí list"}</definedName>
    <definedName name="fwewef" localSheetId="4" hidden="1">{#N/A,#N/A,TRUE,"Krycí list"}</definedName>
    <definedName name="fwewef" localSheetId="5" hidden="1">{#N/A,#N/A,TRUE,"Krycí list"}</definedName>
    <definedName name="fwewef" hidden="1">{#N/A,#N/A,TRUE,"Krycí list"}</definedName>
    <definedName name="fzilizfil" localSheetId="6" hidden="1">{#N/A,#N/A,TRUE,"Krycí list"}</definedName>
    <definedName name="fzilizfil" localSheetId="7" hidden="1">{#N/A,#N/A,TRUE,"Krycí list"}</definedName>
    <definedName name="fzilizfil" localSheetId="8" hidden="1">{#N/A,#N/A,TRUE,"Krycí list"}</definedName>
    <definedName name="fzilizfil" localSheetId="2" hidden="1">{#N/A,#N/A,TRUE,"Krycí list"}</definedName>
    <definedName name="fzilizfil" localSheetId="3" hidden="1">{#N/A,#N/A,TRUE,"Krycí list"}</definedName>
    <definedName name="fzilizfil" localSheetId="4" hidden="1">{#N/A,#N/A,TRUE,"Krycí list"}</definedName>
    <definedName name="fzilizfil" localSheetId="5" hidden="1">{#N/A,#N/A,TRUE,"Krycí list"}</definedName>
    <definedName name="fzilizfil" hidden="1">{#N/A,#N/A,TRUE,"Krycí list"}</definedName>
    <definedName name="fzulzulzl" localSheetId="6" hidden="1">{#N/A,#N/A,TRUE,"Krycí list"}</definedName>
    <definedName name="fzulzulzl" localSheetId="7" hidden="1">{#N/A,#N/A,TRUE,"Krycí list"}</definedName>
    <definedName name="fzulzulzl" localSheetId="8" hidden="1">{#N/A,#N/A,TRUE,"Krycí list"}</definedName>
    <definedName name="fzulzulzl" localSheetId="2" hidden="1">{#N/A,#N/A,TRUE,"Krycí list"}</definedName>
    <definedName name="fzulzulzl" localSheetId="3" hidden="1">{#N/A,#N/A,TRUE,"Krycí list"}</definedName>
    <definedName name="fzulzulzl" localSheetId="4" hidden="1">{#N/A,#N/A,TRUE,"Krycí list"}</definedName>
    <definedName name="fzulzulzl" localSheetId="5" hidden="1">{#N/A,#N/A,TRUE,"Krycí list"}</definedName>
    <definedName name="fzulzulzl" hidden="1">{#N/A,#N/A,TRUE,"Krycí list"}</definedName>
    <definedName name="GEG" localSheetId="6" hidden="1">{#N/A,#N/A,TRUE,"Krycí list"}</definedName>
    <definedName name="GEG" localSheetId="7" hidden="1">{#N/A,#N/A,TRUE,"Krycí list"}</definedName>
    <definedName name="GEG" localSheetId="8" hidden="1">{#N/A,#N/A,TRUE,"Krycí list"}</definedName>
    <definedName name="GEG" localSheetId="2" hidden="1">{#N/A,#N/A,TRUE,"Krycí list"}</definedName>
    <definedName name="GEG" localSheetId="3" hidden="1">{#N/A,#N/A,TRUE,"Krycí list"}</definedName>
    <definedName name="GEG" localSheetId="4" hidden="1">{#N/A,#N/A,TRUE,"Krycí list"}</definedName>
    <definedName name="GEG" localSheetId="5" hidden="1">{#N/A,#N/A,TRUE,"Krycí list"}</definedName>
    <definedName name="GEG" hidden="1">{#N/A,#N/A,TRUE,"Krycí list"}</definedName>
    <definedName name="ggrg" localSheetId="6" hidden="1">{#N/A,#N/A,TRUE,"Krycí list"}</definedName>
    <definedName name="ggrg" localSheetId="7" hidden="1">{#N/A,#N/A,TRUE,"Krycí list"}</definedName>
    <definedName name="ggrg" localSheetId="8" hidden="1">{#N/A,#N/A,TRUE,"Krycí list"}</definedName>
    <definedName name="ggrg" localSheetId="2" hidden="1">{#N/A,#N/A,TRUE,"Krycí list"}</definedName>
    <definedName name="ggrg" localSheetId="3" hidden="1">{#N/A,#N/A,TRUE,"Krycí list"}</definedName>
    <definedName name="ggrg" localSheetId="4" hidden="1">{#N/A,#N/A,TRUE,"Krycí list"}</definedName>
    <definedName name="ggrg" localSheetId="5" hidden="1">{#N/A,#N/A,TRUE,"Krycí list"}</definedName>
    <definedName name="ggrg" hidden="1">{#N/A,#N/A,TRUE,"Krycí list"}</definedName>
    <definedName name="ggrg24" localSheetId="6" hidden="1">{#N/A,#N/A,TRUE,"Krycí list"}</definedName>
    <definedName name="ggrg24" localSheetId="7" hidden="1">{#N/A,#N/A,TRUE,"Krycí list"}</definedName>
    <definedName name="ggrg24" localSheetId="8" hidden="1">{#N/A,#N/A,TRUE,"Krycí list"}</definedName>
    <definedName name="ggrg24" localSheetId="2" hidden="1">{#N/A,#N/A,TRUE,"Krycí list"}</definedName>
    <definedName name="ggrg24" localSheetId="3" hidden="1">{#N/A,#N/A,TRUE,"Krycí list"}</definedName>
    <definedName name="ggrg24" localSheetId="4" hidden="1">{#N/A,#N/A,TRUE,"Krycí list"}</definedName>
    <definedName name="ggrg24" localSheetId="5" hidden="1">{#N/A,#N/A,TRUE,"Krycí list"}</definedName>
    <definedName name="ggrg24" hidden="1">{#N/A,#N/A,TRUE,"Krycí list"}</definedName>
    <definedName name="ggrg3" localSheetId="6" hidden="1">{#N/A,#N/A,TRUE,"Krycí list"}</definedName>
    <definedName name="ggrg3" localSheetId="7" hidden="1">{#N/A,#N/A,TRUE,"Krycí list"}</definedName>
    <definedName name="ggrg3" localSheetId="8" hidden="1">{#N/A,#N/A,TRUE,"Krycí list"}</definedName>
    <definedName name="ggrg3" localSheetId="2" hidden="1">{#N/A,#N/A,TRUE,"Krycí list"}</definedName>
    <definedName name="ggrg3" localSheetId="3" hidden="1">{#N/A,#N/A,TRUE,"Krycí list"}</definedName>
    <definedName name="ggrg3" localSheetId="4" hidden="1">{#N/A,#N/A,TRUE,"Krycí list"}</definedName>
    <definedName name="ggrg3" localSheetId="5" hidden="1">{#N/A,#N/A,TRUE,"Krycí list"}</definedName>
    <definedName name="ggrg3" hidden="1">{#N/A,#N/A,TRUE,"Krycí list"}</definedName>
    <definedName name="ggrg5" localSheetId="6" hidden="1">{#N/A,#N/A,TRUE,"Krycí list"}</definedName>
    <definedName name="ggrg5" localSheetId="7" hidden="1">{#N/A,#N/A,TRUE,"Krycí list"}</definedName>
    <definedName name="ggrg5" localSheetId="8" hidden="1">{#N/A,#N/A,TRUE,"Krycí list"}</definedName>
    <definedName name="ggrg5" localSheetId="2" hidden="1">{#N/A,#N/A,TRUE,"Krycí list"}</definedName>
    <definedName name="ggrg5" localSheetId="3" hidden="1">{#N/A,#N/A,TRUE,"Krycí list"}</definedName>
    <definedName name="ggrg5" localSheetId="4" hidden="1">{#N/A,#N/A,TRUE,"Krycí list"}</definedName>
    <definedName name="ggrg5" localSheetId="5" hidden="1">{#N/A,#N/A,TRUE,"Krycí list"}</definedName>
    <definedName name="ggrg5" hidden="1">{#N/A,#N/A,TRUE,"Krycí list"}</definedName>
    <definedName name="ggrg8" localSheetId="6" hidden="1">{#N/A,#N/A,TRUE,"Krycí list"}</definedName>
    <definedName name="ggrg8" localSheetId="7" hidden="1">{#N/A,#N/A,TRUE,"Krycí list"}</definedName>
    <definedName name="ggrg8" localSheetId="8" hidden="1">{#N/A,#N/A,TRUE,"Krycí list"}</definedName>
    <definedName name="ggrg8" localSheetId="2" hidden="1">{#N/A,#N/A,TRUE,"Krycí list"}</definedName>
    <definedName name="ggrg8" localSheetId="3" hidden="1">{#N/A,#N/A,TRUE,"Krycí list"}</definedName>
    <definedName name="ggrg8" localSheetId="4" hidden="1">{#N/A,#N/A,TRUE,"Krycí list"}</definedName>
    <definedName name="ggrg8" localSheetId="5" hidden="1">{#N/A,#N/A,TRUE,"Krycí list"}</definedName>
    <definedName name="ggrg8" hidden="1">{#N/A,#N/A,TRUE,"Krycí list"}</definedName>
    <definedName name="greg" localSheetId="6" hidden="1">{#N/A,#N/A,TRUE,"Krycí list"}</definedName>
    <definedName name="greg" localSheetId="7" hidden="1">{#N/A,#N/A,TRUE,"Krycí list"}</definedName>
    <definedName name="greg" localSheetId="8" hidden="1">{#N/A,#N/A,TRUE,"Krycí list"}</definedName>
    <definedName name="greg" localSheetId="2" hidden="1">{#N/A,#N/A,TRUE,"Krycí list"}</definedName>
    <definedName name="greg" localSheetId="3" hidden="1">{#N/A,#N/A,TRUE,"Krycí list"}</definedName>
    <definedName name="greg" localSheetId="4" hidden="1">{#N/A,#N/A,TRUE,"Krycí list"}</definedName>
    <definedName name="greg" localSheetId="5" hidden="1">{#N/A,#N/A,TRUE,"Krycí list"}</definedName>
    <definedName name="greg" hidden="1">{#N/A,#N/A,TRUE,"Krycí list"}</definedName>
    <definedName name="grergr" localSheetId="6" hidden="1">{#N/A,#N/A,TRUE,"Krycí list"}</definedName>
    <definedName name="grergr" localSheetId="7" hidden="1">{#N/A,#N/A,TRUE,"Krycí list"}</definedName>
    <definedName name="grergr" localSheetId="8" hidden="1">{#N/A,#N/A,TRUE,"Krycí list"}</definedName>
    <definedName name="grergr" localSheetId="2" hidden="1">{#N/A,#N/A,TRUE,"Krycí list"}</definedName>
    <definedName name="grergr" localSheetId="3" hidden="1">{#N/A,#N/A,TRUE,"Krycí list"}</definedName>
    <definedName name="grergr" localSheetId="4" hidden="1">{#N/A,#N/A,TRUE,"Krycí list"}</definedName>
    <definedName name="grergr" localSheetId="5" hidden="1">{#N/A,#N/A,TRUE,"Krycí list"}</definedName>
    <definedName name="grergr" hidden="1">{#N/A,#N/A,TRUE,"Krycí list"}</definedName>
    <definedName name="grrgeger" localSheetId="6" hidden="1">{#N/A,#N/A,TRUE,"Krycí list"}</definedName>
    <definedName name="grrgeger" localSheetId="7" hidden="1">{#N/A,#N/A,TRUE,"Krycí list"}</definedName>
    <definedName name="grrgeger" localSheetId="8" hidden="1">{#N/A,#N/A,TRUE,"Krycí list"}</definedName>
    <definedName name="grrgeger" localSheetId="2" hidden="1">{#N/A,#N/A,TRUE,"Krycí list"}</definedName>
    <definedName name="grrgeger" localSheetId="3" hidden="1">{#N/A,#N/A,TRUE,"Krycí list"}</definedName>
    <definedName name="grrgeger" localSheetId="4" hidden="1">{#N/A,#N/A,TRUE,"Krycí list"}</definedName>
    <definedName name="grrgeger" localSheetId="5" hidden="1">{#N/A,#N/A,TRUE,"Krycí list"}</definedName>
    <definedName name="grrgeger" hidden="1">{#N/A,#N/A,TRUE,"Krycí list"}</definedName>
    <definedName name="grrgeger3" localSheetId="6" hidden="1">{#N/A,#N/A,TRUE,"Krycí list"}</definedName>
    <definedName name="grrgeger3" localSheetId="7" hidden="1">{#N/A,#N/A,TRUE,"Krycí list"}</definedName>
    <definedName name="grrgeger3" localSheetId="8" hidden="1">{#N/A,#N/A,TRUE,"Krycí list"}</definedName>
    <definedName name="grrgeger3" localSheetId="2" hidden="1">{#N/A,#N/A,TRUE,"Krycí list"}</definedName>
    <definedName name="grrgeger3" localSheetId="3" hidden="1">{#N/A,#N/A,TRUE,"Krycí list"}</definedName>
    <definedName name="grrgeger3" localSheetId="4" hidden="1">{#N/A,#N/A,TRUE,"Krycí list"}</definedName>
    <definedName name="grrgeger3" localSheetId="5" hidden="1">{#N/A,#N/A,TRUE,"Krycí list"}</definedName>
    <definedName name="grrgeger3" hidden="1">{#N/A,#N/A,TRUE,"Krycí list"}</definedName>
    <definedName name="grrgeger44" localSheetId="6" hidden="1">{#N/A,#N/A,TRUE,"Krycí list"}</definedName>
    <definedName name="grrgeger44" localSheetId="7" hidden="1">{#N/A,#N/A,TRUE,"Krycí list"}</definedName>
    <definedName name="grrgeger44" localSheetId="8" hidden="1">{#N/A,#N/A,TRUE,"Krycí list"}</definedName>
    <definedName name="grrgeger44" localSheetId="2" hidden="1">{#N/A,#N/A,TRUE,"Krycí list"}</definedName>
    <definedName name="grrgeger44" localSheetId="3" hidden="1">{#N/A,#N/A,TRUE,"Krycí list"}</definedName>
    <definedName name="grrgeger44" localSheetId="4" hidden="1">{#N/A,#N/A,TRUE,"Krycí list"}</definedName>
    <definedName name="grrgeger44" localSheetId="5" hidden="1">{#N/A,#N/A,TRUE,"Krycí list"}</definedName>
    <definedName name="grrgeger44" hidden="1">{#N/A,#N/A,TRUE,"Krycí list"}</definedName>
    <definedName name="grrgr" localSheetId="6" hidden="1">{#N/A,#N/A,TRUE,"Krycí list"}</definedName>
    <definedName name="grrgr" localSheetId="7" hidden="1">{#N/A,#N/A,TRUE,"Krycí list"}</definedName>
    <definedName name="grrgr" localSheetId="8" hidden="1">{#N/A,#N/A,TRUE,"Krycí list"}</definedName>
    <definedName name="grrgr" localSheetId="2" hidden="1">{#N/A,#N/A,TRUE,"Krycí list"}</definedName>
    <definedName name="grrgr" localSheetId="3" hidden="1">{#N/A,#N/A,TRUE,"Krycí list"}</definedName>
    <definedName name="grrgr" localSheetId="4" hidden="1">{#N/A,#N/A,TRUE,"Krycí list"}</definedName>
    <definedName name="grrgr" localSheetId="5" hidden="1">{#N/A,#N/A,TRUE,"Krycí list"}</definedName>
    <definedName name="grrgr" hidden="1">{#N/A,#N/A,TRUE,"Krycí list"}</definedName>
    <definedName name="grweg" localSheetId="6" hidden="1">{#N/A,#N/A,TRUE,"Krycí list"}</definedName>
    <definedName name="grweg" localSheetId="7" hidden="1">{#N/A,#N/A,TRUE,"Krycí list"}</definedName>
    <definedName name="grweg" localSheetId="8" hidden="1">{#N/A,#N/A,TRUE,"Krycí list"}</definedName>
    <definedName name="grweg" localSheetId="2" hidden="1">{#N/A,#N/A,TRUE,"Krycí list"}</definedName>
    <definedName name="grweg" localSheetId="3" hidden="1">{#N/A,#N/A,TRUE,"Krycí list"}</definedName>
    <definedName name="grweg" localSheetId="4" hidden="1">{#N/A,#N/A,TRUE,"Krycí list"}</definedName>
    <definedName name="grweg" localSheetId="5" hidden="1">{#N/A,#N/A,TRUE,"Krycí list"}</definedName>
    <definedName name="grweg" hidden="1">{#N/A,#N/A,TRUE,"Krycí list"}</definedName>
    <definedName name="gwqf" localSheetId="6" hidden="1">{#N/A,#N/A,TRUE,"Krycí list"}</definedName>
    <definedName name="gwqf" localSheetId="7" hidden="1">{#N/A,#N/A,TRUE,"Krycí list"}</definedName>
    <definedName name="gwqf" localSheetId="8" hidden="1">{#N/A,#N/A,TRUE,"Krycí list"}</definedName>
    <definedName name="gwqf" localSheetId="2" hidden="1">{#N/A,#N/A,TRUE,"Krycí list"}</definedName>
    <definedName name="gwqf" localSheetId="3" hidden="1">{#N/A,#N/A,TRUE,"Krycí list"}</definedName>
    <definedName name="gwqf" localSheetId="4" hidden="1">{#N/A,#N/A,TRUE,"Krycí list"}</definedName>
    <definedName name="gwqf" localSheetId="5" hidden="1">{#N/A,#N/A,TRUE,"Krycí list"}</definedName>
    <definedName name="gwqf" hidden="1">{#N/A,#N/A,TRUE,"Krycí list"}</definedName>
    <definedName name="gwqf11" localSheetId="6" hidden="1">{#N/A,#N/A,TRUE,"Krycí list"}</definedName>
    <definedName name="gwqf11" localSheetId="7" hidden="1">{#N/A,#N/A,TRUE,"Krycí list"}</definedName>
    <definedName name="gwqf11" localSheetId="8" hidden="1">{#N/A,#N/A,TRUE,"Krycí list"}</definedName>
    <definedName name="gwqf11" localSheetId="2" hidden="1">{#N/A,#N/A,TRUE,"Krycí list"}</definedName>
    <definedName name="gwqf11" localSheetId="3" hidden="1">{#N/A,#N/A,TRUE,"Krycí list"}</definedName>
    <definedName name="gwqf11" localSheetId="4" hidden="1">{#N/A,#N/A,TRUE,"Krycí list"}</definedName>
    <definedName name="gwqf11" localSheetId="5" hidden="1">{#N/A,#N/A,TRUE,"Krycí list"}</definedName>
    <definedName name="gwqf11" hidden="1">{#N/A,#N/A,TRUE,"Krycí list"}</definedName>
    <definedName name="gwqf2" localSheetId="6" hidden="1">{#N/A,#N/A,TRUE,"Krycí list"}</definedName>
    <definedName name="gwqf2" localSheetId="7" hidden="1">{#N/A,#N/A,TRUE,"Krycí list"}</definedName>
    <definedName name="gwqf2" localSheetId="8" hidden="1">{#N/A,#N/A,TRUE,"Krycí list"}</definedName>
    <definedName name="gwqf2" localSheetId="2" hidden="1">{#N/A,#N/A,TRUE,"Krycí list"}</definedName>
    <definedName name="gwqf2" localSheetId="3" hidden="1">{#N/A,#N/A,TRUE,"Krycí list"}</definedName>
    <definedName name="gwqf2" localSheetId="4" hidden="1">{#N/A,#N/A,TRUE,"Krycí list"}</definedName>
    <definedName name="gwqf2" localSheetId="5" hidden="1">{#N/A,#N/A,TRUE,"Krycí list"}</definedName>
    <definedName name="gwqf2" hidden="1">{#N/A,#N/A,TRUE,"Krycí list"}</definedName>
    <definedName name="gwqf3" localSheetId="6" hidden="1">{#N/A,#N/A,TRUE,"Krycí list"}</definedName>
    <definedName name="gwqf3" localSheetId="7" hidden="1">{#N/A,#N/A,TRUE,"Krycí list"}</definedName>
    <definedName name="gwqf3" localSheetId="8" hidden="1">{#N/A,#N/A,TRUE,"Krycí list"}</definedName>
    <definedName name="gwqf3" localSheetId="2" hidden="1">{#N/A,#N/A,TRUE,"Krycí list"}</definedName>
    <definedName name="gwqf3" localSheetId="3" hidden="1">{#N/A,#N/A,TRUE,"Krycí list"}</definedName>
    <definedName name="gwqf3" localSheetId="4" hidden="1">{#N/A,#N/A,TRUE,"Krycí list"}</definedName>
    <definedName name="gwqf3" localSheetId="5" hidden="1">{#N/A,#N/A,TRUE,"Krycí list"}</definedName>
    <definedName name="gwqf3" hidden="1">{#N/A,#N/A,TRUE,"Krycí list"}</definedName>
    <definedName name="gwqf6" localSheetId="6" hidden="1">{#N/A,#N/A,TRUE,"Krycí list"}</definedName>
    <definedName name="gwqf6" localSheetId="7" hidden="1">{#N/A,#N/A,TRUE,"Krycí list"}</definedName>
    <definedName name="gwqf6" localSheetId="8" hidden="1">{#N/A,#N/A,TRUE,"Krycí list"}</definedName>
    <definedName name="gwqf6" localSheetId="2" hidden="1">{#N/A,#N/A,TRUE,"Krycí list"}</definedName>
    <definedName name="gwqf6" localSheetId="3" hidden="1">{#N/A,#N/A,TRUE,"Krycí list"}</definedName>
    <definedName name="gwqf6" localSheetId="4" hidden="1">{#N/A,#N/A,TRUE,"Krycí list"}</definedName>
    <definedName name="gwqf6" localSheetId="5" hidden="1">{#N/A,#N/A,TRUE,"Krycí list"}</definedName>
    <definedName name="gwqf6" hidden="1">{#N/A,#N/A,TRUE,"Krycí list"}</definedName>
    <definedName name="hčřwhčř" localSheetId="6" hidden="1">{#N/A,#N/A,TRUE,"Krycí list"}</definedName>
    <definedName name="hčřwhčř" localSheetId="7" hidden="1">{#N/A,#N/A,TRUE,"Krycí list"}</definedName>
    <definedName name="hčřwhčř" localSheetId="8" hidden="1">{#N/A,#N/A,TRUE,"Krycí list"}</definedName>
    <definedName name="hčřwhčř" localSheetId="2" hidden="1">{#N/A,#N/A,TRUE,"Krycí list"}</definedName>
    <definedName name="hčřwhčř" localSheetId="3" hidden="1">{#N/A,#N/A,TRUE,"Krycí list"}</definedName>
    <definedName name="hčřwhčř" localSheetId="4" hidden="1">{#N/A,#N/A,TRUE,"Krycí list"}</definedName>
    <definedName name="hčřwhčř" localSheetId="5" hidden="1">{#N/A,#N/A,TRUE,"Krycí list"}</definedName>
    <definedName name="hčřwhčř" hidden="1">{#N/A,#N/A,TRUE,"Krycí list"}</definedName>
    <definedName name="hdffh" localSheetId="6" hidden="1">{#N/A,#N/A,TRUE,"Krycí list"}</definedName>
    <definedName name="hdffh" localSheetId="7" hidden="1">{#N/A,#N/A,TRUE,"Krycí list"}</definedName>
    <definedName name="hdffh" localSheetId="8" hidden="1">{#N/A,#N/A,TRUE,"Krycí list"}</definedName>
    <definedName name="hdffh" localSheetId="2" hidden="1">{#N/A,#N/A,TRUE,"Krycí list"}</definedName>
    <definedName name="hdffh" localSheetId="3" hidden="1">{#N/A,#N/A,TRUE,"Krycí list"}</definedName>
    <definedName name="hdffh" localSheetId="4" hidden="1">{#N/A,#N/A,TRUE,"Krycí list"}</definedName>
    <definedName name="hdffh" localSheetId="5" hidden="1">{#N/A,#N/A,TRUE,"Krycí list"}</definedName>
    <definedName name="hdffh" hidden="1">{#N/A,#N/A,TRUE,"Krycí list"}</definedName>
    <definedName name="hdfhfd" localSheetId="6" hidden="1">{#N/A,#N/A,TRUE,"Krycí list"}</definedName>
    <definedName name="hdfhfd" localSheetId="7" hidden="1">{#N/A,#N/A,TRUE,"Krycí list"}</definedName>
    <definedName name="hdfhfd" localSheetId="8" hidden="1">{#N/A,#N/A,TRUE,"Krycí list"}</definedName>
    <definedName name="hdfhfd" localSheetId="2" hidden="1">{#N/A,#N/A,TRUE,"Krycí list"}</definedName>
    <definedName name="hdfhfd" localSheetId="3" hidden="1">{#N/A,#N/A,TRUE,"Krycí list"}</definedName>
    <definedName name="hdfhfd" localSheetId="4" hidden="1">{#N/A,#N/A,TRUE,"Krycí list"}</definedName>
    <definedName name="hdfhfd" localSheetId="5" hidden="1">{#N/A,#N/A,TRUE,"Krycí list"}</definedName>
    <definedName name="hdfhfd" hidden="1">{#N/A,#N/A,TRUE,"Krycí list"}</definedName>
    <definedName name="herhre" localSheetId="6" hidden="1">{#N/A,#N/A,TRUE,"Krycí list"}</definedName>
    <definedName name="herhre" localSheetId="7" hidden="1">{#N/A,#N/A,TRUE,"Krycí list"}</definedName>
    <definedName name="herhre" localSheetId="8" hidden="1">{#N/A,#N/A,TRUE,"Krycí list"}</definedName>
    <definedName name="herhre" localSheetId="2" hidden="1">{#N/A,#N/A,TRUE,"Krycí list"}</definedName>
    <definedName name="herhre" localSheetId="3" hidden="1">{#N/A,#N/A,TRUE,"Krycí list"}</definedName>
    <definedName name="herhre" localSheetId="4" hidden="1">{#N/A,#N/A,TRUE,"Krycí list"}</definedName>
    <definedName name="herhre" localSheetId="5" hidden="1">{#N/A,#N/A,TRUE,"Krycí list"}</definedName>
    <definedName name="herhre" hidden="1">{#N/A,#N/A,TRUE,"Krycí list"}</definedName>
    <definedName name="hfdhd" localSheetId="6" hidden="1">{#N/A,#N/A,TRUE,"Krycí list"}</definedName>
    <definedName name="hfdhd" localSheetId="7" hidden="1">{#N/A,#N/A,TRUE,"Krycí list"}</definedName>
    <definedName name="hfdhd" localSheetId="8" hidden="1">{#N/A,#N/A,TRUE,"Krycí list"}</definedName>
    <definedName name="hfdhd" localSheetId="2" hidden="1">{#N/A,#N/A,TRUE,"Krycí list"}</definedName>
    <definedName name="hfdhd" localSheetId="3" hidden="1">{#N/A,#N/A,TRUE,"Krycí list"}</definedName>
    <definedName name="hfdhd" localSheetId="4" hidden="1">{#N/A,#N/A,TRUE,"Krycí list"}</definedName>
    <definedName name="hfdhd" localSheetId="5" hidden="1">{#N/A,#N/A,TRUE,"Krycí list"}</definedName>
    <definedName name="hfdhd" hidden="1">{#N/A,#N/A,TRUE,"Krycí list"}</definedName>
    <definedName name="hffdh" localSheetId="6" hidden="1">{#N/A,#N/A,TRUE,"Krycí list"}</definedName>
    <definedName name="hffdh" localSheetId="7" hidden="1">{#N/A,#N/A,TRUE,"Krycí list"}</definedName>
    <definedName name="hffdh" localSheetId="8" hidden="1">{#N/A,#N/A,TRUE,"Krycí list"}</definedName>
    <definedName name="hffdh" localSheetId="2" hidden="1">{#N/A,#N/A,TRUE,"Krycí list"}</definedName>
    <definedName name="hffdh" localSheetId="3" hidden="1">{#N/A,#N/A,TRUE,"Krycí list"}</definedName>
    <definedName name="hffdh" localSheetId="4" hidden="1">{#N/A,#N/A,TRUE,"Krycí list"}</definedName>
    <definedName name="hffdh" localSheetId="5" hidden="1">{#N/A,#N/A,TRUE,"Krycí list"}</definedName>
    <definedName name="hffdh" hidden="1">{#N/A,#N/A,TRUE,"Krycí list"}</definedName>
    <definedName name="hkdkdz" localSheetId="6" hidden="1">{#N/A,#N/A,TRUE,"Krycí list"}</definedName>
    <definedName name="hkdkdz" localSheetId="7" hidden="1">{#N/A,#N/A,TRUE,"Krycí list"}</definedName>
    <definedName name="hkdkdz" localSheetId="8" hidden="1">{#N/A,#N/A,TRUE,"Krycí list"}</definedName>
    <definedName name="hkdkdz" localSheetId="2" hidden="1">{#N/A,#N/A,TRUE,"Krycí list"}</definedName>
    <definedName name="hkdkdz" localSheetId="3" hidden="1">{#N/A,#N/A,TRUE,"Krycí list"}</definedName>
    <definedName name="hkdkdz" localSheetId="4" hidden="1">{#N/A,#N/A,TRUE,"Krycí list"}</definedName>
    <definedName name="hkdkdz" localSheetId="5" hidden="1">{#N/A,#N/A,TRUE,"Krycí list"}</definedName>
    <definedName name="hkdkdz" hidden="1">{#N/A,#N/A,TRUE,"Krycí list"}</definedName>
    <definedName name="hkghkgk" localSheetId="6" hidden="1">{#N/A,#N/A,TRUE,"Krycí list"}</definedName>
    <definedName name="hkghkgk" localSheetId="7" hidden="1">{#N/A,#N/A,TRUE,"Krycí list"}</definedName>
    <definedName name="hkghkgk" localSheetId="8" hidden="1">{#N/A,#N/A,TRUE,"Krycí list"}</definedName>
    <definedName name="hkghkgk" localSheetId="2" hidden="1">{#N/A,#N/A,TRUE,"Krycí list"}</definedName>
    <definedName name="hkghkgk" localSheetId="3" hidden="1">{#N/A,#N/A,TRUE,"Krycí list"}</definedName>
    <definedName name="hkghkgk" localSheetId="4" hidden="1">{#N/A,#N/A,TRUE,"Krycí list"}</definedName>
    <definedName name="hkghkgk" localSheetId="5" hidden="1">{#N/A,#N/A,TRUE,"Krycí list"}</definedName>
    <definedName name="hkghkgk" hidden="1">{#N/A,#N/A,TRUE,"Krycí list"}</definedName>
    <definedName name="hovno" localSheetId="7">#REF!</definedName>
    <definedName name="hovno" localSheetId="8">#REF!</definedName>
    <definedName name="hovno" localSheetId="2">#REF!</definedName>
    <definedName name="hovno" localSheetId="3">#REF!</definedName>
    <definedName name="hovno" localSheetId="4">#REF!</definedName>
    <definedName name="hovno">#REF!</definedName>
    <definedName name="hrehre" localSheetId="6" hidden="1">{#N/A,#N/A,TRUE,"Krycí list"}</definedName>
    <definedName name="hrehre" localSheetId="7" hidden="1">{#N/A,#N/A,TRUE,"Krycí list"}</definedName>
    <definedName name="hrehre" localSheetId="8" hidden="1">{#N/A,#N/A,TRUE,"Krycí list"}</definedName>
    <definedName name="hrehre" localSheetId="2" hidden="1">{#N/A,#N/A,TRUE,"Krycí list"}</definedName>
    <definedName name="hrehre" localSheetId="3" hidden="1">{#N/A,#N/A,TRUE,"Krycí list"}</definedName>
    <definedName name="hrehre" localSheetId="4" hidden="1">{#N/A,#N/A,TRUE,"Krycí list"}</definedName>
    <definedName name="hrehre" localSheetId="5" hidden="1">{#N/A,#N/A,TRUE,"Krycí list"}</definedName>
    <definedName name="hrehre" hidden="1">{#N/A,#N/A,TRUE,"Krycí list"}</definedName>
    <definedName name="htčwh" localSheetId="6" hidden="1">{#N/A,#N/A,TRUE,"Krycí list"}</definedName>
    <definedName name="htčwh" localSheetId="7" hidden="1">{#N/A,#N/A,TRUE,"Krycí list"}</definedName>
    <definedName name="htčwh" localSheetId="8" hidden="1">{#N/A,#N/A,TRUE,"Krycí list"}</definedName>
    <definedName name="htčwh" localSheetId="2" hidden="1">{#N/A,#N/A,TRUE,"Krycí list"}</definedName>
    <definedName name="htčwh" localSheetId="3" hidden="1">{#N/A,#N/A,TRUE,"Krycí list"}</definedName>
    <definedName name="htčwh" localSheetId="4" hidden="1">{#N/A,#N/A,TRUE,"Krycí list"}</definedName>
    <definedName name="htčwh" localSheetId="5" hidden="1">{#N/A,#N/A,TRUE,"Krycí list"}</definedName>
    <definedName name="htčwh" hidden="1">{#N/A,#N/A,TRUE,"Krycí list"}</definedName>
    <definedName name="HTU" localSheetId="7">#REF!</definedName>
    <definedName name="HTU" localSheetId="8">#REF!</definedName>
    <definedName name="HTU" localSheetId="2">#REF!</definedName>
    <definedName name="HTU" localSheetId="3">#REF!</definedName>
    <definedName name="HTU" localSheetId="4">#REF!</definedName>
    <definedName name="HTU">#REF!</definedName>
    <definedName name="huio" localSheetId="6" hidden="1">{#N/A,#N/A,TRUE,"Krycí list"}</definedName>
    <definedName name="huio" localSheetId="7" hidden="1">{#N/A,#N/A,TRUE,"Krycí list"}</definedName>
    <definedName name="huio" localSheetId="8" hidden="1">{#N/A,#N/A,TRUE,"Krycí list"}</definedName>
    <definedName name="huio" localSheetId="2" hidden="1">{#N/A,#N/A,TRUE,"Krycí list"}</definedName>
    <definedName name="huio" localSheetId="3" hidden="1">{#N/A,#N/A,TRUE,"Krycí list"}</definedName>
    <definedName name="huio" localSheetId="4" hidden="1">{#N/A,#N/A,TRUE,"Krycí list"}</definedName>
    <definedName name="huio" localSheetId="5" hidden="1">{#N/A,#N/A,TRUE,"Krycí list"}</definedName>
    <definedName name="huio" hidden="1">{#N/A,#N/A,TRUE,"Krycí list"}</definedName>
    <definedName name="hulhulhul" localSheetId="6" hidden="1">{#N/A,#N/A,TRUE,"Krycí list"}</definedName>
    <definedName name="hulhulhul" localSheetId="7" hidden="1">{#N/A,#N/A,TRUE,"Krycí list"}</definedName>
    <definedName name="hulhulhul" localSheetId="8" hidden="1">{#N/A,#N/A,TRUE,"Krycí list"}</definedName>
    <definedName name="hulhulhul" localSheetId="2" hidden="1">{#N/A,#N/A,TRUE,"Krycí list"}</definedName>
    <definedName name="hulhulhul" localSheetId="3" hidden="1">{#N/A,#N/A,TRUE,"Krycí list"}</definedName>
    <definedName name="hulhulhul" localSheetId="4" hidden="1">{#N/A,#N/A,TRUE,"Krycí list"}</definedName>
    <definedName name="hulhulhul" localSheetId="5" hidden="1">{#N/A,#N/A,TRUE,"Krycí list"}</definedName>
    <definedName name="hulhulhul" hidden="1">{#N/A,#N/A,TRUE,"Krycí list"}</definedName>
    <definedName name="CHVALIL1" localSheetId="6">#REF!</definedName>
    <definedName name="CHVALIL1" localSheetId="7">#REF!</definedName>
    <definedName name="CHVALIL1" localSheetId="8">#REF!</definedName>
    <definedName name="CHVALIL1" localSheetId="2">#REF!</definedName>
    <definedName name="CHVALIL1" localSheetId="3">#REF!</definedName>
    <definedName name="CHVALIL1" localSheetId="4">#REF!</definedName>
    <definedName name="CHVALIL1" localSheetId="5">#REF!</definedName>
    <definedName name="CHVALIL1" localSheetId="0">#REF!</definedName>
    <definedName name="CHVALIL1">#REF!</definedName>
    <definedName name="idižiž" localSheetId="6" hidden="1">{#N/A,#N/A,TRUE,"Krycí list"}</definedName>
    <definedName name="idižiž" localSheetId="7" hidden="1">{#N/A,#N/A,TRUE,"Krycí list"}</definedName>
    <definedName name="idižiž" localSheetId="8" hidden="1">{#N/A,#N/A,TRUE,"Krycí list"}</definedName>
    <definedName name="idižiž" localSheetId="2" hidden="1">{#N/A,#N/A,TRUE,"Krycí list"}</definedName>
    <definedName name="idižiž" localSheetId="3" hidden="1">{#N/A,#N/A,TRUE,"Krycí list"}</definedName>
    <definedName name="idižiž" localSheetId="4" hidden="1">{#N/A,#N/A,TRUE,"Krycí list"}</definedName>
    <definedName name="idižiž" localSheetId="5" hidden="1">{#N/A,#N/A,TRUE,"Krycí list"}</definedName>
    <definedName name="idižiž" hidden="1">{#N/A,#N/A,TRUE,"Krycí list"}</definedName>
    <definedName name="idtii" localSheetId="6" hidden="1">{#N/A,#N/A,TRUE,"Krycí list"}</definedName>
    <definedName name="idtii" localSheetId="7" hidden="1">{#N/A,#N/A,TRUE,"Krycí list"}</definedName>
    <definedName name="idtii" localSheetId="8" hidden="1">{#N/A,#N/A,TRUE,"Krycí list"}</definedName>
    <definedName name="idtii" localSheetId="2" hidden="1">{#N/A,#N/A,TRUE,"Krycí list"}</definedName>
    <definedName name="idtii" localSheetId="3" hidden="1">{#N/A,#N/A,TRUE,"Krycí list"}</definedName>
    <definedName name="idtii" localSheetId="4" hidden="1">{#N/A,#N/A,TRUE,"Krycí list"}</definedName>
    <definedName name="idtii" localSheetId="5" hidden="1">{#N/A,#N/A,TRUE,"Krycí list"}</definedName>
    <definedName name="idtii" hidden="1">{#N/A,#N/A,TRUE,"Krycí list"}</definedName>
    <definedName name="idtižtžti" localSheetId="6" hidden="1">{#N/A,#N/A,TRUE,"Krycí list"}</definedName>
    <definedName name="idtižtžti" localSheetId="7" hidden="1">{#N/A,#N/A,TRUE,"Krycí list"}</definedName>
    <definedName name="idtižtžti" localSheetId="8" hidden="1">{#N/A,#N/A,TRUE,"Krycí list"}</definedName>
    <definedName name="idtižtžti" localSheetId="2" hidden="1">{#N/A,#N/A,TRUE,"Krycí list"}</definedName>
    <definedName name="idtižtžti" localSheetId="3" hidden="1">{#N/A,#N/A,TRUE,"Krycí list"}</definedName>
    <definedName name="idtižtžti" localSheetId="4" hidden="1">{#N/A,#N/A,TRUE,"Krycí list"}</definedName>
    <definedName name="idtižtžti" localSheetId="5" hidden="1">{#N/A,#N/A,TRUE,"Krycí list"}</definedName>
    <definedName name="idtižtžti" hidden="1">{#N/A,#N/A,TRUE,"Krycí list"}</definedName>
    <definedName name="idtztzitzi" localSheetId="6" hidden="1">{#N/A,#N/A,TRUE,"Krycí list"}</definedName>
    <definedName name="idtztzitzi" localSheetId="7" hidden="1">{#N/A,#N/A,TRUE,"Krycí list"}</definedName>
    <definedName name="idtztzitzi" localSheetId="8" hidden="1">{#N/A,#N/A,TRUE,"Krycí list"}</definedName>
    <definedName name="idtztzitzi" localSheetId="2" hidden="1">{#N/A,#N/A,TRUE,"Krycí list"}</definedName>
    <definedName name="idtztzitzi" localSheetId="3" hidden="1">{#N/A,#N/A,TRUE,"Krycí list"}</definedName>
    <definedName name="idtztzitzi" localSheetId="4" hidden="1">{#N/A,#N/A,TRUE,"Krycí list"}</definedName>
    <definedName name="idtztzitzi" localSheetId="5" hidden="1">{#N/A,#N/A,TRUE,"Krycí list"}</definedName>
    <definedName name="idtztzitzi" hidden="1">{#N/A,#N/A,TRUE,"Krycí list"}</definedName>
    <definedName name="idžtžitdižt" localSheetId="6" hidden="1">{#N/A,#N/A,TRUE,"Krycí list"}</definedName>
    <definedName name="idžtžitdižt" localSheetId="7" hidden="1">{#N/A,#N/A,TRUE,"Krycí list"}</definedName>
    <definedName name="idžtžitdižt" localSheetId="8" hidden="1">{#N/A,#N/A,TRUE,"Krycí list"}</definedName>
    <definedName name="idžtžitdižt" localSheetId="2" hidden="1">{#N/A,#N/A,TRUE,"Krycí list"}</definedName>
    <definedName name="idžtžitdižt" localSheetId="3" hidden="1">{#N/A,#N/A,TRUE,"Krycí list"}</definedName>
    <definedName name="idžtžitdižt" localSheetId="4" hidden="1">{#N/A,#N/A,TRUE,"Krycí list"}</definedName>
    <definedName name="idžtžitdižt" localSheetId="5" hidden="1">{#N/A,#N/A,TRUE,"Krycí list"}</definedName>
    <definedName name="idžtžitdižt" hidden="1">{#N/A,#N/A,TRUE,"Krycí list"}</definedName>
    <definedName name="iitzzz" localSheetId="6" hidden="1">{#N/A,#N/A,TRUE,"Krycí list"}</definedName>
    <definedName name="iitzzz" localSheetId="7" hidden="1">{#N/A,#N/A,TRUE,"Krycí list"}</definedName>
    <definedName name="iitzzz" localSheetId="8" hidden="1">{#N/A,#N/A,TRUE,"Krycí list"}</definedName>
    <definedName name="iitzzz" localSheetId="2" hidden="1">{#N/A,#N/A,TRUE,"Krycí list"}</definedName>
    <definedName name="iitzzz" localSheetId="3" hidden="1">{#N/A,#N/A,TRUE,"Krycí list"}</definedName>
    <definedName name="iitzzz" localSheetId="4" hidden="1">{#N/A,#N/A,TRUE,"Krycí list"}</definedName>
    <definedName name="iitzzz" localSheetId="5" hidden="1">{#N/A,#N/A,TRUE,"Krycí list"}</definedName>
    <definedName name="iitzzz" hidden="1">{#N/A,#N/A,TRUE,"Krycí list"}</definedName>
    <definedName name="ilfzil" localSheetId="6" hidden="1">{#N/A,#N/A,TRUE,"Krycí list"}</definedName>
    <definedName name="ilfzil" localSheetId="7" hidden="1">{#N/A,#N/A,TRUE,"Krycí list"}</definedName>
    <definedName name="ilfzil" localSheetId="8" hidden="1">{#N/A,#N/A,TRUE,"Krycí list"}</definedName>
    <definedName name="ilfzil" localSheetId="2" hidden="1">{#N/A,#N/A,TRUE,"Krycí list"}</definedName>
    <definedName name="ilfzil" localSheetId="3" hidden="1">{#N/A,#N/A,TRUE,"Krycí list"}</definedName>
    <definedName name="ilfzil" localSheetId="4" hidden="1">{#N/A,#N/A,TRUE,"Krycí list"}</definedName>
    <definedName name="ilfzil" localSheetId="5" hidden="1">{#N/A,#N/A,TRUE,"Krycí list"}</definedName>
    <definedName name="ilfzil" hidden="1">{#N/A,#N/A,TRUE,"Krycí list"}</definedName>
    <definedName name="inter1" localSheetId="7">#REF!</definedName>
    <definedName name="inter1" localSheetId="8">#REF!</definedName>
    <definedName name="inter1" localSheetId="2">#REF!</definedName>
    <definedName name="inter1" localSheetId="3">#REF!</definedName>
    <definedName name="inter1" localSheetId="4">#REF!</definedName>
    <definedName name="inter1">#REF!</definedName>
    <definedName name="irufhnurfh" localSheetId="6" hidden="1">{#N/A,#N/A,TRUE,"Krycí list"}</definedName>
    <definedName name="irufhnurfh" localSheetId="7" hidden="1">{#N/A,#N/A,TRUE,"Krycí list"}</definedName>
    <definedName name="irufhnurfh" localSheetId="8" hidden="1">{#N/A,#N/A,TRUE,"Krycí list"}</definedName>
    <definedName name="irufhnurfh" localSheetId="2" hidden="1">{#N/A,#N/A,TRUE,"Krycí list"}</definedName>
    <definedName name="irufhnurfh" localSheetId="3" hidden="1">{#N/A,#N/A,TRUE,"Krycí list"}</definedName>
    <definedName name="irufhnurfh" localSheetId="4" hidden="1">{#N/A,#N/A,TRUE,"Krycí list"}</definedName>
    <definedName name="irufhnurfh" localSheetId="5" hidden="1">{#N/A,#N/A,TRUE,"Krycí list"}</definedName>
    <definedName name="irufhnurfh" hidden="1">{#N/A,#N/A,TRUE,"Krycí list"}</definedName>
    <definedName name="irufhnurfh3" localSheetId="6" hidden="1">{#N/A,#N/A,TRUE,"Krycí list"}</definedName>
    <definedName name="irufhnurfh3" localSheetId="7" hidden="1">{#N/A,#N/A,TRUE,"Krycí list"}</definedName>
    <definedName name="irufhnurfh3" localSheetId="8" hidden="1">{#N/A,#N/A,TRUE,"Krycí list"}</definedName>
    <definedName name="irufhnurfh3" localSheetId="2" hidden="1">{#N/A,#N/A,TRUE,"Krycí list"}</definedName>
    <definedName name="irufhnurfh3" localSheetId="3" hidden="1">{#N/A,#N/A,TRUE,"Krycí list"}</definedName>
    <definedName name="irufhnurfh3" localSheetId="4" hidden="1">{#N/A,#N/A,TRUE,"Krycí list"}</definedName>
    <definedName name="irufhnurfh3" localSheetId="5" hidden="1">{#N/A,#N/A,TRUE,"Krycí list"}</definedName>
    <definedName name="irufhnurfh3" hidden="1">{#N/A,#N/A,TRUE,"Krycí list"}</definedName>
    <definedName name="irufhnurfh4" localSheetId="6" hidden="1">{#N/A,#N/A,TRUE,"Krycí list"}</definedName>
    <definedName name="irufhnurfh4" localSheetId="7" hidden="1">{#N/A,#N/A,TRUE,"Krycí list"}</definedName>
    <definedName name="irufhnurfh4" localSheetId="8" hidden="1">{#N/A,#N/A,TRUE,"Krycí list"}</definedName>
    <definedName name="irufhnurfh4" localSheetId="2" hidden="1">{#N/A,#N/A,TRUE,"Krycí list"}</definedName>
    <definedName name="irufhnurfh4" localSheetId="3" hidden="1">{#N/A,#N/A,TRUE,"Krycí list"}</definedName>
    <definedName name="irufhnurfh4" localSheetId="4" hidden="1">{#N/A,#N/A,TRUE,"Krycí list"}</definedName>
    <definedName name="irufhnurfh4" localSheetId="5" hidden="1">{#N/A,#N/A,TRUE,"Krycí list"}</definedName>
    <definedName name="irufhnurfh4" hidden="1">{#N/A,#N/A,TRUE,"Krycí list"}</definedName>
    <definedName name="irufhnurfh55" localSheetId="6" hidden="1">{#N/A,#N/A,TRUE,"Krycí list"}</definedName>
    <definedName name="irufhnurfh55" localSheetId="7" hidden="1">{#N/A,#N/A,TRUE,"Krycí list"}</definedName>
    <definedName name="irufhnurfh55" localSheetId="8" hidden="1">{#N/A,#N/A,TRUE,"Krycí list"}</definedName>
    <definedName name="irufhnurfh55" localSheetId="2" hidden="1">{#N/A,#N/A,TRUE,"Krycí list"}</definedName>
    <definedName name="irufhnurfh55" localSheetId="3" hidden="1">{#N/A,#N/A,TRUE,"Krycí list"}</definedName>
    <definedName name="irufhnurfh55" localSheetId="4" hidden="1">{#N/A,#N/A,TRUE,"Krycí list"}</definedName>
    <definedName name="irufhnurfh55" localSheetId="5" hidden="1">{#N/A,#N/A,TRUE,"Krycí list"}</definedName>
    <definedName name="irufhnurfh55" hidden="1">{#N/A,#N/A,TRUE,"Krycí list"}</definedName>
    <definedName name="irufhnurfh66" localSheetId="6" hidden="1">{#N/A,#N/A,TRUE,"Krycí list"}</definedName>
    <definedName name="irufhnurfh66" localSheetId="7" hidden="1">{#N/A,#N/A,TRUE,"Krycí list"}</definedName>
    <definedName name="irufhnurfh66" localSheetId="8" hidden="1">{#N/A,#N/A,TRUE,"Krycí list"}</definedName>
    <definedName name="irufhnurfh66" localSheetId="2" hidden="1">{#N/A,#N/A,TRUE,"Krycí list"}</definedName>
    <definedName name="irufhnurfh66" localSheetId="3" hidden="1">{#N/A,#N/A,TRUE,"Krycí list"}</definedName>
    <definedName name="irufhnurfh66" localSheetId="4" hidden="1">{#N/A,#N/A,TRUE,"Krycí list"}</definedName>
    <definedName name="irufhnurfh66" localSheetId="5" hidden="1">{#N/A,#N/A,TRUE,"Krycí list"}</definedName>
    <definedName name="irufhnurfh66" hidden="1">{#N/A,#N/A,TRUE,"Krycí list"}</definedName>
    <definedName name="izizililz" localSheetId="6" hidden="1">{#N/A,#N/A,TRUE,"Krycí list"}</definedName>
    <definedName name="izizililz" localSheetId="7" hidden="1">{#N/A,#N/A,TRUE,"Krycí list"}</definedName>
    <definedName name="izizililz" localSheetId="8" hidden="1">{#N/A,#N/A,TRUE,"Krycí list"}</definedName>
    <definedName name="izizililz" localSheetId="2" hidden="1">{#N/A,#N/A,TRUE,"Krycí list"}</definedName>
    <definedName name="izizililz" localSheetId="3" hidden="1">{#N/A,#N/A,TRUE,"Krycí list"}</definedName>
    <definedName name="izizililz" localSheetId="4" hidden="1">{#N/A,#N/A,TRUE,"Krycí list"}</definedName>
    <definedName name="izizililz" localSheetId="5" hidden="1">{#N/A,#N/A,TRUE,"Krycí list"}</definedName>
    <definedName name="izizililz" hidden="1">{#N/A,#N/A,TRUE,"Krycí list"}</definedName>
    <definedName name="ižtdžitži" localSheetId="6" hidden="1">{#N/A,#N/A,TRUE,"Krycí list"}</definedName>
    <definedName name="ižtdžitži" localSheetId="7" hidden="1">{#N/A,#N/A,TRUE,"Krycí list"}</definedName>
    <definedName name="ižtdžitži" localSheetId="8" hidden="1">{#N/A,#N/A,TRUE,"Krycí list"}</definedName>
    <definedName name="ižtdžitži" localSheetId="2" hidden="1">{#N/A,#N/A,TRUE,"Krycí list"}</definedName>
    <definedName name="ižtdžitži" localSheetId="3" hidden="1">{#N/A,#N/A,TRUE,"Krycí list"}</definedName>
    <definedName name="ižtdžitži" localSheetId="4" hidden="1">{#N/A,#N/A,TRUE,"Krycí list"}</definedName>
    <definedName name="ižtdžitži" localSheetId="5" hidden="1">{#N/A,#N/A,TRUE,"Krycí list"}</definedName>
    <definedName name="ižtdžitži" hidden="1">{#N/A,#N/A,TRUE,"Krycí list"}</definedName>
    <definedName name="JET" localSheetId="6" hidden="1">{#N/A,#N/A,TRUE,"Krycí list"}</definedName>
    <definedName name="JET" localSheetId="7" hidden="1">{#N/A,#N/A,TRUE,"Krycí list"}</definedName>
    <definedName name="JET" localSheetId="8" hidden="1">{#N/A,#N/A,TRUE,"Krycí list"}</definedName>
    <definedName name="JET" localSheetId="2" hidden="1">{#N/A,#N/A,TRUE,"Krycí list"}</definedName>
    <definedName name="JET" localSheetId="3" hidden="1">{#N/A,#N/A,TRUE,"Krycí list"}</definedName>
    <definedName name="JET" localSheetId="4" hidden="1">{#N/A,#N/A,TRUE,"Krycí list"}</definedName>
    <definedName name="JET" localSheetId="5" hidden="1">{#N/A,#N/A,TRUE,"Krycí list"}</definedName>
    <definedName name="JET" hidden="1">{#N/A,#N/A,TRUE,"Krycí list"}</definedName>
    <definedName name="jrtrt" localSheetId="6" hidden="1">{#N/A,#N/A,TRUE,"Krycí list"}</definedName>
    <definedName name="jrtrt" localSheetId="7" hidden="1">{#N/A,#N/A,TRUE,"Krycí list"}</definedName>
    <definedName name="jrtrt" localSheetId="8" hidden="1">{#N/A,#N/A,TRUE,"Krycí list"}</definedName>
    <definedName name="jrtrt" localSheetId="2" hidden="1">{#N/A,#N/A,TRUE,"Krycí list"}</definedName>
    <definedName name="jrtrt" localSheetId="3" hidden="1">{#N/A,#N/A,TRUE,"Krycí list"}</definedName>
    <definedName name="jrtrt" localSheetId="4" hidden="1">{#N/A,#N/A,TRUE,"Krycí list"}</definedName>
    <definedName name="jrtrt" localSheetId="5" hidden="1">{#N/A,#N/A,TRUE,"Krycí list"}</definedName>
    <definedName name="jrtrt" hidden="1">{#N/A,#N/A,TRUE,"Krycí list"}</definedName>
    <definedName name="jtr" localSheetId="6" hidden="1">{#N/A,#N/A,TRUE,"Krycí list"}</definedName>
    <definedName name="jtr" localSheetId="7" hidden="1">{#N/A,#N/A,TRUE,"Krycí list"}</definedName>
    <definedName name="jtr" localSheetId="8" hidden="1">{#N/A,#N/A,TRUE,"Krycí list"}</definedName>
    <definedName name="jtr" localSheetId="2" hidden="1">{#N/A,#N/A,TRUE,"Krycí list"}</definedName>
    <definedName name="jtr" localSheetId="3" hidden="1">{#N/A,#N/A,TRUE,"Krycí list"}</definedName>
    <definedName name="jtr" localSheetId="4" hidden="1">{#N/A,#N/A,TRUE,"Krycí list"}</definedName>
    <definedName name="jtr" localSheetId="5" hidden="1">{#N/A,#N/A,TRUE,"Krycí list"}</definedName>
    <definedName name="jtr" hidden="1">{#N/A,#N/A,TRUE,"Krycí list"}</definedName>
    <definedName name="JZEJ" localSheetId="6" hidden="1">{#N/A,#N/A,TRUE,"Krycí list"}</definedName>
    <definedName name="JZEJ" localSheetId="7" hidden="1">{#N/A,#N/A,TRUE,"Krycí list"}</definedName>
    <definedName name="JZEJ" localSheetId="8" hidden="1">{#N/A,#N/A,TRUE,"Krycí list"}</definedName>
    <definedName name="JZEJ" localSheetId="2" hidden="1">{#N/A,#N/A,TRUE,"Krycí list"}</definedName>
    <definedName name="JZEJ" localSheetId="3" hidden="1">{#N/A,#N/A,TRUE,"Krycí list"}</definedName>
    <definedName name="JZEJ" localSheetId="4" hidden="1">{#N/A,#N/A,TRUE,"Krycí list"}</definedName>
    <definedName name="JZEJ" localSheetId="5" hidden="1">{#N/A,#N/A,TRUE,"Krycí list"}</definedName>
    <definedName name="JZEJ" hidden="1">{#N/A,#N/A,TRUE,"Krycí list"}</definedName>
    <definedName name="jzzuggt" localSheetId="7">#REF!</definedName>
    <definedName name="jzzuggt" localSheetId="8">#REF!</definedName>
    <definedName name="jzzuggt" localSheetId="2">#REF!</definedName>
    <definedName name="jzzuggt" localSheetId="3">#REF!</definedName>
    <definedName name="jzzuggt" localSheetId="4">#REF!</definedName>
    <definedName name="jzzuggt">#REF!</definedName>
    <definedName name="kážýrt" localSheetId="6" hidden="1">{#N/A,#N/A,TRUE,"Krycí list"}</definedName>
    <definedName name="kážýrt" localSheetId="7" hidden="1">{#N/A,#N/A,TRUE,"Krycí list"}</definedName>
    <definedName name="kážýrt" localSheetId="8" hidden="1">{#N/A,#N/A,TRUE,"Krycí list"}</definedName>
    <definedName name="kážýrt" localSheetId="2" hidden="1">{#N/A,#N/A,TRUE,"Krycí list"}</definedName>
    <definedName name="kážýrt" localSheetId="3" hidden="1">{#N/A,#N/A,TRUE,"Krycí list"}</definedName>
    <definedName name="kážýrt" localSheetId="4" hidden="1">{#N/A,#N/A,TRUE,"Krycí list"}</definedName>
    <definedName name="kážýrt" localSheetId="5" hidden="1">{#N/A,#N/A,TRUE,"Krycí list"}</definedName>
    <definedName name="kážýrt" hidden="1">{#N/A,#N/A,TRUE,"Krycí list"}</definedName>
    <definedName name="KK" localSheetId="7">#REF!</definedName>
    <definedName name="KK" localSheetId="8">#REF!</definedName>
    <definedName name="KK" localSheetId="2">#REF!</definedName>
    <definedName name="KK" localSheetId="3">#REF!</definedName>
    <definedName name="KK" localSheetId="4">#REF!</definedName>
    <definedName name="KK">#REF!</definedName>
    <definedName name="kkáá" localSheetId="6" hidden="1">{#N/A,#N/A,TRUE,"Krycí list"}</definedName>
    <definedName name="kkáá" localSheetId="7" hidden="1">{#N/A,#N/A,TRUE,"Krycí list"}</definedName>
    <definedName name="kkáá" localSheetId="8" hidden="1">{#N/A,#N/A,TRUE,"Krycí list"}</definedName>
    <definedName name="kkáá" localSheetId="2" hidden="1">{#N/A,#N/A,TRUE,"Krycí list"}</definedName>
    <definedName name="kkáá" localSheetId="3" hidden="1">{#N/A,#N/A,TRUE,"Krycí list"}</definedName>
    <definedName name="kkáá" localSheetId="4" hidden="1">{#N/A,#N/A,TRUE,"Krycí list"}</definedName>
    <definedName name="kkáá" localSheetId="5" hidden="1">{#N/A,#N/A,TRUE,"Krycí list"}</definedName>
    <definedName name="kkáá" hidden="1">{#N/A,#N/A,TRUE,"Krycí list"}</definedName>
    <definedName name="Kody_proj" localSheetId="7">#REF!</definedName>
    <definedName name="Kody_proj" localSheetId="8">#REF!</definedName>
    <definedName name="Kody_proj" localSheetId="2">#REF!</definedName>
    <definedName name="Kody_proj" localSheetId="3">#REF!</definedName>
    <definedName name="Kody_proj" localSheetId="4">#REF!</definedName>
    <definedName name="Kody_proj">#REF!</definedName>
    <definedName name="Kody_zeme" localSheetId="7">#REF!</definedName>
    <definedName name="Kody_zeme" localSheetId="8">#REF!</definedName>
    <definedName name="Kody_zeme" localSheetId="2">#REF!</definedName>
    <definedName name="Kody_zeme" localSheetId="3">#REF!</definedName>
    <definedName name="Kody_zeme" localSheetId="4">#REF!</definedName>
    <definedName name="Kody_zeme">#REF!</definedName>
    <definedName name="KONTROL1" localSheetId="6">#REF!</definedName>
    <definedName name="KONTROL1" localSheetId="7">#REF!</definedName>
    <definedName name="KONTROL1" localSheetId="8">#REF!</definedName>
    <definedName name="KONTROL1" localSheetId="2">#REF!</definedName>
    <definedName name="KONTROL1" localSheetId="3">#REF!</definedName>
    <definedName name="KONTROL1" localSheetId="4">#REF!</definedName>
    <definedName name="KONTROL1" localSheetId="5">#REF!</definedName>
    <definedName name="KONTROL1" localSheetId="0">#REF!</definedName>
    <definedName name="KONTROL1">#REF!</definedName>
    <definedName name="KONTROL2" localSheetId="6">#REF!</definedName>
    <definedName name="KONTROL2" localSheetId="7">#REF!</definedName>
    <definedName name="KONTROL2" localSheetId="8">#REF!</definedName>
    <definedName name="KONTROL2" localSheetId="2">#REF!</definedName>
    <definedName name="KONTROL2" localSheetId="3">#REF!</definedName>
    <definedName name="KONTROL2" localSheetId="4">#REF!</definedName>
    <definedName name="KONTROL2" localSheetId="5">#REF!</definedName>
    <definedName name="KONTROL2" localSheetId="0">#REF!</definedName>
    <definedName name="KONTROL2">#REF!</definedName>
    <definedName name="KONTROL3" localSheetId="6">#REF!</definedName>
    <definedName name="KONTROL3" localSheetId="7">#REF!</definedName>
    <definedName name="KONTROL3" localSheetId="8">#REF!</definedName>
    <definedName name="KONTROL3" localSheetId="2">#REF!</definedName>
    <definedName name="KONTROL3" localSheetId="3">#REF!</definedName>
    <definedName name="KONTROL3" localSheetId="4">#REF!</definedName>
    <definedName name="KONTROL3" localSheetId="5">#REF!</definedName>
    <definedName name="KONTROL3" localSheetId="0">#REF!</definedName>
    <definedName name="KONTROL3">#REF!</definedName>
    <definedName name="KONTROL4" localSheetId="7">#REF!</definedName>
    <definedName name="KONTROL4" localSheetId="8">#REF!</definedName>
    <definedName name="KONTROL4" localSheetId="2">#REF!</definedName>
    <definedName name="KONTROL4" localSheetId="3">#REF!</definedName>
    <definedName name="KONTROL4" localSheetId="4">#REF!</definedName>
    <definedName name="KONTROL4" localSheetId="0">#REF!</definedName>
    <definedName name="KONTROL4">#REF!</definedName>
    <definedName name="ktukd" localSheetId="6" hidden="1">{#N/A,#N/A,TRUE,"Krycí list"}</definedName>
    <definedName name="ktukd" localSheetId="7" hidden="1">{#N/A,#N/A,TRUE,"Krycí list"}</definedName>
    <definedName name="ktukd" localSheetId="8" hidden="1">{#N/A,#N/A,TRUE,"Krycí list"}</definedName>
    <definedName name="ktukd" localSheetId="2" hidden="1">{#N/A,#N/A,TRUE,"Krycí list"}</definedName>
    <definedName name="ktukd" localSheetId="3" hidden="1">{#N/A,#N/A,TRUE,"Krycí list"}</definedName>
    <definedName name="ktukd" localSheetId="4" hidden="1">{#N/A,#N/A,TRUE,"Krycí list"}</definedName>
    <definedName name="ktukd" localSheetId="5" hidden="1">{#N/A,#N/A,TRUE,"Krycí list"}</definedName>
    <definedName name="ktukd" hidden="1">{#N/A,#N/A,TRUE,"Krycí list"}</definedName>
    <definedName name="ktzkzulzul" localSheetId="6" hidden="1">{#N/A,#N/A,TRUE,"Krycí list"}</definedName>
    <definedName name="ktzkzulzul" localSheetId="7" hidden="1">{#N/A,#N/A,TRUE,"Krycí list"}</definedName>
    <definedName name="ktzkzulzul" localSheetId="8" hidden="1">{#N/A,#N/A,TRUE,"Krycí list"}</definedName>
    <definedName name="ktzkzulzul" localSheetId="2" hidden="1">{#N/A,#N/A,TRUE,"Krycí list"}</definedName>
    <definedName name="ktzkzulzul" localSheetId="3" hidden="1">{#N/A,#N/A,TRUE,"Krycí list"}</definedName>
    <definedName name="ktzkzulzul" localSheetId="4" hidden="1">{#N/A,#N/A,TRUE,"Krycí list"}</definedName>
    <definedName name="ktzkzulzul" localSheetId="5" hidden="1">{#N/A,#N/A,TRUE,"Krycí list"}</definedName>
    <definedName name="ktzkzulzul" hidden="1">{#N/A,#N/A,TRUE,"Krycí list"}</definedName>
    <definedName name="kudkdtktk" localSheetId="6" hidden="1">{#N/A,#N/A,TRUE,"Krycí list"}</definedName>
    <definedName name="kudkdtktk" localSheetId="7" hidden="1">{#N/A,#N/A,TRUE,"Krycí list"}</definedName>
    <definedName name="kudkdtktk" localSheetId="8" hidden="1">{#N/A,#N/A,TRUE,"Krycí list"}</definedName>
    <definedName name="kudkdtktk" localSheetId="2" hidden="1">{#N/A,#N/A,TRUE,"Krycí list"}</definedName>
    <definedName name="kudkdtktk" localSheetId="3" hidden="1">{#N/A,#N/A,TRUE,"Krycí list"}</definedName>
    <definedName name="kudkdtktk" localSheetId="4" hidden="1">{#N/A,#N/A,TRUE,"Krycí list"}</definedName>
    <definedName name="kudkdtktk" localSheetId="5" hidden="1">{#N/A,#N/A,TRUE,"Krycí list"}</definedName>
    <definedName name="kudkdtktk" hidden="1">{#N/A,#N/A,TRUE,"Krycí list"}</definedName>
    <definedName name="Kurs_Kc_ECU" localSheetId="7">#REF!</definedName>
    <definedName name="Kurs_Kc_ECU" localSheetId="8">#REF!</definedName>
    <definedName name="Kurs_Kc_ECU" localSheetId="2">#REF!</definedName>
    <definedName name="Kurs_Kc_ECU" localSheetId="3">#REF!</definedName>
    <definedName name="Kurs_Kc_ECU" localSheetId="4">#REF!</definedName>
    <definedName name="Kurs_Kc_ECU">#REF!</definedName>
    <definedName name="KZEKK" localSheetId="6" hidden="1">{#N/A,#N/A,TRUE,"Krycí list"}</definedName>
    <definedName name="KZEKK" localSheetId="7" hidden="1">{#N/A,#N/A,TRUE,"Krycí list"}</definedName>
    <definedName name="KZEKK" localSheetId="8" hidden="1">{#N/A,#N/A,TRUE,"Krycí list"}</definedName>
    <definedName name="KZEKK" localSheetId="2" hidden="1">{#N/A,#N/A,TRUE,"Krycí list"}</definedName>
    <definedName name="KZEKK" localSheetId="3" hidden="1">{#N/A,#N/A,TRUE,"Krycí list"}</definedName>
    <definedName name="KZEKK" localSheetId="4" hidden="1">{#N/A,#N/A,TRUE,"Krycí list"}</definedName>
    <definedName name="KZEKK" localSheetId="5" hidden="1">{#N/A,#N/A,TRUE,"Krycí list"}</definedName>
    <definedName name="KZEKK" hidden="1">{#N/A,#N/A,TRUE,"Krycí list"}</definedName>
    <definedName name="kztzktzk" localSheetId="6" hidden="1">{#N/A,#N/A,TRUE,"Krycí list"}</definedName>
    <definedName name="kztzktzk" localSheetId="7" hidden="1">{#N/A,#N/A,TRUE,"Krycí list"}</definedName>
    <definedName name="kztzktzk" localSheetId="8" hidden="1">{#N/A,#N/A,TRUE,"Krycí list"}</definedName>
    <definedName name="kztzktzk" localSheetId="2" hidden="1">{#N/A,#N/A,TRUE,"Krycí list"}</definedName>
    <definedName name="kztzktzk" localSheetId="3" hidden="1">{#N/A,#N/A,TRUE,"Krycí list"}</definedName>
    <definedName name="kztzktzk" localSheetId="4" hidden="1">{#N/A,#N/A,TRUE,"Krycí list"}</definedName>
    <definedName name="kztzktzk" localSheetId="5" hidden="1">{#N/A,#N/A,TRUE,"Krycí list"}</definedName>
    <definedName name="kztzktzk" hidden="1">{#N/A,#N/A,TRUE,"Krycí list"}</definedName>
    <definedName name="lhuulhullu" localSheetId="6" hidden="1">{#N/A,#N/A,TRUE,"Krycí list"}</definedName>
    <definedName name="lhuulhullu" localSheetId="7" hidden="1">{#N/A,#N/A,TRUE,"Krycí list"}</definedName>
    <definedName name="lhuulhullu" localSheetId="8" hidden="1">{#N/A,#N/A,TRUE,"Krycí list"}</definedName>
    <definedName name="lhuulhullu" localSheetId="2" hidden="1">{#N/A,#N/A,TRUE,"Krycí list"}</definedName>
    <definedName name="lhuulhullu" localSheetId="3" hidden="1">{#N/A,#N/A,TRUE,"Krycí list"}</definedName>
    <definedName name="lhuulhullu" localSheetId="4" hidden="1">{#N/A,#N/A,TRUE,"Krycí list"}</definedName>
    <definedName name="lhuulhullu" localSheetId="5" hidden="1">{#N/A,#N/A,TRUE,"Krycí list"}</definedName>
    <definedName name="lhuulhullu" hidden="1">{#N/A,#N/A,TRUE,"Krycí list"}</definedName>
    <definedName name="liiliii" localSheetId="6" hidden="1">{#N/A,#N/A,TRUE,"Krycí list"}</definedName>
    <definedName name="liiliii" localSheetId="7" hidden="1">{#N/A,#N/A,TRUE,"Krycí list"}</definedName>
    <definedName name="liiliii" localSheetId="8" hidden="1">{#N/A,#N/A,TRUE,"Krycí list"}</definedName>
    <definedName name="liiliii" localSheetId="2" hidden="1">{#N/A,#N/A,TRUE,"Krycí list"}</definedName>
    <definedName name="liiliii" localSheetId="3" hidden="1">{#N/A,#N/A,TRUE,"Krycí list"}</definedName>
    <definedName name="liiliii" localSheetId="4" hidden="1">{#N/A,#N/A,TRUE,"Krycí list"}</definedName>
    <definedName name="liiliii" localSheetId="5" hidden="1">{#N/A,#N/A,TRUE,"Krycí list"}</definedName>
    <definedName name="liiliii" hidden="1">{#N/A,#N/A,TRUE,"Krycí list"}</definedName>
    <definedName name="lililiůůípt" localSheetId="6" hidden="1">{#N/A,#N/A,TRUE,"Krycí list"}</definedName>
    <definedName name="lililiůůípt" localSheetId="7" hidden="1">{#N/A,#N/A,TRUE,"Krycí list"}</definedName>
    <definedName name="lililiůůípt" localSheetId="8" hidden="1">{#N/A,#N/A,TRUE,"Krycí list"}</definedName>
    <definedName name="lililiůůípt" localSheetId="2" hidden="1">{#N/A,#N/A,TRUE,"Krycí list"}</definedName>
    <definedName name="lililiůůípt" localSheetId="3" hidden="1">{#N/A,#N/A,TRUE,"Krycí list"}</definedName>
    <definedName name="lililiůůípt" localSheetId="4" hidden="1">{#N/A,#N/A,TRUE,"Krycí list"}</definedName>
    <definedName name="lililiůůípt" localSheetId="5" hidden="1">{#N/A,#N/A,TRUE,"Krycí list"}</definedName>
    <definedName name="lililiůůípt" hidden="1">{#N/A,#N/A,TRUE,"Krycí list"}</definedName>
    <definedName name="llhlul" localSheetId="6" hidden="1">{#N/A,#N/A,TRUE,"Krycí list"}</definedName>
    <definedName name="llhlul" localSheetId="7" hidden="1">{#N/A,#N/A,TRUE,"Krycí list"}</definedName>
    <definedName name="llhlul" localSheetId="8" hidden="1">{#N/A,#N/A,TRUE,"Krycí list"}</definedName>
    <definedName name="llhlul" localSheetId="2" hidden="1">{#N/A,#N/A,TRUE,"Krycí list"}</definedName>
    <definedName name="llhlul" localSheetId="3" hidden="1">{#N/A,#N/A,TRUE,"Krycí list"}</definedName>
    <definedName name="llhlul" localSheetId="4" hidden="1">{#N/A,#N/A,TRUE,"Krycí list"}</definedName>
    <definedName name="llhlul" localSheetId="5" hidden="1">{#N/A,#N/A,TRUE,"Krycí list"}</definedName>
    <definedName name="llhlul" hidden="1">{#N/A,#N/A,TRUE,"Krycí list"}</definedName>
    <definedName name="luhuluhl" localSheetId="6" hidden="1">{#N/A,#N/A,TRUE,"Krycí list"}</definedName>
    <definedName name="luhuluhl" localSheetId="7" hidden="1">{#N/A,#N/A,TRUE,"Krycí list"}</definedName>
    <definedName name="luhuluhl" localSheetId="8" hidden="1">{#N/A,#N/A,TRUE,"Krycí list"}</definedName>
    <definedName name="luhuluhl" localSheetId="2" hidden="1">{#N/A,#N/A,TRUE,"Krycí list"}</definedName>
    <definedName name="luhuluhl" localSheetId="3" hidden="1">{#N/A,#N/A,TRUE,"Krycí list"}</definedName>
    <definedName name="luhuluhl" localSheetId="4" hidden="1">{#N/A,#N/A,TRUE,"Krycí list"}</definedName>
    <definedName name="luhuluhl" localSheetId="5" hidden="1">{#N/A,#N/A,TRUE,"Krycí list"}</definedName>
    <definedName name="luhuluhl" hidden="1">{#N/A,#N/A,TRUE,"Krycí list"}</definedName>
    <definedName name="luluhlhu" localSheetId="6" hidden="1">{#N/A,#N/A,TRUE,"Krycí list"}</definedName>
    <definedName name="luluhlhu" localSheetId="7" hidden="1">{#N/A,#N/A,TRUE,"Krycí list"}</definedName>
    <definedName name="luluhlhu" localSheetId="8" hidden="1">{#N/A,#N/A,TRUE,"Krycí list"}</definedName>
    <definedName name="luluhlhu" localSheetId="2" hidden="1">{#N/A,#N/A,TRUE,"Krycí list"}</definedName>
    <definedName name="luluhlhu" localSheetId="3" hidden="1">{#N/A,#N/A,TRUE,"Krycí list"}</definedName>
    <definedName name="luluhlhu" localSheetId="4" hidden="1">{#N/A,#N/A,TRUE,"Krycí list"}</definedName>
    <definedName name="luluhlhu" localSheetId="5" hidden="1">{#N/A,#N/A,TRUE,"Krycí list"}</definedName>
    <definedName name="luluhlhu" hidden="1">{#N/A,#N/A,TRUE,"Krycí list"}</definedName>
    <definedName name="lzl" localSheetId="6" hidden="1">{#N/A,#N/A,TRUE,"Krycí list"}</definedName>
    <definedName name="lzl" localSheetId="7" hidden="1">{#N/A,#N/A,TRUE,"Krycí list"}</definedName>
    <definedName name="lzl" localSheetId="8" hidden="1">{#N/A,#N/A,TRUE,"Krycí list"}</definedName>
    <definedName name="lzl" localSheetId="2" hidden="1">{#N/A,#N/A,TRUE,"Krycí list"}</definedName>
    <definedName name="lzl" localSheetId="3" hidden="1">{#N/A,#N/A,TRUE,"Krycí list"}</definedName>
    <definedName name="lzl" localSheetId="4" hidden="1">{#N/A,#N/A,TRUE,"Krycí list"}</definedName>
    <definedName name="lzl" localSheetId="5" hidden="1">{#N/A,#N/A,TRUE,"Krycí list"}</definedName>
    <definedName name="lzl" hidden="1">{#N/A,#N/A,TRUE,"Krycí list"}</definedName>
    <definedName name="lzulzuulz" localSheetId="6" hidden="1">{#N/A,#N/A,TRUE,"Krycí list"}</definedName>
    <definedName name="lzulzuulz" localSheetId="7" hidden="1">{#N/A,#N/A,TRUE,"Krycí list"}</definedName>
    <definedName name="lzulzuulz" localSheetId="8" hidden="1">{#N/A,#N/A,TRUE,"Krycí list"}</definedName>
    <definedName name="lzulzuulz" localSheetId="2" hidden="1">{#N/A,#N/A,TRUE,"Krycí list"}</definedName>
    <definedName name="lzulzuulz" localSheetId="3" hidden="1">{#N/A,#N/A,TRUE,"Krycí list"}</definedName>
    <definedName name="lzulzuulz" localSheetId="4" hidden="1">{#N/A,#N/A,TRUE,"Krycí list"}</definedName>
    <definedName name="lzulzuulz" localSheetId="5" hidden="1">{#N/A,#N/A,TRUE,"Krycí list"}</definedName>
    <definedName name="lzulzuulz" hidden="1">{#N/A,#N/A,TRUE,"Krycí list"}</definedName>
    <definedName name="mila" localSheetId="6" hidden="1">{#N/A,#N/A,TRUE,"Krycí list"}</definedName>
    <definedName name="mila" localSheetId="7" hidden="1">{#N/A,#N/A,TRUE,"Krycí list"}</definedName>
    <definedName name="mila" localSheetId="8" hidden="1">{#N/A,#N/A,TRUE,"Krycí list"}</definedName>
    <definedName name="mila" localSheetId="2" hidden="1">{#N/A,#N/A,TRUE,"Krycí list"}</definedName>
    <definedName name="mila" localSheetId="3" hidden="1">{#N/A,#N/A,TRUE,"Krycí list"}</definedName>
    <definedName name="mila" localSheetId="4" hidden="1">{#N/A,#N/A,TRUE,"Krycí list"}</definedName>
    <definedName name="mila" localSheetId="5" hidden="1">{#N/A,#N/A,TRUE,"Krycí list"}</definedName>
    <definedName name="mila" localSheetId="0" hidden="1">{#N/A,#N/A,TRUE,"Krycí list"}</definedName>
    <definedName name="mila" hidden="1">{#N/A,#N/A,TRUE,"Krycí list"}</definedName>
    <definedName name="mts" localSheetId="7">#REF!</definedName>
    <definedName name="mts" localSheetId="8">#REF!</definedName>
    <definedName name="mts" localSheetId="2">#REF!</definedName>
    <definedName name="mts" localSheetId="3">#REF!</definedName>
    <definedName name="mts" localSheetId="4">#REF!</definedName>
    <definedName name="mts">#REF!</definedName>
    <definedName name="NAZEV" localSheetId="6">#REF!</definedName>
    <definedName name="NAZEV" localSheetId="7">#REF!</definedName>
    <definedName name="NAZEV" localSheetId="8">#REF!</definedName>
    <definedName name="NAZEV" localSheetId="2">#REF!</definedName>
    <definedName name="NAZEV" localSheetId="3">#REF!</definedName>
    <definedName name="NAZEV" localSheetId="4">#REF!</definedName>
    <definedName name="NAZEV" localSheetId="5">#REF!</definedName>
    <definedName name="NAZEV" localSheetId="0">#REF!</definedName>
    <definedName name="NAZEV">#REF!</definedName>
    <definedName name="Nazvy_proj" localSheetId="7">#REF!</definedName>
    <definedName name="Nazvy_proj" localSheetId="8">#REF!</definedName>
    <definedName name="Nazvy_proj" localSheetId="2">#REF!</definedName>
    <definedName name="Nazvy_proj" localSheetId="3">#REF!</definedName>
    <definedName name="Nazvy_proj" localSheetId="4">#REF!</definedName>
    <definedName name="Nazvy_proj">#REF!</definedName>
    <definedName name="nový" localSheetId="6" hidden="1">{#N/A,#N/A,TRUE,"Krycí list"}</definedName>
    <definedName name="nový" localSheetId="7" hidden="1">{#N/A,#N/A,TRUE,"Krycí list"}</definedName>
    <definedName name="nový" localSheetId="8" hidden="1">{#N/A,#N/A,TRUE,"Krycí list"}</definedName>
    <definedName name="nový" localSheetId="2" hidden="1">{#N/A,#N/A,TRUE,"Krycí list"}</definedName>
    <definedName name="nový" localSheetId="3" hidden="1">{#N/A,#N/A,TRUE,"Krycí list"}</definedName>
    <definedName name="nový" localSheetId="4" hidden="1">{#N/A,#N/A,TRUE,"Krycí list"}</definedName>
    <definedName name="nový" localSheetId="5" hidden="1">{#N/A,#N/A,TRUE,"Krycí list"}</definedName>
    <definedName name="nový" localSheetId="0" hidden="1">{#N/A,#N/A,TRUE,"Krycí list"}</definedName>
    <definedName name="nový" hidden="1">{#N/A,#N/A,TRUE,"Krycí list"}</definedName>
    <definedName name="obch_sleva" localSheetId="7">#REF!</definedName>
    <definedName name="obch_sleva" localSheetId="8">#REF!</definedName>
    <definedName name="obch_sleva" localSheetId="2">#REF!</definedName>
    <definedName name="obch_sleva" localSheetId="3">#REF!</definedName>
    <definedName name="obch_sleva" localSheetId="4">#REF!</definedName>
    <definedName name="obch_sleva">#REF!</definedName>
    <definedName name="paž" localSheetId="7">#REF!</definedName>
    <definedName name="paž" localSheetId="8">#REF!</definedName>
    <definedName name="paž" localSheetId="2">#REF!</definedName>
    <definedName name="paž" localSheetId="3">#REF!</definedName>
    <definedName name="paž" localSheetId="4">#REF!</definedName>
    <definedName name="paž">#REF!</definedName>
    <definedName name="pokusAAAA" localSheetId="7">#REF!</definedName>
    <definedName name="pokusAAAA" localSheetId="8">#REF!</definedName>
    <definedName name="pokusAAAA" localSheetId="2">#REF!</definedName>
    <definedName name="pokusAAAA" localSheetId="3">#REF!</definedName>
    <definedName name="pokusAAAA" localSheetId="4">#REF!</definedName>
    <definedName name="pokusAAAA">#REF!</definedName>
    <definedName name="pokusadres" localSheetId="7">#REF!</definedName>
    <definedName name="pokusadres" localSheetId="8">#REF!</definedName>
    <definedName name="pokusadres" localSheetId="2">#REF!</definedName>
    <definedName name="pokusadres" localSheetId="3">#REF!</definedName>
    <definedName name="pokusadres" localSheetId="4">#REF!</definedName>
    <definedName name="pokusadres">#REF!</definedName>
    <definedName name="položka_A1" localSheetId="7">#REF!</definedName>
    <definedName name="položka_A1" localSheetId="8">#REF!</definedName>
    <definedName name="položka_A1" localSheetId="2">#REF!</definedName>
    <definedName name="položka_A1" localSheetId="3">#REF!</definedName>
    <definedName name="položka_A1" localSheetId="4">#REF!</definedName>
    <definedName name="položka_A1">#REF!</definedName>
    <definedName name="pom_výp_zač" localSheetId="7">#REF!</definedName>
    <definedName name="pom_výp_zač" localSheetId="8">#REF!</definedName>
    <definedName name="pom_výp_zač" localSheetId="2">#REF!</definedName>
    <definedName name="pom_výp_zač" localSheetId="3">#REF!</definedName>
    <definedName name="pom_výp_zač" localSheetId="4">#REF!</definedName>
    <definedName name="pom_výp_zač">#REF!</definedName>
    <definedName name="pom_výpočty" localSheetId="7">#REF!</definedName>
    <definedName name="pom_výpočty" localSheetId="8">#REF!</definedName>
    <definedName name="pom_výpočty" localSheetId="2">#REF!</definedName>
    <definedName name="pom_výpočty" localSheetId="3">#REF!</definedName>
    <definedName name="pom_výpočty" localSheetId="4">#REF!</definedName>
    <definedName name="pom_výpočty">#REF!</definedName>
    <definedName name="prep_schem" localSheetId="7">#REF!</definedName>
    <definedName name="prep_schem" localSheetId="8">#REF!</definedName>
    <definedName name="prep_schem" localSheetId="2">#REF!</definedName>
    <definedName name="prep_schem" localSheetId="3">#REF!</definedName>
    <definedName name="prep_schem" localSheetId="4">#REF!</definedName>
    <definedName name="prep_schem">#REF!</definedName>
    <definedName name="_xlnm.Print_Area" localSheetId="6">'6342 IX 01'!$A$1:$H$162</definedName>
    <definedName name="_xlnm.Print_Area" localSheetId="7">'6342 IX 02'!$A$1:$H$104</definedName>
    <definedName name="_xlnm.Print_Area" localSheetId="8">'6342 IX 03'!$A$1:$H$124</definedName>
    <definedName name="_xlnm.Print_Area" localSheetId="2">'6342 SA 01'!$A$1:$H$146</definedName>
    <definedName name="_xlnm.Print_Area" localSheetId="3">'6342 SB 01'!$A$1:$H$321</definedName>
    <definedName name="_xlnm.Print_Area" localSheetId="4">'6342 SX 01'!$A$1:$H$351</definedName>
    <definedName name="_xlnm.Print_Area" localSheetId="5">'6432 EY 01'!$A$1:$G$100</definedName>
    <definedName name="_xlnm.Print_Area" localSheetId="1">'6432 IK 01'!$A$1:$H$503</definedName>
    <definedName name="_xlnm.Print_Area" localSheetId="0">Rekapitulace!$A$1:$D$44</definedName>
    <definedName name="_xlnm.Print_Titles" localSheetId="6">'6342 IX 01'!$1:$5</definedName>
    <definedName name="_xlnm.Print_Titles" localSheetId="7">'6342 IX 02'!$1:$5</definedName>
    <definedName name="_xlnm.Print_Titles" localSheetId="8">'6342 IX 03'!$1:$5</definedName>
    <definedName name="_xlnm.Print_Titles" localSheetId="2">'6342 SA 01'!$1:$5</definedName>
    <definedName name="_xlnm.Print_Titles" localSheetId="3">'6342 SB 01'!$1:$5</definedName>
    <definedName name="_xlnm.Print_Titles" localSheetId="4">'6342 SX 01'!$1:$5</definedName>
    <definedName name="_xlnm.Print_Titles" localSheetId="5">'6432 EY 01'!$1:$5</definedName>
    <definedName name="_xlnm.Print_Titles" localSheetId="1">'6432 IK 01'!$1:$6</definedName>
    <definedName name="_xlnm.Print_Titles" localSheetId="0">Rekapitulace!$1:$5</definedName>
    <definedName name="_xlnm.Print_Titles">#REF!</definedName>
    <definedName name="PROJEKT" localSheetId="6">#REF!</definedName>
    <definedName name="PROJEKT" localSheetId="7">#REF!</definedName>
    <definedName name="PROJEKT" localSheetId="8">#REF!</definedName>
    <definedName name="PROJEKT" localSheetId="2">#REF!</definedName>
    <definedName name="PROJEKT" localSheetId="3">#REF!</definedName>
    <definedName name="PROJEKT" localSheetId="4">#REF!</definedName>
    <definedName name="PROJEKT" localSheetId="5">#REF!</definedName>
    <definedName name="PROJEKT" localSheetId="0">#REF!</definedName>
    <definedName name="PROJEKT">#REF!</definedName>
    <definedName name="qz" localSheetId="6" hidden="1">{#N/A,#N/A,TRUE,"Krycí list"}</definedName>
    <definedName name="qz" localSheetId="7" hidden="1">{#N/A,#N/A,TRUE,"Krycí list"}</definedName>
    <definedName name="qz" localSheetId="8" hidden="1">{#N/A,#N/A,TRUE,"Krycí list"}</definedName>
    <definedName name="qz" localSheetId="2" hidden="1">{#N/A,#N/A,TRUE,"Krycí list"}</definedName>
    <definedName name="qz" localSheetId="3" hidden="1">{#N/A,#N/A,TRUE,"Krycí list"}</definedName>
    <definedName name="qz" localSheetId="4" hidden="1">{#N/A,#N/A,TRUE,"Krycí list"}</definedName>
    <definedName name="qz" localSheetId="5" hidden="1">{#N/A,#N/A,TRUE,"Krycí list"}</definedName>
    <definedName name="qz" hidden="1">{#N/A,#N/A,TRUE,"Krycí list"}</definedName>
    <definedName name="_xlnm.Recorder" localSheetId="7">#REF!</definedName>
    <definedName name="_xlnm.Recorder" localSheetId="8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>#REF!</definedName>
    <definedName name="REGA" localSheetId="6" hidden="1">{#N/A,#N/A,TRUE,"Krycí list"}</definedName>
    <definedName name="REGA" localSheetId="7" hidden="1">{#N/A,#N/A,TRUE,"Krycí list"}</definedName>
    <definedName name="REGA" localSheetId="8" hidden="1">{#N/A,#N/A,TRUE,"Krycí list"}</definedName>
    <definedName name="REGA" localSheetId="2" hidden="1">{#N/A,#N/A,TRUE,"Krycí list"}</definedName>
    <definedName name="REGA" localSheetId="3" hidden="1">{#N/A,#N/A,TRUE,"Krycí list"}</definedName>
    <definedName name="REGA" localSheetId="4" hidden="1">{#N/A,#N/A,TRUE,"Krycí list"}</definedName>
    <definedName name="REGA" localSheetId="5" hidden="1">{#N/A,#N/A,TRUE,"Krycí list"}</definedName>
    <definedName name="REGA" hidden="1">{#N/A,#N/A,TRUE,"Krycí list"}</definedName>
    <definedName name="rehhre" localSheetId="6" hidden="1">{#N/A,#N/A,TRUE,"Krycí list"}</definedName>
    <definedName name="rehhre" localSheetId="7" hidden="1">{#N/A,#N/A,TRUE,"Krycí list"}</definedName>
    <definedName name="rehhre" localSheetId="8" hidden="1">{#N/A,#N/A,TRUE,"Krycí list"}</definedName>
    <definedName name="rehhre" localSheetId="2" hidden="1">{#N/A,#N/A,TRUE,"Krycí list"}</definedName>
    <definedName name="rehhre" localSheetId="3" hidden="1">{#N/A,#N/A,TRUE,"Krycí list"}</definedName>
    <definedName name="rehhre" localSheetId="4" hidden="1">{#N/A,#N/A,TRUE,"Krycí list"}</definedName>
    <definedName name="rehhre" localSheetId="5" hidden="1">{#N/A,#N/A,TRUE,"Krycí list"}</definedName>
    <definedName name="rehhre" hidden="1">{#N/A,#N/A,TRUE,"Krycí list"}</definedName>
    <definedName name="REV" localSheetId="6">#REF!</definedName>
    <definedName name="REV" localSheetId="7">#REF!</definedName>
    <definedName name="REV" localSheetId="8">#REF!</definedName>
    <definedName name="REV" localSheetId="2">#REF!</definedName>
    <definedName name="REV" localSheetId="3">#REF!</definedName>
    <definedName name="REV" localSheetId="4">#REF!</definedName>
    <definedName name="REV" localSheetId="5">#REF!</definedName>
    <definedName name="REV" localSheetId="0">#REF!</definedName>
    <definedName name="REV">#REF!</definedName>
    <definedName name="RGAER" localSheetId="6" hidden="1">{#N/A,#N/A,TRUE,"Krycí list"}</definedName>
    <definedName name="RGAER" localSheetId="7" hidden="1">{#N/A,#N/A,TRUE,"Krycí list"}</definedName>
    <definedName name="RGAER" localSheetId="8" hidden="1">{#N/A,#N/A,TRUE,"Krycí list"}</definedName>
    <definedName name="RGAER" localSheetId="2" hidden="1">{#N/A,#N/A,TRUE,"Krycí list"}</definedName>
    <definedName name="RGAER" localSheetId="3" hidden="1">{#N/A,#N/A,TRUE,"Krycí list"}</definedName>
    <definedName name="RGAER" localSheetId="4" hidden="1">{#N/A,#N/A,TRUE,"Krycí list"}</definedName>
    <definedName name="RGAER" localSheetId="5" hidden="1">{#N/A,#N/A,TRUE,"Krycí list"}</definedName>
    <definedName name="RGAER" hidden="1">{#N/A,#N/A,TRUE,"Krycí list"}</definedName>
    <definedName name="rgergr" localSheetId="6" hidden="1">{#N/A,#N/A,TRUE,"Krycí list"}</definedName>
    <definedName name="rgergr" localSheetId="7" hidden="1">{#N/A,#N/A,TRUE,"Krycí list"}</definedName>
    <definedName name="rgergr" localSheetId="8" hidden="1">{#N/A,#N/A,TRUE,"Krycí list"}</definedName>
    <definedName name="rgergr" localSheetId="2" hidden="1">{#N/A,#N/A,TRUE,"Krycí list"}</definedName>
    <definedName name="rgergr" localSheetId="3" hidden="1">{#N/A,#N/A,TRUE,"Krycí list"}</definedName>
    <definedName name="rgergr" localSheetId="4" hidden="1">{#N/A,#N/A,TRUE,"Krycí list"}</definedName>
    <definedName name="rgergr" localSheetId="5" hidden="1">{#N/A,#N/A,TRUE,"Krycí list"}</definedName>
    <definedName name="rgergr" hidden="1">{#N/A,#N/A,TRUE,"Krycí list"}</definedName>
    <definedName name="rgrg" localSheetId="6" hidden="1">{#N/A,#N/A,TRUE,"Krycí list"}</definedName>
    <definedName name="rgrg" localSheetId="7" hidden="1">{#N/A,#N/A,TRUE,"Krycí list"}</definedName>
    <definedName name="rgrg" localSheetId="8" hidden="1">{#N/A,#N/A,TRUE,"Krycí list"}</definedName>
    <definedName name="rgrg" localSheetId="2" hidden="1">{#N/A,#N/A,TRUE,"Krycí list"}</definedName>
    <definedName name="rgrg" localSheetId="3" hidden="1">{#N/A,#N/A,TRUE,"Krycí list"}</definedName>
    <definedName name="rgrg" localSheetId="4" hidden="1">{#N/A,#N/A,TRUE,"Krycí list"}</definedName>
    <definedName name="rgrg" localSheetId="5" hidden="1">{#N/A,#N/A,TRUE,"Krycí list"}</definedName>
    <definedName name="rgrg" hidden="1">{#N/A,#N/A,TRUE,"Krycí list"}</definedName>
    <definedName name="rgrgrr" localSheetId="6" hidden="1">{#N/A,#N/A,TRUE,"Krycí list"}</definedName>
    <definedName name="rgrgrr" localSheetId="7" hidden="1">{#N/A,#N/A,TRUE,"Krycí list"}</definedName>
    <definedName name="rgrgrr" localSheetId="8" hidden="1">{#N/A,#N/A,TRUE,"Krycí list"}</definedName>
    <definedName name="rgrgrr" localSheetId="2" hidden="1">{#N/A,#N/A,TRUE,"Krycí list"}</definedName>
    <definedName name="rgrgrr" localSheetId="3" hidden="1">{#N/A,#N/A,TRUE,"Krycí list"}</definedName>
    <definedName name="rgrgrr" localSheetId="4" hidden="1">{#N/A,#N/A,TRUE,"Krycí list"}</definedName>
    <definedName name="rgrgrr" localSheetId="5" hidden="1">{#N/A,#N/A,TRUE,"Krycí list"}</definedName>
    <definedName name="rgrgrr" hidden="1">{#N/A,#N/A,TRUE,"Krycí list"}</definedName>
    <definedName name="rgrweg" localSheetId="6" hidden="1">{#N/A,#N/A,TRUE,"Krycí list"}</definedName>
    <definedName name="rgrweg" localSheetId="7" hidden="1">{#N/A,#N/A,TRUE,"Krycí list"}</definedName>
    <definedName name="rgrweg" localSheetId="8" hidden="1">{#N/A,#N/A,TRUE,"Krycí list"}</definedName>
    <definedName name="rgrweg" localSheetId="2" hidden="1">{#N/A,#N/A,TRUE,"Krycí list"}</definedName>
    <definedName name="rgrweg" localSheetId="3" hidden="1">{#N/A,#N/A,TRUE,"Krycí list"}</definedName>
    <definedName name="rgrweg" localSheetId="4" hidden="1">{#N/A,#N/A,TRUE,"Krycí list"}</definedName>
    <definedName name="rgrweg" localSheetId="5" hidden="1">{#N/A,#N/A,TRUE,"Krycí list"}</definedName>
    <definedName name="rgrweg" hidden="1">{#N/A,#N/A,TRUE,"Krycí list"}</definedName>
    <definedName name="rozp" localSheetId="6" hidden="1">{#N/A,#N/A,TRUE,"Krycí list"}</definedName>
    <definedName name="rozp" localSheetId="7" hidden="1">{#N/A,#N/A,TRUE,"Krycí list"}</definedName>
    <definedName name="rozp" localSheetId="8" hidden="1">{#N/A,#N/A,TRUE,"Krycí list"}</definedName>
    <definedName name="rozp" localSheetId="2" hidden="1">{#N/A,#N/A,TRUE,"Krycí list"}</definedName>
    <definedName name="rozp" localSheetId="3" hidden="1">{#N/A,#N/A,TRUE,"Krycí list"}</definedName>
    <definedName name="rozp" localSheetId="4" hidden="1">{#N/A,#N/A,TRUE,"Krycí list"}</definedName>
    <definedName name="rozp" localSheetId="5" hidden="1">{#N/A,#N/A,TRUE,"Krycí list"}</definedName>
    <definedName name="rozp" localSheetId="0" hidden="1">{#N/A,#N/A,TRUE,"Krycí list"}</definedName>
    <definedName name="rozp" hidden="1">{#N/A,#N/A,TRUE,"Krycí list"}</definedName>
    <definedName name="rozp1" localSheetId="6" hidden="1">{#N/A,#N/A,TRUE,"Krycí list"}</definedName>
    <definedName name="rozp1" localSheetId="7" hidden="1">{#N/A,#N/A,TRUE,"Krycí list"}</definedName>
    <definedName name="rozp1" localSheetId="8" hidden="1">{#N/A,#N/A,TRUE,"Krycí list"}</definedName>
    <definedName name="rozp1" localSheetId="2" hidden="1">{#N/A,#N/A,TRUE,"Krycí list"}</definedName>
    <definedName name="rozp1" localSheetId="3" hidden="1">{#N/A,#N/A,TRUE,"Krycí list"}</definedName>
    <definedName name="rozp1" localSheetId="4" hidden="1">{#N/A,#N/A,TRUE,"Krycí list"}</definedName>
    <definedName name="rozp1" localSheetId="5" hidden="1">{#N/A,#N/A,TRUE,"Krycí list"}</definedName>
    <definedName name="rozp1" hidden="1">{#N/A,#N/A,TRUE,"Krycí list"}</definedName>
    <definedName name="rozp10" localSheetId="6" hidden="1">{#N/A,#N/A,TRUE,"Krycí list"}</definedName>
    <definedName name="rozp10" localSheetId="7" hidden="1">{#N/A,#N/A,TRUE,"Krycí list"}</definedName>
    <definedName name="rozp10" localSheetId="8" hidden="1">{#N/A,#N/A,TRUE,"Krycí list"}</definedName>
    <definedName name="rozp10" localSheetId="2" hidden="1">{#N/A,#N/A,TRUE,"Krycí list"}</definedName>
    <definedName name="rozp10" localSheetId="3" hidden="1">{#N/A,#N/A,TRUE,"Krycí list"}</definedName>
    <definedName name="rozp10" localSheetId="4" hidden="1">{#N/A,#N/A,TRUE,"Krycí list"}</definedName>
    <definedName name="rozp10" localSheetId="5" hidden="1">{#N/A,#N/A,TRUE,"Krycí list"}</definedName>
    <definedName name="rozp10" hidden="1">{#N/A,#N/A,TRUE,"Krycí list"}</definedName>
    <definedName name="rozp16" localSheetId="6" hidden="1">{#N/A,#N/A,TRUE,"Krycí list"}</definedName>
    <definedName name="rozp16" localSheetId="7" hidden="1">{#N/A,#N/A,TRUE,"Krycí list"}</definedName>
    <definedName name="rozp16" localSheetId="8" hidden="1">{#N/A,#N/A,TRUE,"Krycí list"}</definedName>
    <definedName name="rozp16" localSheetId="2" hidden="1">{#N/A,#N/A,TRUE,"Krycí list"}</definedName>
    <definedName name="rozp16" localSheetId="3" hidden="1">{#N/A,#N/A,TRUE,"Krycí list"}</definedName>
    <definedName name="rozp16" localSheetId="4" hidden="1">{#N/A,#N/A,TRUE,"Krycí list"}</definedName>
    <definedName name="rozp16" localSheetId="5" hidden="1">{#N/A,#N/A,TRUE,"Krycí list"}</definedName>
    <definedName name="rozp16" hidden="1">{#N/A,#N/A,TRUE,"Krycí list"}</definedName>
    <definedName name="rozp2" localSheetId="6" hidden="1">{#N/A,#N/A,TRUE,"Krycí list"}</definedName>
    <definedName name="rozp2" localSheetId="7" hidden="1">{#N/A,#N/A,TRUE,"Krycí list"}</definedName>
    <definedName name="rozp2" localSheetId="8" hidden="1">{#N/A,#N/A,TRUE,"Krycí list"}</definedName>
    <definedName name="rozp2" localSheetId="2" hidden="1">{#N/A,#N/A,TRUE,"Krycí list"}</definedName>
    <definedName name="rozp2" localSheetId="3" hidden="1">{#N/A,#N/A,TRUE,"Krycí list"}</definedName>
    <definedName name="rozp2" localSheetId="4" hidden="1">{#N/A,#N/A,TRUE,"Krycí list"}</definedName>
    <definedName name="rozp2" localSheetId="5" hidden="1">{#N/A,#N/A,TRUE,"Krycí list"}</definedName>
    <definedName name="rozp2" hidden="1">{#N/A,#N/A,TRUE,"Krycí list"}</definedName>
    <definedName name="rozp21" localSheetId="6" hidden="1">{#N/A,#N/A,TRUE,"Krycí list"}</definedName>
    <definedName name="rozp21" localSheetId="7" hidden="1">{#N/A,#N/A,TRUE,"Krycí list"}</definedName>
    <definedName name="rozp21" localSheetId="8" hidden="1">{#N/A,#N/A,TRUE,"Krycí list"}</definedName>
    <definedName name="rozp21" localSheetId="2" hidden="1">{#N/A,#N/A,TRUE,"Krycí list"}</definedName>
    <definedName name="rozp21" localSheetId="3" hidden="1">{#N/A,#N/A,TRUE,"Krycí list"}</definedName>
    <definedName name="rozp21" localSheetId="4" hidden="1">{#N/A,#N/A,TRUE,"Krycí list"}</definedName>
    <definedName name="rozp21" localSheetId="5" hidden="1">{#N/A,#N/A,TRUE,"Krycí list"}</definedName>
    <definedName name="rozp21" hidden="1">{#N/A,#N/A,TRUE,"Krycí list"}</definedName>
    <definedName name="rozp3" localSheetId="6" hidden="1">{#N/A,#N/A,TRUE,"Krycí list"}</definedName>
    <definedName name="rozp3" localSheetId="7" hidden="1">{#N/A,#N/A,TRUE,"Krycí list"}</definedName>
    <definedName name="rozp3" localSheetId="8" hidden="1">{#N/A,#N/A,TRUE,"Krycí list"}</definedName>
    <definedName name="rozp3" localSheetId="2" hidden="1">{#N/A,#N/A,TRUE,"Krycí list"}</definedName>
    <definedName name="rozp3" localSheetId="3" hidden="1">{#N/A,#N/A,TRUE,"Krycí list"}</definedName>
    <definedName name="rozp3" localSheetId="4" hidden="1">{#N/A,#N/A,TRUE,"Krycí list"}</definedName>
    <definedName name="rozp3" localSheetId="5" hidden="1">{#N/A,#N/A,TRUE,"Krycí list"}</definedName>
    <definedName name="rozp3" hidden="1">{#N/A,#N/A,TRUE,"Krycí list"}</definedName>
    <definedName name="rozp33" localSheetId="6" hidden="1">{#N/A,#N/A,TRUE,"Krycí list"}</definedName>
    <definedName name="rozp33" localSheetId="7" hidden="1">{#N/A,#N/A,TRUE,"Krycí list"}</definedName>
    <definedName name="rozp33" localSheetId="8" hidden="1">{#N/A,#N/A,TRUE,"Krycí list"}</definedName>
    <definedName name="rozp33" localSheetId="2" hidden="1">{#N/A,#N/A,TRUE,"Krycí list"}</definedName>
    <definedName name="rozp33" localSheetId="3" hidden="1">{#N/A,#N/A,TRUE,"Krycí list"}</definedName>
    <definedName name="rozp33" localSheetId="4" hidden="1">{#N/A,#N/A,TRUE,"Krycí list"}</definedName>
    <definedName name="rozp33" localSheetId="5" hidden="1">{#N/A,#N/A,TRUE,"Krycí list"}</definedName>
    <definedName name="rozp33" hidden="1">{#N/A,#N/A,TRUE,"Krycí list"}</definedName>
    <definedName name="rozp34" localSheetId="6" hidden="1">{#N/A,#N/A,TRUE,"Krycí list"}</definedName>
    <definedName name="rozp34" localSheetId="7" hidden="1">{#N/A,#N/A,TRUE,"Krycí list"}</definedName>
    <definedName name="rozp34" localSheetId="8" hidden="1">{#N/A,#N/A,TRUE,"Krycí list"}</definedName>
    <definedName name="rozp34" localSheetId="2" hidden="1">{#N/A,#N/A,TRUE,"Krycí list"}</definedName>
    <definedName name="rozp34" localSheetId="3" hidden="1">{#N/A,#N/A,TRUE,"Krycí list"}</definedName>
    <definedName name="rozp34" localSheetId="4" hidden="1">{#N/A,#N/A,TRUE,"Krycí list"}</definedName>
    <definedName name="rozp34" localSheetId="5" hidden="1">{#N/A,#N/A,TRUE,"Krycí list"}</definedName>
    <definedName name="rozp34" hidden="1">{#N/A,#N/A,TRUE,"Krycí list"}</definedName>
    <definedName name="rozp4" localSheetId="6" hidden="1">{#N/A,#N/A,TRUE,"Krycí list"}</definedName>
    <definedName name="rozp4" localSheetId="7" hidden="1">{#N/A,#N/A,TRUE,"Krycí list"}</definedName>
    <definedName name="rozp4" localSheetId="8" hidden="1">{#N/A,#N/A,TRUE,"Krycí list"}</definedName>
    <definedName name="rozp4" localSheetId="2" hidden="1">{#N/A,#N/A,TRUE,"Krycí list"}</definedName>
    <definedName name="rozp4" localSheetId="3" hidden="1">{#N/A,#N/A,TRUE,"Krycí list"}</definedName>
    <definedName name="rozp4" localSheetId="4" hidden="1">{#N/A,#N/A,TRUE,"Krycí list"}</definedName>
    <definedName name="rozp4" localSheetId="5" hidden="1">{#N/A,#N/A,TRUE,"Krycí list"}</definedName>
    <definedName name="rozp4" hidden="1">{#N/A,#N/A,TRUE,"Krycí list"}</definedName>
    <definedName name="rozp44" localSheetId="6" hidden="1">{#N/A,#N/A,TRUE,"Krycí list"}</definedName>
    <definedName name="rozp44" localSheetId="7" hidden="1">{#N/A,#N/A,TRUE,"Krycí list"}</definedName>
    <definedName name="rozp44" localSheetId="8" hidden="1">{#N/A,#N/A,TRUE,"Krycí list"}</definedName>
    <definedName name="rozp44" localSheetId="2" hidden="1">{#N/A,#N/A,TRUE,"Krycí list"}</definedName>
    <definedName name="rozp44" localSheetId="3" hidden="1">{#N/A,#N/A,TRUE,"Krycí list"}</definedName>
    <definedName name="rozp44" localSheetId="4" hidden="1">{#N/A,#N/A,TRUE,"Krycí list"}</definedName>
    <definedName name="rozp44" localSheetId="5" hidden="1">{#N/A,#N/A,TRUE,"Krycí list"}</definedName>
    <definedName name="rozp44" hidden="1">{#N/A,#N/A,TRUE,"Krycí list"}</definedName>
    <definedName name="rozp5" localSheetId="6" hidden="1">{#N/A,#N/A,TRUE,"Krycí list"}</definedName>
    <definedName name="rozp5" localSheetId="7" hidden="1">{#N/A,#N/A,TRUE,"Krycí list"}</definedName>
    <definedName name="rozp5" localSheetId="8" hidden="1">{#N/A,#N/A,TRUE,"Krycí list"}</definedName>
    <definedName name="rozp5" localSheetId="2" hidden="1">{#N/A,#N/A,TRUE,"Krycí list"}</definedName>
    <definedName name="rozp5" localSheetId="3" hidden="1">{#N/A,#N/A,TRUE,"Krycí list"}</definedName>
    <definedName name="rozp5" localSheetId="4" hidden="1">{#N/A,#N/A,TRUE,"Krycí list"}</definedName>
    <definedName name="rozp5" localSheetId="5" hidden="1">{#N/A,#N/A,TRUE,"Krycí list"}</definedName>
    <definedName name="rozp5" hidden="1">{#N/A,#N/A,TRUE,"Krycí list"}</definedName>
    <definedName name="rozp51" localSheetId="6" hidden="1">{#N/A,#N/A,TRUE,"Krycí list"}</definedName>
    <definedName name="rozp51" localSheetId="7" hidden="1">{#N/A,#N/A,TRUE,"Krycí list"}</definedName>
    <definedName name="rozp51" localSheetId="8" hidden="1">{#N/A,#N/A,TRUE,"Krycí list"}</definedName>
    <definedName name="rozp51" localSheetId="2" hidden="1">{#N/A,#N/A,TRUE,"Krycí list"}</definedName>
    <definedName name="rozp51" localSheetId="3" hidden="1">{#N/A,#N/A,TRUE,"Krycí list"}</definedName>
    <definedName name="rozp51" localSheetId="4" hidden="1">{#N/A,#N/A,TRUE,"Krycí list"}</definedName>
    <definedName name="rozp51" localSheetId="5" hidden="1">{#N/A,#N/A,TRUE,"Krycí list"}</definedName>
    <definedName name="rozp51" hidden="1">{#N/A,#N/A,TRUE,"Krycí list"}</definedName>
    <definedName name="rozp6" localSheetId="6" hidden="1">{#N/A,#N/A,TRUE,"Krycí list"}</definedName>
    <definedName name="rozp6" localSheetId="7" hidden="1">{#N/A,#N/A,TRUE,"Krycí list"}</definedName>
    <definedName name="rozp6" localSheetId="8" hidden="1">{#N/A,#N/A,TRUE,"Krycí list"}</definedName>
    <definedName name="rozp6" localSheetId="2" hidden="1">{#N/A,#N/A,TRUE,"Krycí list"}</definedName>
    <definedName name="rozp6" localSheetId="3" hidden="1">{#N/A,#N/A,TRUE,"Krycí list"}</definedName>
    <definedName name="rozp6" localSheetId="4" hidden="1">{#N/A,#N/A,TRUE,"Krycí list"}</definedName>
    <definedName name="rozp6" localSheetId="5" hidden="1">{#N/A,#N/A,TRUE,"Krycí list"}</definedName>
    <definedName name="rozp6" hidden="1">{#N/A,#N/A,TRUE,"Krycí list"}</definedName>
    <definedName name="rozp7" localSheetId="6" hidden="1">{#N/A,#N/A,TRUE,"Krycí list"}</definedName>
    <definedName name="rozp7" localSheetId="7" hidden="1">{#N/A,#N/A,TRUE,"Krycí list"}</definedName>
    <definedName name="rozp7" localSheetId="8" hidden="1">{#N/A,#N/A,TRUE,"Krycí list"}</definedName>
    <definedName name="rozp7" localSheetId="2" hidden="1">{#N/A,#N/A,TRUE,"Krycí list"}</definedName>
    <definedName name="rozp7" localSheetId="3" hidden="1">{#N/A,#N/A,TRUE,"Krycí list"}</definedName>
    <definedName name="rozp7" localSheetId="4" hidden="1">{#N/A,#N/A,TRUE,"Krycí list"}</definedName>
    <definedName name="rozp7" localSheetId="5" hidden="1">{#N/A,#N/A,TRUE,"Krycí list"}</definedName>
    <definedName name="rozp7" hidden="1">{#N/A,#N/A,TRUE,"Krycí list"}</definedName>
    <definedName name="rozp72" localSheetId="6" hidden="1">{#N/A,#N/A,TRUE,"Krycí list"}</definedName>
    <definedName name="rozp72" localSheetId="7" hidden="1">{#N/A,#N/A,TRUE,"Krycí list"}</definedName>
    <definedName name="rozp72" localSheetId="8" hidden="1">{#N/A,#N/A,TRUE,"Krycí list"}</definedName>
    <definedName name="rozp72" localSheetId="2" hidden="1">{#N/A,#N/A,TRUE,"Krycí list"}</definedName>
    <definedName name="rozp72" localSheetId="3" hidden="1">{#N/A,#N/A,TRUE,"Krycí list"}</definedName>
    <definedName name="rozp72" localSheetId="4" hidden="1">{#N/A,#N/A,TRUE,"Krycí list"}</definedName>
    <definedName name="rozp72" localSheetId="5" hidden="1">{#N/A,#N/A,TRUE,"Krycí list"}</definedName>
    <definedName name="rozp72" hidden="1">{#N/A,#N/A,TRUE,"Krycí list"}</definedName>
    <definedName name="rozp8" localSheetId="6" hidden="1">{#N/A,#N/A,TRUE,"Krycí list"}</definedName>
    <definedName name="rozp8" localSheetId="7" hidden="1">{#N/A,#N/A,TRUE,"Krycí list"}</definedName>
    <definedName name="rozp8" localSheetId="8" hidden="1">{#N/A,#N/A,TRUE,"Krycí list"}</definedName>
    <definedName name="rozp8" localSheetId="2" hidden="1">{#N/A,#N/A,TRUE,"Krycí list"}</definedName>
    <definedName name="rozp8" localSheetId="3" hidden="1">{#N/A,#N/A,TRUE,"Krycí list"}</definedName>
    <definedName name="rozp8" localSheetId="4" hidden="1">{#N/A,#N/A,TRUE,"Krycí list"}</definedName>
    <definedName name="rozp8" localSheetId="5" hidden="1">{#N/A,#N/A,TRUE,"Krycí list"}</definedName>
    <definedName name="rozp8" hidden="1">{#N/A,#N/A,TRUE,"Krycí list"}</definedName>
    <definedName name="rozp9" localSheetId="6" hidden="1">{#N/A,#N/A,TRUE,"Krycí list"}</definedName>
    <definedName name="rozp9" localSheetId="7" hidden="1">{#N/A,#N/A,TRUE,"Krycí list"}</definedName>
    <definedName name="rozp9" localSheetId="8" hidden="1">{#N/A,#N/A,TRUE,"Krycí list"}</definedName>
    <definedName name="rozp9" localSheetId="2" hidden="1">{#N/A,#N/A,TRUE,"Krycí list"}</definedName>
    <definedName name="rozp9" localSheetId="3" hidden="1">{#N/A,#N/A,TRUE,"Krycí list"}</definedName>
    <definedName name="rozp9" localSheetId="4" hidden="1">{#N/A,#N/A,TRUE,"Krycí list"}</definedName>
    <definedName name="rozp9" localSheetId="5" hidden="1">{#N/A,#N/A,TRUE,"Krycí list"}</definedName>
    <definedName name="rozp9" hidden="1">{#N/A,#N/A,TRUE,"Krycí list"}</definedName>
    <definedName name="rozvržení_rozp" localSheetId="7">#REF!</definedName>
    <definedName name="rozvržení_rozp" localSheetId="8">#REF!</definedName>
    <definedName name="rozvržení_rozp" localSheetId="2">#REF!</definedName>
    <definedName name="rozvržení_rozp" localSheetId="3">#REF!</definedName>
    <definedName name="rozvržení_rozp" localSheetId="4">#REF!</definedName>
    <definedName name="rozvržení_rozp">#REF!</definedName>
    <definedName name="rtrj" localSheetId="6" hidden="1">{#N/A,#N/A,TRUE,"Krycí list"}</definedName>
    <definedName name="rtrj" localSheetId="7" hidden="1">{#N/A,#N/A,TRUE,"Krycí list"}</definedName>
    <definedName name="rtrj" localSheetId="8" hidden="1">{#N/A,#N/A,TRUE,"Krycí list"}</definedName>
    <definedName name="rtrj" localSheetId="2" hidden="1">{#N/A,#N/A,TRUE,"Krycí list"}</definedName>
    <definedName name="rtrj" localSheetId="3" hidden="1">{#N/A,#N/A,TRUE,"Krycí list"}</definedName>
    <definedName name="rtrj" localSheetId="4" hidden="1">{#N/A,#N/A,TRUE,"Krycí list"}</definedName>
    <definedName name="rtrj" localSheetId="5" hidden="1">{#N/A,#N/A,TRUE,"Krycí list"}</definedName>
    <definedName name="rtrj" hidden="1">{#N/A,#N/A,TRUE,"Krycí list"}</definedName>
    <definedName name="rturturtu" localSheetId="6" hidden="1">{#N/A,#N/A,TRUE,"Krycí list"}</definedName>
    <definedName name="rturturtu" localSheetId="7" hidden="1">{#N/A,#N/A,TRUE,"Krycí list"}</definedName>
    <definedName name="rturturtu" localSheetId="8" hidden="1">{#N/A,#N/A,TRUE,"Krycí list"}</definedName>
    <definedName name="rturturtu" localSheetId="2" hidden="1">{#N/A,#N/A,TRUE,"Krycí list"}</definedName>
    <definedName name="rturturtu" localSheetId="3" hidden="1">{#N/A,#N/A,TRUE,"Krycí list"}</definedName>
    <definedName name="rturturtu" localSheetId="4" hidden="1">{#N/A,#N/A,TRUE,"Krycí list"}</definedName>
    <definedName name="rturturtu" localSheetId="5" hidden="1">{#N/A,#N/A,TRUE,"Krycí list"}</definedName>
    <definedName name="rturturtu" hidden="1">{#N/A,#N/A,TRUE,"Krycí list"}</definedName>
    <definedName name="rturtusrtu" localSheetId="6" hidden="1">{#N/A,#N/A,TRUE,"Krycí list"}</definedName>
    <definedName name="rturtusrtu" localSheetId="7" hidden="1">{#N/A,#N/A,TRUE,"Krycí list"}</definedName>
    <definedName name="rturtusrtu" localSheetId="8" hidden="1">{#N/A,#N/A,TRUE,"Krycí list"}</definedName>
    <definedName name="rturtusrtu" localSheetId="2" hidden="1">{#N/A,#N/A,TRUE,"Krycí list"}</definedName>
    <definedName name="rturtusrtu" localSheetId="3" hidden="1">{#N/A,#N/A,TRUE,"Krycí list"}</definedName>
    <definedName name="rturtusrtu" localSheetId="4" hidden="1">{#N/A,#N/A,TRUE,"Krycí list"}</definedName>
    <definedName name="rturtusrtu" localSheetId="5" hidden="1">{#N/A,#N/A,TRUE,"Krycí list"}</definedName>
    <definedName name="rturtusrtu" hidden="1">{#N/A,#N/A,TRUE,"Krycí list"}</definedName>
    <definedName name="rtuuttu" localSheetId="6" hidden="1">{#N/A,#N/A,TRUE,"Krycí list"}</definedName>
    <definedName name="rtuuttu" localSheetId="7" hidden="1">{#N/A,#N/A,TRUE,"Krycí list"}</definedName>
    <definedName name="rtuuttu" localSheetId="8" hidden="1">{#N/A,#N/A,TRUE,"Krycí list"}</definedName>
    <definedName name="rtuuttu" localSheetId="2" hidden="1">{#N/A,#N/A,TRUE,"Krycí list"}</definedName>
    <definedName name="rtuuttu" localSheetId="3" hidden="1">{#N/A,#N/A,TRUE,"Krycí list"}</definedName>
    <definedName name="rtuuttu" localSheetId="4" hidden="1">{#N/A,#N/A,TRUE,"Krycí list"}</definedName>
    <definedName name="rtuuttu" localSheetId="5" hidden="1">{#N/A,#N/A,TRUE,"Krycí list"}</definedName>
    <definedName name="rtuuttu" hidden="1">{#N/A,#N/A,TRUE,"Krycí list"}</definedName>
    <definedName name="řueřžuř" localSheetId="6" hidden="1">{#N/A,#N/A,TRUE,"Krycí list"}</definedName>
    <definedName name="řueřžuř" localSheetId="7" hidden="1">{#N/A,#N/A,TRUE,"Krycí list"}</definedName>
    <definedName name="řueřžuř" localSheetId="8" hidden="1">{#N/A,#N/A,TRUE,"Krycí list"}</definedName>
    <definedName name="řueřžuř" localSheetId="2" hidden="1">{#N/A,#N/A,TRUE,"Krycí list"}</definedName>
    <definedName name="řueřžuř" localSheetId="3" hidden="1">{#N/A,#N/A,TRUE,"Krycí list"}</definedName>
    <definedName name="řueřžuř" localSheetId="4" hidden="1">{#N/A,#N/A,TRUE,"Krycí list"}</definedName>
    <definedName name="řueřžuř" localSheetId="5" hidden="1">{#N/A,#N/A,TRUE,"Krycí list"}</definedName>
    <definedName name="řueřžuř" hidden="1">{#N/A,#N/A,TRUE,"Krycí list"}</definedName>
    <definedName name="řýýřuži" localSheetId="6" hidden="1">{#N/A,#N/A,TRUE,"Krycí list"}</definedName>
    <definedName name="řýýřuži" localSheetId="7" hidden="1">{#N/A,#N/A,TRUE,"Krycí list"}</definedName>
    <definedName name="řýýřuži" localSheetId="8" hidden="1">{#N/A,#N/A,TRUE,"Krycí list"}</definedName>
    <definedName name="řýýřuži" localSheetId="2" hidden="1">{#N/A,#N/A,TRUE,"Krycí list"}</definedName>
    <definedName name="řýýřuži" localSheetId="3" hidden="1">{#N/A,#N/A,TRUE,"Krycí list"}</definedName>
    <definedName name="řýýřuži" localSheetId="4" hidden="1">{#N/A,#N/A,TRUE,"Krycí list"}</definedName>
    <definedName name="řýýřuži" localSheetId="5" hidden="1">{#N/A,#N/A,TRUE,"Krycí list"}</definedName>
    <definedName name="řýýřuži" hidden="1">{#N/A,#N/A,TRUE,"Krycí list"}</definedName>
    <definedName name="sanday" localSheetId="6" hidden="1">{#N/A,#N/A,TRUE,"Krycí list"}</definedName>
    <definedName name="sanday" localSheetId="7" hidden="1">{#N/A,#N/A,TRUE,"Krycí list"}</definedName>
    <definedName name="sanday" localSheetId="8" hidden="1">{#N/A,#N/A,TRUE,"Krycí list"}</definedName>
    <definedName name="sanday" localSheetId="2" hidden="1">{#N/A,#N/A,TRUE,"Krycí list"}</definedName>
    <definedName name="sanday" localSheetId="3" hidden="1">{#N/A,#N/A,TRUE,"Krycí list"}</definedName>
    <definedName name="sanday" localSheetId="4" hidden="1">{#N/A,#N/A,TRUE,"Krycí list"}</definedName>
    <definedName name="sanday" localSheetId="5" hidden="1">{#N/A,#N/A,TRUE,"Krycí list"}</definedName>
    <definedName name="sanday" hidden="1">{#N/A,#N/A,TRUE,"Krycí list"}</definedName>
    <definedName name="sanday15" localSheetId="6" hidden="1">{#N/A,#N/A,TRUE,"Krycí list"}</definedName>
    <definedName name="sanday15" localSheetId="7" hidden="1">{#N/A,#N/A,TRUE,"Krycí list"}</definedName>
    <definedName name="sanday15" localSheetId="8" hidden="1">{#N/A,#N/A,TRUE,"Krycí list"}</definedName>
    <definedName name="sanday15" localSheetId="2" hidden="1">{#N/A,#N/A,TRUE,"Krycí list"}</definedName>
    <definedName name="sanday15" localSheetId="3" hidden="1">{#N/A,#N/A,TRUE,"Krycí list"}</definedName>
    <definedName name="sanday15" localSheetId="4" hidden="1">{#N/A,#N/A,TRUE,"Krycí list"}</definedName>
    <definedName name="sanday15" localSheetId="5" hidden="1">{#N/A,#N/A,TRUE,"Krycí list"}</definedName>
    <definedName name="sanday15" hidden="1">{#N/A,#N/A,TRUE,"Krycí list"}</definedName>
    <definedName name="sanday2" localSheetId="6" hidden="1">{#N/A,#N/A,TRUE,"Krycí list"}</definedName>
    <definedName name="sanday2" localSheetId="7" hidden="1">{#N/A,#N/A,TRUE,"Krycí list"}</definedName>
    <definedName name="sanday2" localSheetId="8" hidden="1">{#N/A,#N/A,TRUE,"Krycí list"}</definedName>
    <definedName name="sanday2" localSheetId="2" hidden="1">{#N/A,#N/A,TRUE,"Krycí list"}</definedName>
    <definedName name="sanday2" localSheetId="3" hidden="1">{#N/A,#N/A,TRUE,"Krycí list"}</definedName>
    <definedName name="sanday2" localSheetId="4" hidden="1">{#N/A,#N/A,TRUE,"Krycí list"}</definedName>
    <definedName name="sanday2" localSheetId="5" hidden="1">{#N/A,#N/A,TRUE,"Krycí list"}</definedName>
    <definedName name="sanday2" hidden="1">{#N/A,#N/A,TRUE,"Krycí list"}</definedName>
    <definedName name="sanday22" localSheetId="6" hidden="1">{#N/A,#N/A,TRUE,"Krycí list"}</definedName>
    <definedName name="sanday22" localSheetId="7" hidden="1">{#N/A,#N/A,TRUE,"Krycí list"}</definedName>
    <definedName name="sanday22" localSheetId="8" hidden="1">{#N/A,#N/A,TRUE,"Krycí list"}</definedName>
    <definedName name="sanday22" localSheetId="2" hidden="1">{#N/A,#N/A,TRUE,"Krycí list"}</definedName>
    <definedName name="sanday22" localSheetId="3" hidden="1">{#N/A,#N/A,TRUE,"Krycí list"}</definedName>
    <definedName name="sanday22" localSheetId="4" hidden="1">{#N/A,#N/A,TRUE,"Krycí list"}</definedName>
    <definedName name="sanday22" localSheetId="5" hidden="1">{#N/A,#N/A,TRUE,"Krycí list"}</definedName>
    <definedName name="sanday22" hidden="1">{#N/A,#N/A,TRUE,"Krycí list"}</definedName>
    <definedName name="sanday23" localSheetId="6" hidden="1">{#N/A,#N/A,TRUE,"Krycí list"}</definedName>
    <definedName name="sanday23" localSheetId="7" hidden="1">{#N/A,#N/A,TRUE,"Krycí list"}</definedName>
    <definedName name="sanday23" localSheetId="8" hidden="1">{#N/A,#N/A,TRUE,"Krycí list"}</definedName>
    <definedName name="sanday23" localSheetId="2" hidden="1">{#N/A,#N/A,TRUE,"Krycí list"}</definedName>
    <definedName name="sanday23" localSheetId="3" hidden="1">{#N/A,#N/A,TRUE,"Krycí list"}</definedName>
    <definedName name="sanday23" localSheetId="4" hidden="1">{#N/A,#N/A,TRUE,"Krycí list"}</definedName>
    <definedName name="sanday23" localSheetId="5" hidden="1">{#N/A,#N/A,TRUE,"Krycí list"}</definedName>
    <definedName name="sanday23" hidden="1">{#N/A,#N/A,TRUE,"Krycí list"}</definedName>
    <definedName name="sanday3" localSheetId="6" hidden="1">{#N/A,#N/A,TRUE,"Krycí list"}</definedName>
    <definedName name="sanday3" localSheetId="7" hidden="1">{#N/A,#N/A,TRUE,"Krycí list"}</definedName>
    <definedName name="sanday3" localSheetId="8" hidden="1">{#N/A,#N/A,TRUE,"Krycí list"}</definedName>
    <definedName name="sanday3" localSheetId="2" hidden="1">{#N/A,#N/A,TRUE,"Krycí list"}</definedName>
    <definedName name="sanday3" localSheetId="3" hidden="1">{#N/A,#N/A,TRUE,"Krycí list"}</definedName>
    <definedName name="sanday3" localSheetId="4" hidden="1">{#N/A,#N/A,TRUE,"Krycí list"}</definedName>
    <definedName name="sanday3" localSheetId="5" hidden="1">{#N/A,#N/A,TRUE,"Krycí list"}</definedName>
    <definedName name="sanday3" hidden="1">{#N/A,#N/A,TRUE,"Krycí list"}</definedName>
    <definedName name="sanday5" localSheetId="6" hidden="1">{#N/A,#N/A,TRUE,"Krycí list"}</definedName>
    <definedName name="sanday5" localSheetId="7" hidden="1">{#N/A,#N/A,TRUE,"Krycí list"}</definedName>
    <definedName name="sanday5" localSheetId="8" hidden="1">{#N/A,#N/A,TRUE,"Krycí list"}</definedName>
    <definedName name="sanday5" localSheetId="2" hidden="1">{#N/A,#N/A,TRUE,"Krycí list"}</definedName>
    <definedName name="sanday5" localSheetId="3" hidden="1">{#N/A,#N/A,TRUE,"Krycí list"}</definedName>
    <definedName name="sanday5" localSheetId="4" hidden="1">{#N/A,#N/A,TRUE,"Krycí list"}</definedName>
    <definedName name="sanday5" localSheetId="5" hidden="1">{#N/A,#N/A,TRUE,"Krycí list"}</definedName>
    <definedName name="sanday5" hidden="1">{#N/A,#N/A,TRUE,"Krycí list"}</definedName>
    <definedName name="sanfday6" localSheetId="6" hidden="1">{#N/A,#N/A,TRUE,"Krycí list"}</definedName>
    <definedName name="sanfday6" localSheetId="7" hidden="1">{#N/A,#N/A,TRUE,"Krycí list"}</definedName>
    <definedName name="sanfday6" localSheetId="8" hidden="1">{#N/A,#N/A,TRUE,"Krycí list"}</definedName>
    <definedName name="sanfday6" localSheetId="2" hidden="1">{#N/A,#N/A,TRUE,"Krycí list"}</definedName>
    <definedName name="sanfday6" localSheetId="3" hidden="1">{#N/A,#N/A,TRUE,"Krycí list"}</definedName>
    <definedName name="sanfday6" localSheetId="4" hidden="1">{#N/A,#N/A,TRUE,"Krycí list"}</definedName>
    <definedName name="sanfday6" localSheetId="5" hidden="1">{#N/A,#N/A,TRUE,"Krycí list"}</definedName>
    <definedName name="sanfday6" hidden="1">{#N/A,#N/A,TRUE,"Krycí list"}</definedName>
    <definedName name="Shell_5424" localSheetId="6" hidden="1">{#N/A,#N/A,TRUE,"Krycí list"}</definedName>
    <definedName name="Shell_5424" localSheetId="7" hidden="1">{#N/A,#N/A,TRUE,"Krycí list"}</definedName>
    <definedName name="Shell_5424" localSheetId="8" hidden="1">{#N/A,#N/A,TRUE,"Krycí list"}</definedName>
    <definedName name="Shell_5424" localSheetId="2" hidden="1">{#N/A,#N/A,TRUE,"Krycí list"}</definedName>
    <definedName name="Shell_5424" localSheetId="3" hidden="1">{#N/A,#N/A,TRUE,"Krycí list"}</definedName>
    <definedName name="Shell_5424" localSheetId="4" hidden="1">{#N/A,#N/A,TRUE,"Krycí list"}</definedName>
    <definedName name="Shell_5424" localSheetId="5" hidden="1">{#N/A,#N/A,TRUE,"Krycí list"}</definedName>
    <definedName name="Shell_5424" hidden="1">{#N/A,#N/A,TRUE,"Krycí list"}</definedName>
    <definedName name="Shell_54242" localSheetId="6" hidden="1">{#N/A,#N/A,TRUE,"Krycí list"}</definedName>
    <definedName name="Shell_54242" localSheetId="7" hidden="1">{#N/A,#N/A,TRUE,"Krycí list"}</definedName>
    <definedName name="Shell_54242" localSheetId="8" hidden="1">{#N/A,#N/A,TRUE,"Krycí list"}</definedName>
    <definedName name="Shell_54242" localSheetId="2" hidden="1">{#N/A,#N/A,TRUE,"Krycí list"}</definedName>
    <definedName name="Shell_54242" localSheetId="3" hidden="1">{#N/A,#N/A,TRUE,"Krycí list"}</definedName>
    <definedName name="Shell_54242" localSheetId="4" hidden="1">{#N/A,#N/A,TRUE,"Krycí list"}</definedName>
    <definedName name="Shell_54242" localSheetId="5" hidden="1">{#N/A,#N/A,TRUE,"Krycí list"}</definedName>
    <definedName name="Shell_54242" hidden="1">{#N/A,#N/A,TRUE,"Krycí list"}</definedName>
    <definedName name="Shell_54243" localSheetId="6" hidden="1">{#N/A,#N/A,TRUE,"Krycí list"}</definedName>
    <definedName name="Shell_54243" localSheetId="7" hidden="1">{#N/A,#N/A,TRUE,"Krycí list"}</definedName>
    <definedName name="Shell_54243" localSheetId="8" hidden="1">{#N/A,#N/A,TRUE,"Krycí list"}</definedName>
    <definedName name="Shell_54243" localSheetId="2" hidden="1">{#N/A,#N/A,TRUE,"Krycí list"}</definedName>
    <definedName name="Shell_54243" localSheetId="3" hidden="1">{#N/A,#N/A,TRUE,"Krycí list"}</definedName>
    <definedName name="Shell_54243" localSheetId="4" hidden="1">{#N/A,#N/A,TRUE,"Krycí list"}</definedName>
    <definedName name="Shell_54243" localSheetId="5" hidden="1">{#N/A,#N/A,TRUE,"Krycí list"}</definedName>
    <definedName name="Shell_54243" hidden="1">{#N/A,#N/A,TRUE,"Krycí list"}</definedName>
    <definedName name="SCHVALI1" localSheetId="6">#REF!</definedName>
    <definedName name="SCHVALI1" localSheetId="7">#REF!</definedName>
    <definedName name="SCHVALI1" localSheetId="8">#REF!</definedName>
    <definedName name="SCHVALI1" localSheetId="2">#REF!</definedName>
    <definedName name="SCHVALI1" localSheetId="3">#REF!</definedName>
    <definedName name="SCHVALI1" localSheetId="4">#REF!</definedName>
    <definedName name="SCHVALI1" localSheetId="5">#REF!</definedName>
    <definedName name="SCHVALI1" localSheetId="0">#REF!</definedName>
    <definedName name="SCHVALI1">#REF!</definedName>
    <definedName name="SCHVALIL1" localSheetId="6">#REF!</definedName>
    <definedName name="SCHVALIL1" localSheetId="7">#REF!</definedName>
    <definedName name="SCHVALIL1" localSheetId="8">#REF!</definedName>
    <definedName name="SCHVALIL1" localSheetId="2">#REF!</definedName>
    <definedName name="SCHVALIL1" localSheetId="3">#REF!</definedName>
    <definedName name="SCHVALIL1" localSheetId="4">#REF!</definedName>
    <definedName name="SCHVALIL1" localSheetId="5">#REF!</definedName>
    <definedName name="SCHVALIL1" localSheetId="0">#REF!</definedName>
    <definedName name="SCHVALIL1">#REF!</definedName>
    <definedName name="SCHVALIL2" localSheetId="6">#REF!</definedName>
    <definedName name="SCHVALIL2" localSheetId="7">#REF!</definedName>
    <definedName name="SCHVALIL2" localSheetId="8">#REF!</definedName>
    <definedName name="SCHVALIL2" localSheetId="2">#REF!</definedName>
    <definedName name="SCHVALIL2" localSheetId="3">#REF!</definedName>
    <definedName name="SCHVALIL2" localSheetId="4">#REF!</definedName>
    <definedName name="SCHVALIL2" localSheetId="5">#REF!</definedName>
    <definedName name="SCHVALIL2" localSheetId="0">#REF!</definedName>
    <definedName name="SCHVALIL2">#REF!</definedName>
    <definedName name="SCHVALIL3" localSheetId="7">#REF!</definedName>
    <definedName name="SCHVALIL3" localSheetId="8">#REF!</definedName>
    <definedName name="SCHVALIL3" localSheetId="2">#REF!</definedName>
    <definedName name="SCHVALIL3" localSheetId="3">#REF!</definedName>
    <definedName name="SCHVALIL3" localSheetId="4">#REF!</definedName>
    <definedName name="SCHVALIL3" localSheetId="0">#REF!</definedName>
    <definedName name="SCHVALIL3">#REF!</definedName>
    <definedName name="SCHVALIL4" localSheetId="7">#REF!</definedName>
    <definedName name="SCHVALIL4" localSheetId="8">#REF!</definedName>
    <definedName name="SCHVALIL4" localSheetId="2">#REF!</definedName>
    <definedName name="SCHVALIL4" localSheetId="3">#REF!</definedName>
    <definedName name="SCHVALIL4" localSheetId="4">#REF!</definedName>
    <definedName name="SCHVALIL4" localSheetId="0">#REF!</definedName>
    <definedName name="SCHVALIL4">#REF!</definedName>
    <definedName name="SCHVALIL5" localSheetId="7">#REF!</definedName>
    <definedName name="SCHVALIL5" localSheetId="8">#REF!</definedName>
    <definedName name="SCHVALIL5" localSheetId="2">#REF!</definedName>
    <definedName name="SCHVALIL5" localSheetId="3">#REF!</definedName>
    <definedName name="SCHVALIL5" localSheetId="4">#REF!</definedName>
    <definedName name="SCHVALIL5" localSheetId="0">#REF!</definedName>
    <definedName name="SCHVALIL5">#REF!</definedName>
    <definedName name="skl" localSheetId="7">#REF!</definedName>
    <definedName name="skl" localSheetId="8">#REF!</definedName>
    <definedName name="skl" localSheetId="2">#REF!</definedName>
    <definedName name="skl" localSheetId="3">#REF!</definedName>
    <definedName name="skl" localSheetId="4">#REF!</definedName>
    <definedName name="skl">#REF!</definedName>
    <definedName name="smaz" localSheetId="6" hidden="1">{#N/A,#N/A,TRUE,"Krycí list"}</definedName>
    <definedName name="smaz" localSheetId="7" hidden="1">{#N/A,#N/A,TRUE,"Krycí list"}</definedName>
    <definedName name="smaz" localSheetId="8" hidden="1">{#N/A,#N/A,TRUE,"Krycí list"}</definedName>
    <definedName name="smaz" localSheetId="2" hidden="1">{#N/A,#N/A,TRUE,"Krycí list"}</definedName>
    <definedName name="smaz" localSheetId="3" hidden="1">{#N/A,#N/A,TRUE,"Krycí list"}</definedName>
    <definedName name="smaz" localSheetId="4" hidden="1">{#N/A,#N/A,TRUE,"Krycí list"}</definedName>
    <definedName name="smaz" localSheetId="5" hidden="1">{#N/A,#N/A,TRUE,"Krycí list"}</definedName>
    <definedName name="smaz" localSheetId="0" hidden="1">{#N/A,#N/A,TRUE,"Krycí list"}</definedName>
    <definedName name="smaz" hidden="1">{#N/A,#N/A,TRUE,"Krycí list"}</definedName>
    <definedName name="SO01_1" localSheetId="6" hidden="1">{#N/A,#N/A,TRUE,"Krycí list"}</definedName>
    <definedName name="SO01_1" localSheetId="7" hidden="1">{#N/A,#N/A,TRUE,"Krycí list"}</definedName>
    <definedName name="SO01_1" localSheetId="8" hidden="1">{#N/A,#N/A,TRUE,"Krycí list"}</definedName>
    <definedName name="SO01_1" localSheetId="2" hidden="1">{#N/A,#N/A,TRUE,"Krycí list"}</definedName>
    <definedName name="SO01_1" localSheetId="3" hidden="1">{#N/A,#N/A,TRUE,"Krycí list"}</definedName>
    <definedName name="SO01_1" localSheetId="4" hidden="1">{#N/A,#N/A,TRUE,"Krycí list"}</definedName>
    <definedName name="SO01_1" localSheetId="5" hidden="1">{#N/A,#N/A,TRUE,"Krycí list"}</definedName>
    <definedName name="SO01_1" hidden="1">{#N/A,#N/A,TRUE,"Krycí list"}</definedName>
    <definedName name="soupis" localSheetId="6" hidden="1">{#N/A,#N/A,TRUE,"Krycí list"}</definedName>
    <definedName name="soupis" localSheetId="7" hidden="1">{#N/A,#N/A,TRUE,"Krycí list"}</definedName>
    <definedName name="soupis" localSheetId="8" hidden="1">{#N/A,#N/A,TRUE,"Krycí list"}</definedName>
    <definedName name="soupis" localSheetId="2" hidden="1">{#N/A,#N/A,TRUE,"Krycí list"}</definedName>
    <definedName name="soupis" localSheetId="3" hidden="1">{#N/A,#N/A,TRUE,"Krycí list"}</definedName>
    <definedName name="soupis" localSheetId="4" hidden="1">{#N/A,#N/A,TRUE,"Krycí list"}</definedName>
    <definedName name="soupis" localSheetId="5" hidden="1">{#N/A,#N/A,TRUE,"Krycí list"}</definedName>
    <definedName name="soupis" localSheetId="0" hidden="1">{#N/A,#N/A,TRUE,"Krycí list"}</definedName>
    <definedName name="soupis" hidden="1">{#N/A,#N/A,TRUE,"Krycí list"}</definedName>
    <definedName name="SPD" localSheetId="6">#REF!</definedName>
    <definedName name="SPD" localSheetId="7">#REF!</definedName>
    <definedName name="SPD" localSheetId="8">#REF!</definedName>
    <definedName name="SPD" localSheetId="2">#REF!</definedName>
    <definedName name="SPD" localSheetId="3">#REF!</definedName>
    <definedName name="SPD" localSheetId="4">#REF!</definedName>
    <definedName name="SPD" localSheetId="5">#REF!</definedName>
    <definedName name="SPD" localSheetId="0">#REF!</definedName>
    <definedName name="SPD">#REF!</definedName>
    <definedName name="srutmsru" localSheetId="6" hidden="1">{#N/A,#N/A,TRUE,"Krycí list"}</definedName>
    <definedName name="srutmsru" localSheetId="7" hidden="1">{#N/A,#N/A,TRUE,"Krycí list"}</definedName>
    <definedName name="srutmsru" localSheetId="8" hidden="1">{#N/A,#N/A,TRUE,"Krycí list"}</definedName>
    <definedName name="srutmsru" localSheetId="2" hidden="1">{#N/A,#N/A,TRUE,"Krycí list"}</definedName>
    <definedName name="srutmsru" localSheetId="3" hidden="1">{#N/A,#N/A,TRUE,"Krycí list"}</definedName>
    <definedName name="srutmsru" localSheetId="4" hidden="1">{#N/A,#N/A,TRUE,"Krycí list"}</definedName>
    <definedName name="srutmsru" localSheetId="5" hidden="1">{#N/A,#N/A,TRUE,"Krycí list"}</definedName>
    <definedName name="srutmsru" hidden="1">{#N/A,#N/A,TRUE,"Krycí list"}</definedName>
    <definedName name="sřž" localSheetId="6" hidden="1">{#N/A,#N/A,TRUE,"Krycí list"}</definedName>
    <definedName name="sřž" localSheetId="7" hidden="1">{#N/A,#N/A,TRUE,"Krycí list"}</definedName>
    <definedName name="sřž" localSheetId="8" hidden="1">{#N/A,#N/A,TRUE,"Krycí list"}</definedName>
    <definedName name="sřž" localSheetId="2" hidden="1">{#N/A,#N/A,TRUE,"Krycí list"}</definedName>
    <definedName name="sřž" localSheetId="3" hidden="1">{#N/A,#N/A,TRUE,"Krycí list"}</definedName>
    <definedName name="sřž" localSheetId="4" hidden="1">{#N/A,#N/A,TRUE,"Krycí list"}</definedName>
    <definedName name="sřž" localSheetId="5" hidden="1">{#N/A,#N/A,TRUE,"Krycí list"}</definedName>
    <definedName name="sřž" hidden="1">{#N/A,#N/A,TRUE,"Krycí list"}</definedName>
    <definedName name="ssss" localSheetId="7">#REF!</definedName>
    <definedName name="ssss" localSheetId="8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s" localSheetId="6" hidden="1">{#N/A,#N/A,TRUE,"Krycí list"}</definedName>
    <definedName name="ssssss" localSheetId="7" hidden="1">{#N/A,#N/A,TRUE,"Krycí list"}</definedName>
    <definedName name="ssssss" localSheetId="8" hidden="1">{#N/A,#N/A,TRUE,"Krycí list"}</definedName>
    <definedName name="ssssss" localSheetId="2" hidden="1">{#N/A,#N/A,TRUE,"Krycí list"}</definedName>
    <definedName name="ssssss" localSheetId="3" hidden="1">{#N/A,#N/A,TRUE,"Krycí list"}</definedName>
    <definedName name="ssssss" localSheetId="4" hidden="1">{#N/A,#N/A,TRUE,"Krycí list"}</definedName>
    <definedName name="ssssss" localSheetId="5" hidden="1">{#N/A,#N/A,TRUE,"Krycí list"}</definedName>
    <definedName name="SSSSSS" localSheetId="0" hidden="1">{#N/A,#N/A,TRUE,"Krycí list"}</definedName>
    <definedName name="ssssss" hidden="1">{#N/A,#N/A,TRUE,"Krycí list"}</definedName>
    <definedName name="ssssss1" localSheetId="6" hidden="1">{#N/A,#N/A,TRUE,"Krycí list"}</definedName>
    <definedName name="ssssss1" localSheetId="7" hidden="1">{#N/A,#N/A,TRUE,"Krycí list"}</definedName>
    <definedName name="ssssss1" localSheetId="8" hidden="1">{#N/A,#N/A,TRUE,"Krycí list"}</definedName>
    <definedName name="ssssss1" localSheetId="2" hidden="1">{#N/A,#N/A,TRUE,"Krycí list"}</definedName>
    <definedName name="ssssss1" localSheetId="3" hidden="1">{#N/A,#N/A,TRUE,"Krycí list"}</definedName>
    <definedName name="ssssss1" localSheetId="4" hidden="1">{#N/A,#N/A,TRUE,"Krycí list"}</definedName>
    <definedName name="ssssss1" localSheetId="5" hidden="1">{#N/A,#N/A,TRUE,"Krycí list"}</definedName>
    <definedName name="ssssss1" hidden="1">{#N/A,#N/A,TRUE,"Krycí list"}</definedName>
    <definedName name="subslevy" localSheetId="7">#REF!</definedName>
    <definedName name="subslevy" localSheetId="8">#REF!</definedName>
    <definedName name="subslevy" localSheetId="2">#REF!</definedName>
    <definedName name="subslevy" localSheetId="3">#REF!</definedName>
    <definedName name="subslevy" localSheetId="4">#REF!</definedName>
    <definedName name="subslevy">#REF!</definedName>
    <definedName name="summary" localSheetId="6" hidden="1">{#N/A,#N/A,TRUE,"Krycí list"}</definedName>
    <definedName name="summary" localSheetId="7" hidden="1">{#N/A,#N/A,TRUE,"Krycí list"}</definedName>
    <definedName name="summary" localSheetId="8" hidden="1">{#N/A,#N/A,TRUE,"Krycí list"}</definedName>
    <definedName name="summary" localSheetId="2" hidden="1">{#N/A,#N/A,TRUE,"Krycí list"}</definedName>
    <definedName name="summary" localSheetId="3" hidden="1">{#N/A,#N/A,TRUE,"Krycí list"}</definedName>
    <definedName name="summary" localSheetId="4" hidden="1">{#N/A,#N/A,TRUE,"Krycí list"}</definedName>
    <definedName name="summary" localSheetId="5" hidden="1">{#N/A,#N/A,TRUE,"Krycí list"}</definedName>
    <definedName name="summary" localSheetId="0" hidden="1">{#N/A,#N/A,TRUE,"Krycí list"}</definedName>
    <definedName name="summary" hidden="1">{#N/A,#N/A,TRUE,"Krycí list"}</definedName>
    <definedName name="summary4" localSheetId="6" hidden="1">{#N/A,#N/A,TRUE,"Krycí list"}</definedName>
    <definedName name="summary4" localSheetId="7" hidden="1">{#N/A,#N/A,TRUE,"Krycí list"}</definedName>
    <definedName name="summary4" localSheetId="8" hidden="1">{#N/A,#N/A,TRUE,"Krycí list"}</definedName>
    <definedName name="summary4" localSheetId="2" hidden="1">{#N/A,#N/A,TRUE,"Krycí list"}</definedName>
    <definedName name="summary4" localSheetId="3" hidden="1">{#N/A,#N/A,TRUE,"Krycí list"}</definedName>
    <definedName name="summary4" localSheetId="4" hidden="1">{#N/A,#N/A,TRUE,"Krycí list"}</definedName>
    <definedName name="summary4" localSheetId="5" hidden="1">{#N/A,#N/A,TRUE,"Krycí list"}</definedName>
    <definedName name="summary4" hidden="1">{#N/A,#N/A,TRUE,"Krycí list"}</definedName>
    <definedName name="summary5" localSheetId="6" hidden="1">{#N/A,#N/A,TRUE,"Krycí list"}</definedName>
    <definedName name="summary5" localSheetId="7" hidden="1">{#N/A,#N/A,TRUE,"Krycí list"}</definedName>
    <definedName name="summary5" localSheetId="8" hidden="1">{#N/A,#N/A,TRUE,"Krycí list"}</definedName>
    <definedName name="summary5" localSheetId="2" hidden="1">{#N/A,#N/A,TRUE,"Krycí list"}</definedName>
    <definedName name="summary5" localSheetId="3" hidden="1">{#N/A,#N/A,TRUE,"Krycí list"}</definedName>
    <definedName name="summary5" localSheetId="4" hidden="1">{#N/A,#N/A,TRUE,"Krycí list"}</definedName>
    <definedName name="summary5" localSheetId="5" hidden="1">{#N/A,#N/A,TRUE,"Krycí list"}</definedName>
    <definedName name="summary5" hidden="1">{#N/A,#N/A,TRUE,"Krycí list"}</definedName>
    <definedName name="summary6" localSheetId="6" hidden="1">{#N/A,#N/A,TRUE,"Krycí list"}</definedName>
    <definedName name="summary6" localSheetId="7" hidden="1">{#N/A,#N/A,TRUE,"Krycí list"}</definedName>
    <definedName name="summary6" localSheetId="8" hidden="1">{#N/A,#N/A,TRUE,"Krycí list"}</definedName>
    <definedName name="summary6" localSheetId="2" hidden="1">{#N/A,#N/A,TRUE,"Krycí list"}</definedName>
    <definedName name="summary6" localSheetId="3" hidden="1">{#N/A,#N/A,TRUE,"Krycí list"}</definedName>
    <definedName name="summary6" localSheetId="4" hidden="1">{#N/A,#N/A,TRUE,"Krycí list"}</definedName>
    <definedName name="summary6" localSheetId="5" hidden="1">{#N/A,#N/A,TRUE,"Krycí list"}</definedName>
    <definedName name="summary6" hidden="1">{#N/A,#N/A,TRUE,"Krycí list"}</definedName>
    <definedName name="summary85" localSheetId="6" hidden="1">{#N/A,#N/A,TRUE,"Krycí list"}</definedName>
    <definedName name="summary85" localSheetId="7" hidden="1">{#N/A,#N/A,TRUE,"Krycí list"}</definedName>
    <definedName name="summary85" localSheetId="8" hidden="1">{#N/A,#N/A,TRUE,"Krycí list"}</definedName>
    <definedName name="summary85" localSheetId="2" hidden="1">{#N/A,#N/A,TRUE,"Krycí list"}</definedName>
    <definedName name="summary85" localSheetId="3" hidden="1">{#N/A,#N/A,TRUE,"Krycí list"}</definedName>
    <definedName name="summary85" localSheetId="4" hidden="1">{#N/A,#N/A,TRUE,"Krycí list"}</definedName>
    <definedName name="summary85" localSheetId="5" hidden="1">{#N/A,#N/A,TRUE,"Krycí list"}</definedName>
    <definedName name="summary85" hidden="1">{#N/A,#N/A,TRUE,"Krycí list"}</definedName>
    <definedName name="sumpok" localSheetId="7">#REF!</definedName>
    <definedName name="sumpok" localSheetId="8">#REF!</definedName>
    <definedName name="sumpok" localSheetId="2">#REF!</definedName>
    <definedName name="sumpok" localSheetId="3">#REF!</definedName>
    <definedName name="sumpok" localSheetId="4">#REF!</definedName>
    <definedName name="sumpok">#REF!</definedName>
    <definedName name="tab" localSheetId="6">#REF!</definedName>
    <definedName name="tab" localSheetId="7">#REF!</definedName>
    <definedName name="tab" localSheetId="8">#REF!</definedName>
    <definedName name="tab" localSheetId="2">#REF!</definedName>
    <definedName name="tab" localSheetId="3">#REF!</definedName>
    <definedName name="tab" localSheetId="4">#REF!</definedName>
    <definedName name="tab" localSheetId="5">#REF!</definedName>
    <definedName name="tab" localSheetId="0">#REF!</definedName>
    <definedName name="tab">#REF!</definedName>
    <definedName name="tdokkllf" localSheetId="6" hidden="1">{#N/A,#N/A,TRUE,"Krycí list"}</definedName>
    <definedName name="tdokkllf" localSheetId="7" hidden="1">{#N/A,#N/A,TRUE,"Krycí list"}</definedName>
    <definedName name="tdokkllf" localSheetId="8" hidden="1">{#N/A,#N/A,TRUE,"Krycí list"}</definedName>
    <definedName name="tdokkllf" localSheetId="2" hidden="1">{#N/A,#N/A,TRUE,"Krycí list"}</definedName>
    <definedName name="tdokkllf" localSheetId="3" hidden="1">{#N/A,#N/A,TRUE,"Krycí list"}</definedName>
    <definedName name="tdokkllf" localSheetId="4" hidden="1">{#N/A,#N/A,TRUE,"Krycí list"}</definedName>
    <definedName name="tdokkllf" localSheetId="5" hidden="1">{#N/A,#N/A,TRUE,"Krycí list"}</definedName>
    <definedName name="tdokkllf" hidden="1">{#N/A,#N/A,TRUE,"Krycí list"}</definedName>
    <definedName name="thki22" localSheetId="6" hidden="1">{#N/A,#N/A,TRUE,"Krycí list"}</definedName>
    <definedName name="thki22" localSheetId="7" hidden="1">{#N/A,#N/A,TRUE,"Krycí list"}</definedName>
    <definedName name="thki22" localSheetId="8" hidden="1">{#N/A,#N/A,TRUE,"Krycí list"}</definedName>
    <definedName name="thki22" localSheetId="2" hidden="1">{#N/A,#N/A,TRUE,"Krycí list"}</definedName>
    <definedName name="thki22" localSheetId="3" hidden="1">{#N/A,#N/A,TRUE,"Krycí list"}</definedName>
    <definedName name="thki22" localSheetId="4" hidden="1">{#N/A,#N/A,TRUE,"Krycí list"}</definedName>
    <definedName name="thki22" localSheetId="5" hidden="1">{#N/A,#N/A,TRUE,"Krycí list"}</definedName>
    <definedName name="thki22" hidden="1">{#N/A,#N/A,TRUE,"Krycí list"}</definedName>
    <definedName name="thkil" localSheetId="6" hidden="1">{#N/A,#N/A,TRUE,"Krycí list"}</definedName>
    <definedName name="thkil" localSheetId="7" hidden="1">{#N/A,#N/A,TRUE,"Krycí list"}</definedName>
    <definedName name="thkil" localSheetId="8" hidden="1">{#N/A,#N/A,TRUE,"Krycí list"}</definedName>
    <definedName name="thkil" localSheetId="2" hidden="1">{#N/A,#N/A,TRUE,"Krycí list"}</definedName>
    <definedName name="thkil" localSheetId="3" hidden="1">{#N/A,#N/A,TRUE,"Krycí list"}</definedName>
    <definedName name="thkil" localSheetId="4" hidden="1">{#N/A,#N/A,TRUE,"Krycí list"}</definedName>
    <definedName name="thkil" localSheetId="5" hidden="1">{#N/A,#N/A,TRUE,"Krycí list"}</definedName>
    <definedName name="thkil" hidden="1">{#N/A,#N/A,TRUE,"Krycí list"}</definedName>
    <definedName name="thkil2" localSheetId="6" hidden="1">{#N/A,#N/A,TRUE,"Krycí list"}</definedName>
    <definedName name="thkil2" localSheetId="7" hidden="1">{#N/A,#N/A,TRUE,"Krycí list"}</definedName>
    <definedName name="thkil2" localSheetId="8" hidden="1">{#N/A,#N/A,TRUE,"Krycí list"}</definedName>
    <definedName name="thkil2" localSheetId="2" hidden="1">{#N/A,#N/A,TRUE,"Krycí list"}</definedName>
    <definedName name="thkil2" localSheetId="3" hidden="1">{#N/A,#N/A,TRUE,"Krycí list"}</definedName>
    <definedName name="thkil2" localSheetId="4" hidden="1">{#N/A,#N/A,TRUE,"Krycí list"}</definedName>
    <definedName name="thkil2" localSheetId="5" hidden="1">{#N/A,#N/A,TRUE,"Krycí list"}</definedName>
    <definedName name="thkil2" hidden="1">{#N/A,#N/A,TRUE,"Krycí list"}</definedName>
    <definedName name="tiýýit" localSheetId="6" hidden="1">{#N/A,#N/A,TRUE,"Krycí list"}</definedName>
    <definedName name="tiýýit" localSheetId="7" hidden="1">{#N/A,#N/A,TRUE,"Krycí list"}</definedName>
    <definedName name="tiýýit" localSheetId="8" hidden="1">{#N/A,#N/A,TRUE,"Krycí list"}</definedName>
    <definedName name="tiýýit" localSheetId="2" hidden="1">{#N/A,#N/A,TRUE,"Krycí list"}</definedName>
    <definedName name="tiýýit" localSheetId="3" hidden="1">{#N/A,#N/A,TRUE,"Krycí list"}</definedName>
    <definedName name="tiýýit" localSheetId="4" hidden="1">{#N/A,#N/A,TRUE,"Krycí list"}</definedName>
    <definedName name="tiýýit" localSheetId="5" hidden="1">{#N/A,#N/A,TRUE,"Krycí list"}</definedName>
    <definedName name="tiýýit" hidden="1">{#N/A,#N/A,TRUE,"Krycí list"}</definedName>
    <definedName name="tižzdtzitzi" localSheetId="6" hidden="1">{#N/A,#N/A,TRUE,"Krycí list"}</definedName>
    <definedName name="tižzdtzitzi" localSheetId="7" hidden="1">{#N/A,#N/A,TRUE,"Krycí list"}</definedName>
    <definedName name="tižzdtzitzi" localSheetId="8" hidden="1">{#N/A,#N/A,TRUE,"Krycí list"}</definedName>
    <definedName name="tižzdtzitzi" localSheetId="2" hidden="1">{#N/A,#N/A,TRUE,"Krycí list"}</definedName>
    <definedName name="tižzdtzitzi" localSheetId="3" hidden="1">{#N/A,#N/A,TRUE,"Krycí list"}</definedName>
    <definedName name="tižzdtzitzi" localSheetId="4" hidden="1">{#N/A,#N/A,TRUE,"Krycí list"}</definedName>
    <definedName name="tižzdtzitzi" localSheetId="5" hidden="1">{#N/A,#N/A,TRUE,"Krycí list"}</definedName>
    <definedName name="tižzdtzitzi" hidden="1">{#N/A,#N/A,TRUE,"Krycí list"}</definedName>
    <definedName name="truutrut" localSheetId="6" hidden="1">{#N/A,#N/A,TRUE,"Krycí list"}</definedName>
    <definedName name="truutrut" localSheetId="7" hidden="1">{#N/A,#N/A,TRUE,"Krycí list"}</definedName>
    <definedName name="truutrut" localSheetId="8" hidden="1">{#N/A,#N/A,TRUE,"Krycí list"}</definedName>
    <definedName name="truutrut" localSheetId="2" hidden="1">{#N/A,#N/A,TRUE,"Krycí list"}</definedName>
    <definedName name="truutrut" localSheetId="3" hidden="1">{#N/A,#N/A,TRUE,"Krycí list"}</definedName>
    <definedName name="truutrut" localSheetId="4" hidden="1">{#N/A,#N/A,TRUE,"Krycí list"}</definedName>
    <definedName name="truutrut" localSheetId="5" hidden="1">{#N/A,#N/A,TRUE,"Krycí list"}</definedName>
    <definedName name="truutrut" hidden="1">{#N/A,#N/A,TRUE,"Krycí list"}</definedName>
    <definedName name="tummur" localSheetId="6" hidden="1">{#N/A,#N/A,TRUE,"Krycí list"}</definedName>
    <definedName name="tummur" localSheetId="7" hidden="1">{#N/A,#N/A,TRUE,"Krycí list"}</definedName>
    <definedName name="tummur" localSheetId="8" hidden="1">{#N/A,#N/A,TRUE,"Krycí list"}</definedName>
    <definedName name="tummur" localSheetId="2" hidden="1">{#N/A,#N/A,TRUE,"Krycí list"}</definedName>
    <definedName name="tummur" localSheetId="3" hidden="1">{#N/A,#N/A,TRUE,"Krycí list"}</definedName>
    <definedName name="tummur" localSheetId="4" hidden="1">{#N/A,#N/A,TRUE,"Krycí list"}</definedName>
    <definedName name="tummur" localSheetId="5" hidden="1">{#N/A,#N/A,TRUE,"Krycí list"}</definedName>
    <definedName name="tummur" hidden="1">{#N/A,#N/A,TRUE,"Krycí list"}</definedName>
    <definedName name="turturtru" localSheetId="6" hidden="1">{#N/A,#N/A,TRUE,"Krycí list"}</definedName>
    <definedName name="turturtru" localSheetId="7" hidden="1">{#N/A,#N/A,TRUE,"Krycí list"}</definedName>
    <definedName name="turturtru" localSheetId="8" hidden="1">{#N/A,#N/A,TRUE,"Krycí list"}</definedName>
    <definedName name="turturtru" localSheetId="2" hidden="1">{#N/A,#N/A,TRUE,"Krycí list"}</definedName>
    <definedName name="turturtru" localSheetId="3" hidden="1">{#N/A,#N/A,TRUE,"Krycí list"}</definedName>
    <definedName name="turturtru" localSheetId="4" hidden="1">{#N/A,#N/A,TRUE,"Krycí list"}</definedName>
    <definedName name="turturtru" localSheetId="5" hidden="1">{#N/A,#N/A,TRUE,"Krycí list"}</definedName>
    <definedName name="turturtru" hidden="1">{#N/A,#N/A,TRUE,"Krycí list"}</definedName>
    <definedName name="tuusu" localSheetId="6" hidden="1">{#N/A,#N/A,TRUE,"Krycí list"}</definedName>
    <definedName name="tuusu" localSheetId="7" hidden="1">{#N/A,#N/A,TRUE,"Krycí list"}</definedName>
    <definedName name="tuusu" localSheetId="8" hidden="1">{#N/A,#N/A,TRUE,"Krycí list"}</definedName>
    <definedName name="tuusu" localSheetId="2" hidden="1">{#N/A,#N/A,TRUE,"Krycí list"}</definedName>
    <definedName name="tuusu" localSheetId="3" hidden="1">{#N/A,#N/A,TRUE,"Krycí list"}</definedName>
    <definedName name="tuusu" localSheetId="4" hidden="1">{#N/A,#N/A,TRUE,"Krycí list"}</definedName>
    <definedName name="tuusu" localSheetId="5" hidden="1">{#N/A,#N/A,TRUE,"Krycí list"}</definedName>
    <definedName name="tuusu" hidden="1">{#N/A,#N/A,TRUE,"Krycí list"}</definedName>
    <definedName name="tzidizdtzi" localSheetId="6" hidden="1">{#N/A,#N/A,TRUE,"Krycí list"}</definedName>
    <definedName name="tzidizdtzi" localSheetId="7" hidden="1">{#N/A,#N/A,TRUE,"Krycí list"}</definedName>
    <definedName name="tzidizdtzi" localSheetId="8" hidden="1">{#N/A,#N/A,TRUE,"Krycí list"}</definedName>
    <definedName name="tzidizdtzi" localSheetId="2" hidden="1">{#N/A,#N/A,TRUE,"Krycí list"}</definedName>
    <definedName name="tzidizdtzi" localSheetId="3" hidden="1">{#N/A,#N/A,TRUE,"Krycí list"}</definedName>
    <definedName name="tzidizdtzi" localSheetId="4" hidden="1">{#N/A,#N/A,TRUE,"Krycí list"}</definedName>
    <definedName name="tzidizdtzi" localSheetId="5" hidden="1">{#N/A,#N/A,TRUE,"Krycí list"}</definedName>
    <definedName name="tzidizdtzi" hidden="1">{#N/A,#N/A,TRUE,"Krycí list"}</definedName>
    <definedName name="tzidtzitiz" localSheetId="6" hidden="1">{#N/A,#N/A,TRUE,"Krycí list"}</definedName>
    <definedName name="tzidtzitiz" localSheetId="7" hidden="1">{#N/A,#N/A,TRUE,"Krycí list"}</definedName>
    <definedName name="tzidtzitiz" localSheetId="8" hidden="1">{#N/A,#N/A,TRUE,"Krycí list"}</definedName>
    <definedName name="tzidtzitiz" localSheetId="2" hidden="1">{#N/A,#N/A,TRUE,"Krycí list"}</definedName>
    <definedName name="tzidtzitiz" localSheetId="3" hidden="1">{#N/A,#N/A,TRUE,"Krycí list"}</definedName>
    <definedName name="tzidtzitiz" localSheetId="4" hidden="1">{#N/A,#N/A,TRUE,"Krycí list"}</definedName>
    <definedName name="tzidtzitiz" localSheetId="5" hidden="1">{#N/A,#N/A,TRUE,"Krycí list"}</definedName>
    <definedName name="tzidtzitiz" hidden="1">{#N/A,#N/A,TRUE,"Krycí list"}</definedName>
    <definedName name="tzitzitzi" localSheetId="6" hidden="1">{#N/A,#N/A,TRUE,"Krycí list"}</definedName>
    <definedName name="tzitzitzi" localSheetId="7" hidden="1">{#N/A,#N/A,TRUE,"Krycí list"}</definedName>
    <definedName name="tzitzitzi" localSheetId="8" hidden="1">{#N/A,#N/A,TRUE,"Krycí list"}</definedName>
    <definedName name="tzitzitzi" localSheetId="2" hidden="1">{#N/A,#N/A,TRUE,"Krycí list"}</definedName>
    <definedName name="tzitzitzi" localSheetId="3" hidden="1">{#N/A,#N/A,TRUE,"Krycí list"}</definedName>
    <definedName name="tzitzitzi" localSheetId="4" hidden="1">{#N/A,#N/A,TRUE,"Krycí list"}</definedName>
    <definedName name="tzitzitzi" localSheetId="5" hidden="1">{#N/A,#N/A,TRUE,"Krycí list"}</definedName>
    <definedName name="tzitzitzi" hidden="1">{#N/A,#N/A,TRUE,"Krycí list"}</definedName>
    <definedName name="tzitzitzitzi" localSheetId="6" hidden="1">{#N/A,#N/A,TRUE,"Krycí list"}</definedName>
    <definedName name="tzitzitzitzi" localSheetId="7" hidden="1">{#N/A,#N/A,TRUE,"Krycí list"}</definedName>
    <definedName name="tzitzitzitzi" localSheetId="8" hidden="1">{#N/A,#N/A,TRUE,"Krycí list"}</definedName>
    <definedName name="tzitzitzitzi" localSheetId="2" hidden="1">{#N/A,#N/A,TRUE,"Krycí list"}</definedName>
    <definedName name="tzitzitzitzi" localSheetId="3" hidden="1">{#N/A,#N/A,TRUE,"Krycí list"}</definedName>
    <definedName name="tzitzitzitzi" localSheetId="4" hidden="1">{#N/A,#N/A,TRUE,"Krycí list"}</definedName>
    <definedName name="tzitzitzitzi" localSheetId="5" hidden="1">{#N/A,#N/A,TRUE,"Krycí list"}</definedName>
    <definedName name="tzitzitzitzi" hidden="1">{#N/A,#N/A,TRUE,"Krycí list"}</definedName>
    <definedName name="tzitzizitd" localSheetId="6" hidden="1">{#N/A,#N/A,TRUE,"Krycí list"}</definedName>
    <definedName name="tzitzizitd" localSheetId="7" hidden="1">{#N/A,#N/A,TRUE,"Krycí list"}</definedName>
    <definedName name="tzitzizitd" localSheetId="8" hidden="1">{#N/A,#N/A,TRUE,"Krycí list"}</definedName>
    <definedName name="tzitzizitd" localSheetId="2" hidden="1">{#N/A,#N/A,TRUE,"Krycí list"}</definedName>
    <definedName name="tzitzizitd" localSheetId="3" hidden="1">{#N/A,#N/A,TRUE,"Krycí list"}</definedName>
    <definedName name="tzitzizitd" localSheetId="4" hidden="1">{#N/A,#N/A,TRUE,"Krycí list"}</definedName>
    <definedName name="tzitzizitd" localSheetId="5" hidden="1">{#N/A,#N/A,TRUE,"Krycí list"}</definedName>
    <definedName name="tzitzizitd" hidden="1">{#N/A,#N/A,TRUE,"Krycí list"}</definedName>
    <definedName name="tzizidzizit" localSheetId="6" hidden="1">{#N/A,#N/A,TRUE,"Krycí list"}</definedName>
    <definedName name="tzizidzizit" localSheetId="7" hidden="1">{#N/A,#N/A,TRUE,"Krycí list"}</definedName>
    <definedName name="tzizidzizit" localSheetId="8" hidden="1">{#N/A,#N/A,TRUE,"Krycí list"}</definedName>
    <definedName name="tzizidzizit" localSheetId="2" hidden="1">{#N/A,#N/A,TRUE,"Krycí list"}</definedName>
    <definedName name="tzizidzizit" localSheetId="3" hidden="1">{#N/A,#N/A,TRUE,"Krycí list"}</definedName>
    <definedName name="tzizidzizit" localSheetId="4" hidden="1">{#N/A,#N/A,TRUE,"Krycí list"}</definedName>
    <definedName name="tzizidzizit" localSheetId="5" hidden="1">{#N/A,#N/A,TRUE,"Krycí list"}</definedName>
    <definedName name="tzizidzizit" hidden="1">{#N/A,#N/A,TRUE,"Krycí list"}</definedName>
    <definedName name="uhlhululh" localSheetId="6" hidden="1">{#N/A,#N/A,TRUE,"Krycí list"}</definedName>
    <definedName name="uhlhululh" localSheetId="7" hidden="1">{#N/A,#N/A,TRUE,"Krycí list"}</definedName>
    <definedName name="uhlhululh" localSheetId="8" hidden="1">{#N/A,#N/A,TRUE,"Krycí list"}</definedName>
    <definedName name="uhlhululh" localSheetId="2" hidden="1">{#N/A,#N/A,TRUE,"Krycí list"}</definedName>
    <definedName name="uhlhululh" localSheetId="3" hidden="1">{#N/A,#N/A,TRUE,"Krycí list"}</definedName>
    <definedName name="uhlhululh" localSheetId="4" hidden="1">{#N/A,#N/A,TRUE,"Krycí list"}</definedName>
    <definedName name="uhlhululh" localSheetId="5" hidden="1">{#N/A,#N/A,TRUE,"Krycí list"}</definedName>
    <definedName name="uhlhululh" hidden="1">{#N/A,#N/A,TRUE,"Krycí list"}</definedName>
    <definedName name="uigoug" localSheetId="6" hidden="1">{#N/A,#N/A,TRUE,"Krycí list"}</definedName>
    <definedName name="uigoug" localSheetId="7" hidden="1">{#N/A,#N/A,TRUE,"Krycí list"}</definedName>
    <definedName name="uigoug" localSheetId="8" hidden="1">{#N/A,#N/A,TRUE,"Krycí list"}</definedName>
    <definedName name="uigoug" localSheetId="2" hidden="1">{#N/A,#N/A,TRUE,"Krycí list"}</definedName>
    <definedName name="uigoug" localSheetId="3" hidden="1">{#N/A,#N/A,TRUE,"Krycí list"}</definedName>
    <definedName name="uigoug" localSheetId="4" hidden="1">{#N/A,#N/A,TRUE,"Krycí list"}</definedName>
    <definedName name="uigoug" localSheetId="5" hidden="1">{#N/A,#N/A,TRUE,"Krycí list"}</definedName>
    <definedName name="uigoug" hidden="1">{#N/A,#N/A,TRUE,"Krycí list"}</definedName>
    <definedName name="uio" localSheetId="6" hidden="1">{#N/A,#N/A,TRUE,"Krycí list"}</definedName>
    <definedName name="uio" localSheetId="7" hidden="1">{#N/A,#N/A,TRUE,"Krycí list"}</definedName>
    <definedName name="uio" localSheetId="8" hidden="1">{#N/A,#N/A,TRUE,"Krycí list"}</definedName>
    <definedName name="uio" localSheetId="2" hidden="1">{#N/A,#N/A,TRUE,"Krycí list"}</definedName>
    <definedName name="uio" localSheetId="3" hidden="1">{#N/A,#N/A,TRUE,"Krycí list"}</definedName>
    <definedName name="uio" localSheetId="4" hidden="1">{#N/A,#N/A,TRUE,"Krycí list"}</definedName>
    <definedName name="uio" localSheetId="5" hidden="1">{#N/A,#N/A,TRUE,"Krycí list"}</definedName>
    <definedName name="uio" hidden="1">{#N/A,#N/A,TRUE,"Krycí list"}</definedName>
    <definedName name="UKOL" localSheetId="6">#REF!</definedName>
    <definedName name="UKOL" localSheetId="7">#REF!</definedName>
    <definedName name="UKOL" localSheetId="8">#REF!</definedName>
    <definedName name="UKOL" localSheetId="2">#REF!</definedName>
    <definedName name="UKOL" localSheetId="3">#REF!</definedName>
    <definedName name="UKOL" localSheetId="4">#REF!</definedName>
    <definedName name="UKOL" localSheetId="5">#REF!</definedName>
    <definedName name="UKOL" localSheetId="0">#REF!</definedName>
    <definedName name="UKOL">#REF!</definedName>
    <definedName name="Ukonc_Phare" localSheetId="7">#REF!</definedName>
    <definedName name="Ukonc_Phare" localSheetId="8">#REF!</definedName>
    <definedName name="Ukonc_Phare" localSheetId="2">#REF!</definedName>
    <definedName name="Ukonc_Phare" localSheetId="3">#REF!</definedName>
    <definedName name="Ukonc_Phare" localSheetId="4">#REF!</definedName>
    <definedName name="Ukonc_Phare">#REF!</definedName>
    <definedName name="Ukonc_vyst" localSheetId="7">#REF!</definedName>
    <definedName name="Ukonc_vyst" localSheetId="8">#REF!</definedName>
    <definedName name="Ukonc_vyst" localSheetId="2">#REF!</definedName>
    <definedName name="Ukonc_vyst" localSheetId="3">#REF!</definedName>
    <definedName name="Ukonc_vyst" localSheetId="4">#REF!</definedName>
    <definedName name="Ukonc_vyst">#REF!</definedName>
    <definedName name="UKUK" localSheetId="6" hidden="1">{#N/A,#N/A,TRUE,"Krycí list"}</definedName>
    <definedName name="UKUK" localSheetId="7" hidden="1">{#N/A,#N/A,TRUE,"Krycí list"}</definedName>
    <definedName name="UKUK" localSheetId="8" hidden="1">{#N/A,#N/A,TRUE,"Krycí list"}</definedName>
    <definedName name="UKUK" localSheetId="2" hidden="1">{#N/A,#N/A,TRUE,"Krycí list"}</definedName>
    <definedName name="UKUK" localSheetId="3" hidden="1">{#N/A,#N/A,TRUE,"Krycí list"}</definedName>
    <definedName name="UKUK" localSheetId="4" hidden="1">{#N/A,#N/A,TRUE,"Krycí list"}</definedName>
    <definedName name="UKUK" localSheetId="5" hidden="1">{#N/A,#N/A,TRUE,"Krycí list"}</definedName>
    <definedName name="UKUK" hidden="1">{#N/A,#N/A,TRUE,"Krycí list"}</definedName>
    <definedName name="ulfzzululz" localSheetId="6" hidden="1">{#N/A,#N/A,TRUE,"Krycí list"}</definedName>
    <definedName name="ulfzzululz" localSheetId="7" hidden="1">{#N/A,#N/A,TRUE,"Krycí list"}</definedName>
    <definedName name="ulfzzululz" localSheetId="8" hidden="1">{#N/A,#N/A,TRUE,"Krycí list"}</definedName>
    <definedName name="ulfzzululz" localSheetId="2" hidden="1">{#N/A,#N/A,TRUE,"Krycí list"}</definedName>
    <definedName name="ulfzzululz" localSheetId="3" hidden="1">{#N/A,#N/A,TRUE,"Krycí list"}</definedName>
    <definedName name="ulfzzululz" localSheetId="4" hidden="1">{#N/A,#N/A,TRUE,"Krycí list"}</definedName>
    <definedName name="ulfzzululz" localSheetId="5" hidden="1">{#N/A,#N/A,TRUE,"Krycí list"}</definedName>
    <definedName name="ulfzzululz" hidden="1">{#N/A,#N/A,TRUE,"Krycí list"}</definedName>
    <definedName name="ulhluh" localSheetId="6" hidden="1">{#N/A,#N/A,TRUE,"Krycí list"}</definedName>
    <definedName name="ulhluh" localSheetId="7" hidden="1">{#N/A,#N/A,TRUE,"Krycí list"}</definedName>
    <definedName name="ulhluh" localSheetId="8" hidden="1">{#N/A,#N/A,TRUE,"Krycí list"}</definedName>
    <definedName name="ulhluh" localSheetId="2" hidden="1">{#N/A,#N/A,TRUE,"Krycí list"}</definedName>
    <definedName name="ulhluh" localSheetId="3" hidden="1">{#N/A,#N/A,TRUE,"Krycí list"}</definedName>
    <definedName name="ulhluh" localSheetId="4" hidden="1">{#N/A,#N/A,TRUE,"Krycí list"}</definedName>
    <definedName name="ulhluh" localSheetId="5" hidden="1">{#N/A,#N/A,TRUE,"Krycí list"}</definedName>
    <definedName name="ulhluh" hidden="1">{#N/A,#N/A,TRUE,"Krycí list"}</definedName>
    <definedName name="ulhu" localSheetId="6" hidden="1">{#N/A,#N/A,TRUE,"Krycí list"}</definedName>
    <definedName name="ulhu" localSheetId="7" hidden="1">{#N/A,#N/A,TRUE,"Krycí list"}</definedName>
    <definedName name="ulhu" localSheetId="8" hidden="1">{#N/A,#N/A,TRUE,"Krycí list"}</definedName>
    <definedName name="ulhu" localSheetId="2" hidden="1">{#N/A,#N/A,TRUE,"Krycí list"}</definedName>
    <definedName name="ulhu" localSheetId="3" hidden="1">{#N/A,#N/A,TRUE,"Krycí list"}</definedName>
    <definedName name="ulhu" localSheetId="4" hidden="1">{#N/A,#N/A,TRUE,"Krycí list"}</definedName>
    <definedName name="ulhu" localSheetId="5" hidden="1">{#N/A,#N/A,TRUE,"Krycí list"}</definedName>
    <definedName name="ulhu" hidden="1">{#N/A,#N/A,TRUE,"Krycí list"}</definedName>
    <definedName name="ulhulhul" localSheetId="6" hidden="1">{#N/A,#N/A,TRUE,"Krycí list"}</definedName>
    <definedName name="ulhulhul" localSheetId="7" hidden="1">{#N/A,#N/A,TRUE,"Krycí list"}</definedName>
    <definedName name="ulhulhul" localSheetId="8" hidden="1">{#N/A,#N/A,TRUE,"Krycí list"}</definedName>
    <definedName name="ulhulhul" localSheetId="2" hidden="1">{#N/A,#N/A,TRUE,"Krycí list"}</definedName>
    <definedName name="ulhulhul" localSheetId="3" hidden="1">{#N/A,#N/A,TRUE,"Krycí list"}</definedName>
    <definedName name="ulhulhul" localSheetId="4" hidden="1">{#N/A,#N/A,TRUE,"Krycí list"}</definedName>
    <definedName name="ulhulhul" localSheetId="5" hidden="1">{#N/A,#N/A,TRUE,"Krycí list"}</definedName>
    <definedName name="ulhulhul" hidden="1">{#N/A,#N/A,TRUE,"Krycí list"}</definedName>
    <definedName name="ulhulululhul" localSheetId="6" hidden="1">{#N/A,#N/A,TRUE,"Krycí list"}</definedName>
    <definedName name="ulhulululhul" localSheetId="7" hidden="1">{#N/A,#N/A,TRUE,"Krycí list"}</definedName>
    <definedName name="ulhulululhul" localSheetId="8" hidden="1">{#N/A,#N/A,TRUE,"Krycí list"}</definedName>
    <definedName name="ulhulululhul" localSheetId="2" hidden="1">{#N/A,#N/A,TRUE,"Krycí list"}</definedName>
    <definedName name="ulhulululhul" localSheetId="3" hidden="1">{#N/A,#N/A,TRUE,"Krycí list"}</definedName>
    <definedName name="ulhulululhul" localSheetId="4" hidden="1">{#N/A,#N/A,TRUE,"Krycí list"}</definedName>
    <definedName name="ulhulululhul" localSheetId="5" hidden="1">{#N/A,#N/A,TRUE,"Krycí list"}</definedName>
    <definedName name="ulhulululhul" hidden="1">{#N/A,#N/A,TRUE,"Krycí list"}</definedName>
    <definedName name="uluhllu" localSheetId="6" hidden="1">{#N/A,#N/A,TRUE,"Krycí list"}</definedName>
    <definedName name="uluhllu" localSheetId="7" hidden="1">{#N/A,#N/A,TRUE,"Krycí list"}</definedName>
    <definedName name="uluhllu" localSheetId="8" hidden="1">{#N/A,#N/A,TRUE,"Krycí list"}</definedName>
    <definedName name="uluhllu" localSheetId="2" hidden="1">{#N/A,#N/A,TRUE,"Krycí list"}</definedName>
    <definedName name="uluhllu" localSheetId="3" hidden="1">{#N/A,#N/A,TRUE,"Krycí list"}</definedName>
    <definedName name="uluhllu" localSheetId="4" hidden="1">{#N/A,#N/A,TRUE,"Krycí list"}</definedName>
    <definedName name="uluhllu" localSheetId="5" hidden="1">{#N/A,#N/A,TRUE,"Krycí list"}</definedName>
    <definedName name="uluhllu" hidden="1">{#N/A,#N/A,TRUE,"Krycí list"}</definedName>
    <definedName name="ululhlhu" localSheetId="6" hidden="1">{#N/A,#N/A,TRUE,"Krycí list"}</definedName>
    <definedName name="ululhlhu" localSheetId="7" hidden="1">{#N/A,#N/A,TRUE,"Krycí list"}</definedName>
    <definedName name="ululhlhu" localSheetId="8" hidden="1">{#N/A,#N/A,TRUE,"Krycí list"}</definedName>
    <definedName name="ululhlhu" localSheetId="2" hidden="1">{#N/A,#N/A,TRUE,"Krycí list"}</definedName>
    <definedName name="ululhlhu" localSheetId="3" hidden="1">{#N/A,#N/A,TRUE,"Krycí list"}</definedName>
    <definedName name="ululhlhu" localSheetId="4" hidden="1">{#N/A,#N/A,TRUE,"Krycí list"}</definedName>
    <definedName name="ululhlhu" localSheetId="5" hidden="1">{#N/A,#N/A,TRUE,"Krycí list"}</definedName>
    <definedName name="ululhlhu" hidden="1">{#N/A,#N/A,TRUE,"Krycí list"}</definedName>
    <definedName name="ululhuhlhul" localSheetId="6" hidden="1">{#N/A,#N/A,TRUE,"Krycí list"}</definedName>
    <definedName name="ululhuhlhul" localSheetId="7" hidden="1">{#N/A,#N/A,TRUE,"Krycí list"}</definedName>
    <definedName name="ululhuhlhul" localSheetId="8" hidden="1">{#N/A,#N/A,TRUE,"Krycí list"}</definedName>
    <definedName name="ululhuhlhul" localSheetId="2" hidden="1">{#N/A,#N/A,TRUE,"Krycí list"}</definedName>
    <definedName name="ululhuhlhul" localSheetId="3" hidden="1">{#N/A,#N/A,TRUE,"Krycí list"}</definedName>
    <definedName name="ululhuhlhul" localSheetId="4" hidden="1">{#N/A,#N/A,TRUE,"Krycí list"}</definedName>
    <definedName name="ululhuhlhul" localSheetId="5" hidden="1">{#N/A,#N/A,TRUE,"Krycí list"}</definedName>
    <definedName name="ululhuhlhul" hidden="1">{#N/A,#N/A,TRUE,"Krycí list"}</definedName>
    <definedName name="ululzlzu" localSheetId="6" hidden="1">{#N/A,#N/A,TRUE,"Krycí list"}</definedName>
    <definedName name="ululzlzu" localSheetId="7" hidden="1">{#N/A,#N/A,TRUE,"Krycí list"}</definedName>
    <definedName name="ululzlzu" localSheetId="8" hidden="1">{#N/A,#N/A,TRUE,"Krycí list"}</definedName>
    <definedName name="ululzlzu" localSheetId="2" hidden="1">{#N/A,#N/A,TRUE,"Krycí list"}</definedName>
    <definedName name="ululzlzu" localSheetId="3" hidden="1">{#N/A,#N/A,TRUE,"Krycí list"}</definedName>
    <definedName name="ululzlzu" localSheetId="4" hidden="1">{#N/A,#N/A,TRUE,"Krycí list"}</definedName>
    <definedName name="ululzlzu" localSheetId="5" hidden="1">{#N/A,#N/A,TRUE,"Krycí list"}</definedName>
    <definedName name="ululzlzu" hidden="1">{#N/A,#N/A,TRUE,"Krycí list"}</definedName>
    <definedName name="ulzflzul" localSheetId="6" hidden="1">{#N/A,#N/A,TRUE,"Krycí list"}</definedName>
    <definedName name="ulzflzul" localSheetId="7" hidden="1">{#N/A,#N/A,TRUE,"Krycí list"}</definedName>
    <definedName name="ulzflzul" localSheetId="8" hidden="1">{#N/A,#N/A,TRUE,"Krycí list"}</definedName>
    <definedName name="ulzflzul" localSheetId="2" hidden="1">{#N/A,#N/A,TRUE,"Krycí list"}</definedName>
    <definedName name="ulzflzul" localSheetId="3" hidden="1">{#N/A,#N/A,TRUE,"Krycí list"}</definedName>
    <definedName name="ulzflzul" localSheetId="4" hidden="1">{#N/A,#N/A,TRUE,"Krycí list"}</definedName>
    <definedName name="ulzflzul" localSheetId="5" hidden="1">{#N/A,#N/A,TRUE,"Krycí list"}</definedName>
    <definedName name="ulzflzul" hidden="1">{#N/A,#N/A,TRUE,"Krycí list"}</definedName>
    <definedName name="ulzulz" localSheetId="6" hidden="1">{#N/A,#N/A,TRUE,"Krycí list"}</definedName>
    <definedName name="ulzulz" localSheetId="7" hidden="1">{#N/A,#N/A,TRUE,"Krycí list"}</definedName>
    <definedName name="ulzulz" localSheetId="8" hidden="1">{#N/A,#N/A,TRUE,"Krycí list"}</definedName>
    <definedName name="ulzulz" localSheetId="2" hidden="1">{#N/A,#N/A,TRUE,"Krycí list"}</definedName>
    <definedName name="ulzulz" localSheetId="3" hidden="1">{#N/A,#N/A,TRUE,"Krycí list"}</definedName>
    <definedName name="ulzulz" localSheetId="4" hidden="1">{#N/A,#N/A,TRUE,"Krycí list"}</definedName>
    <definedName name="ulzulz" localSheetId="5" hidden="1">{#N/A,#N/A,TRUE,"Krycí list"}</definedName>
    <definedName name="ulzulz" hidden="1">{#N/A,#N/A,TRUE,"Krycí list"}</definedName>
    <definedName name="ulzulzzul" localSheetId="6" hidden="1">{#N/A,#N/A,TRUE,"Krycí list"}</definedName>
    <definedName name="ulzulzzul" localSheetId="7" hidden="1">{#N/A,#N/A,TRUE,"Krycí list"}</definedName>
    <definedName name="ulzulzzul" localSheetId="8" hidden="1">{#N/A,#N/A,TRUE,"Krycí list"}</definedName>
    <definedName name="ulzulzzul" localSheetId="2" hidden="1">{#N/A,#N/A,TRUE,"Krycí list"}</definedName>
    <definedName name="ulzulzzul" localSheetId="3" hidden="1">{#N/A,#N/A,TRUE,"Krycí list"}</definedName>
    <definedName name="ulzulzzul" localSheetId="4" hidden="1">{#N/A,#N/A,TRUE,"Krycí list"}</definedName>
    <definedName name="ulzulzzul" localSheetId="5" hidden="1">{#N/A,#N/A,TRUE,"Krycí list"}</definedName>
    <definedName name="ulzulzzul" hidden="1">{#N/A,#N/A,TRUE,"Krycí list"}</definedName>
    <definedName name="ulzuzlzul" localSheetId="6" hidden="1">{#N/A,#N/A,TRUE,"Krycí list"}</definedName>
    <definedName name="ulzuzlzul" localSheetId="7" hidden="1">{#N/A,#N/A,TRUE,"Krycí list"}</definedName>
    <definedName name="ulzuzlzul" localSheetId="8" hidden="1">{#N/A,#N/A,TRUE,"Krycí list"}</definedName>
    <definedName name="ulzuzlzul" localSheetId="2" hidden="1">{#N/A,#N/A,TRUE,"Krycí list"}</definedName>
    <definedName name="ulzuzlzul" localSheetId="3" hidden="1">{#N/A,#N/A,TRUE,"Krycí list"}</definedName>
    <definedName name="ulzuzlzul" localSheetId="4" hidden="1">{#N/A,#N/A,TRUE,"Krycí list"}</definedName>
    <definedName name="ulzuzlzul" localSheetId="5" hidden="1">{#N/A,#N/A,TRUE,"Krycí list"}</definedName>
    <definedName name="ulzuzlzul" hidden="1">{#N/A,#N/A,TRUE,"Krycí list"}</definedName>
    <definedName name="ulzuzululz" localSheetId="6" hidden="1">{#N/A,#N/A,TRUE,"Krycí list"}</definedName>
    <definedName name="ulzuzululz" localSheetId="7" hidden="1">{#N/A,#N/A,TRUE,"Krycí list"}</definedName>
    <definedName name="ulzuzululz" localSheetId="8" hidden="1">{#N/A,#N/A,TRUE,"Krycí list"}</definedName>
    <definedName name="ulzuzululz" localSheetId="2" hidden="1">{#N/A,#N/A,TRUE,"Krycí list"}</definedName>
    <definedName name="ulzuzululz" localSheetId="3" hidden="1">{#N/A,#N/A,TRUE,"Krycí list"}</definedName>
    <definedName name="ulzuzululz" localSheetId="4" hidden="1">{#N/A,#N/A,TRUE,"Krycí list"}</definedName>
    <definedName name="ulzuzululz" localSheetId="5" hidden="1">{#N/A,#N/A,TRUE,"Krycí list"}</definedName>
    <definedName name="ulzuzululz" hidden="1">{#N/A,#N/A,TRUE,"Krycí list"}</definedName>
    <definedName name="ulzzullzu" localSheetId="6" hidden="1">{#N/A,#N/A,TRUE,"Krycí list"}</definedName>
    <definedName name="ulzzullzu" localSheetId="7" hidden="1">{#N/A,#N/A,TRUE,"Krycí list"}</definedName>
    <definedName name="ulzzullzu" localSheetId="8" hidden="1">{#N/A,#N/A,TRUE,"Krycí list"}</definedName>
    <definedName name="ulzzullzu" localSheetId="2" hidden="1">{#N/A,#N/A,TRUE,"Krycí list"}</definedName>
    <definedName name="ulzzullzu" localSheetId="3" hidden="1">{#N/A,#N/A,TRUE,"Krycí list"}</definedName>
    <definedName name="ulzzullzu" localSheetId="4" hidden="1">{#N/A,#N/A,TRUE,"Krycí list"}</definedName>
    <definedName name="ulzzullzu" localSheetId="5" hidden="1">{#N/A,#N/A,TRUE,"Krycí list"}</definedName>
    <definedName name="ulzzullzu" hidden="1">{#N/A,#N/A,TRUE,"Krycí list"}</definedName>
    <definedName name="ulzzulu" localSheetId="6" hidden="1">{#N/A,#N/A,TRUE,"Krycí list"}</definedName>
    <definedName name="ulzzulu" localSheetId="7" hidden="1">{#N/A,#N/A,TRUE,"Krycí list"}</definedName>
    <definedName name="ulzzulu" localSheetId="8" hidden="1">{#N/A,#N/A,TRUE,"Krycí list"}</definedName>
    <definedName name="ulzzulu" localSheetId="2" hidden="1">{#N/A,#N/A,TRUE,"Krycí list"}</definedName>
    <definedName name="ulzzulu" localSheetId="3" hidden="1">{#N/A,#N/A,TRUE,"Krycí list"}</definedName>
    <definedName name="ulzzulu" localSheetId="4" hidden="1">{#N/A,#N/A,TRUE,"Krycí list"}</definedName>
    <definedName name="ulzzulu" localSheetId="5" hidden="1">{#N/A,#N/A,TRUE,"Krycí list"}</definedName>
    <definedName name="ulzzulu" hidden="1">{#N/A,#N/A,TRUE,"Krycí list"}</definedName>
    <definedName name="ursr" localSheetId="6" hidden="1">{#N/A,#N/A,TRUE,"Krycí list"}</definedName>
    <definedName name="ursr" localSheetId="7" hidden="1">{#N/A,#N/A,TRUE,"Krycí list"}</definedName>
    <definedName name="ursr" localSheetId="8" hidden="1">{#N/A,#N/A,TRUE,"Krycí list"}</definedName>
    <definedName name="ursr" localSheetId="2" hidden="1">{#N/A,#N/A,TRUE,"Krycí list"}</definedName>
    <definedName name="ursr" localSheetId="3" hidden="1">{#N/A,#N/A,TRUE,"Krycí list"}</definedName>
    <definedName name="ursr" localSheetId="4" hidden="1">{#N/A,#N/A,TRUE,"Krycí list"}</definedName>
    <definedName name="ursr" localSheetId="5" hidden="1">{#N/A,#N/A,TRUE,"Krycí list"}</definedName>
    <definedName name="ursr" hidden="1">{#N/A,#N/A,TRUE,"Krycí list"}</definedName>
    <definedName name="urssrur" localSheetId="6" hidden="1">{#N/A,#N/A,TRUE,"Krycí list"}</definedName>
    <definedName name="urssrur" localSheetId="7" hidden="1">{#N/A,#N/A,TRUE,"Krycí list"}</definedName>
    <definedName name="urssrur" localSheetId="8" hidden="1">{#N/A,#N/A,TRUE,"Krycí list"}</definedName>
    <definedName name="urssrur" localSheetId="2" hidden="1">{#N/A,#N/A,TRUE,"Krycí list"}</definedName>
    <definedName name="urssrur" localSheetId="3" hidden="1">{#N/A,#N/A,TRUE,"Krycí list"}</definedName>
    <definedName name="urssrur" localSheetId="4" hidden="1">{#N/A,#N/A,TRUE,"Krycí list"}</definedName>
    <definedName name="urssrur" localSheetId="5" hidden="1">{#N/A,#N/A,TRUE,"Krycí list"}</definedName>
    <definedName name="urssrur" hidden="1">{#N/A,#N/A,TRUE,"Krycí list"}</definedName>
    <definedName name="ursturtsut" localSheetId="6" hidden="1">{#N/A,#N/A,TRUE,"Krycí list"}</definedName>
    <definedName name="ursturtsut" localSheetId="7" hidden="1">{#N/A,#N/A,TRUE,"Krycí list"}</definedName>
    <definedName name="ursturtsut" localSheetId="8" hidden="1">{#N/A,#N/A,TRUE,"Krycí list"}</definedName>
    <definedName name="ursturtsut" localSheetId="2" hidden="1">{#N/A,#N/A,TRUE,"Krycí list"}</definedName>
    <definedName name="ursturtsut" localSheetId="3" hidden="1">{#N/A,#N/A,TRUE,"Krycí list"}</definedName>
    <definedName name="ursturtsut" localSheetId="4" hidden="1">{#N/A,#N/A,TRUE,"Krycí list"}</definedName>
    <definedName name="ursturtsut" localSheetId="5" hidden="1">{#N/A,#N/A,TRUE,"Krycí list"}</definedName>
    <definedName name="ursturtsut" hidden="1">{#N/A,#N/A,TRUE,"Krycí list"}</definedName>
    <definedName name="urtrsus" localSheetId="6" hidden="1">{#N/A,#N/A,TRUE,"Krycí list"}</definedName>
    <definedName name="urtrsus" localSheetId="7" hidden="1">{#N/A,#N/A,TRUE,"Krycí list"}</definedName>
    <definedName name="urtrsus" localSheetId="8" hidden="1">{#N/A,#N/A,TRUE,"Krycí list"}</definedName>
    <definedName name="urtrsus" localSheetId="2" hidden="1">{#N/A,#N/A,TRUE,"Krycí list"}</definedName>
    <definedName name="urtrsus" localSheetId="3" hidden="1">{#N/A,#N/A,TRUE,"Krycí list"}</definedName>
    <definedName name="urtrsus" localSheetId="4" hidden="1">{#N/A,#N/A,TRUE,"Krycí list"}</definedName>
    <definedName name="urtrsus" localSheetId="5" hidden="1">{#N/A,#N/A,TRUE,"Krycí list"}</definedName>
    <definedName name="urtrsus" hidden="1">{#N/A,#N/A,TRUE,"Krycí list"}</definedName>
    <definedName name="urtrtus" localSheetId="6" hidden="1">{#N/A,#N/A,TRUE,"Krycí list"}</definedName>
    <definedName name="urtrtus" localSheetId="7" hidden="1">{#N/A,#N/A,TRUE,"Krycí list"}</definedName>
    <definedName name="urtrtus" localSheetId="8" hidden="1">{#N/A,#N/A,TRUE,"Krycí list"}</definedName>
    <definedName name="urtrtus" localSheetId="2" hidden="1">{#N/A,#N/A,TRUE,"Krycí list"}</definedName>
    <definedName name="urtrtus" localSheetId="3" hidden="1">{#N/A,#N/A,TRUE,"Krycí list"}</definedName>
    <definedName name="urtrtus" localSheetId="4" hidden="1">{#N/A,#N/A,TRUE,"Krycí list"}</definedName>
    <definedName name="urtrtus" localSheetId="5" hidden="1">{#N/A,#N/A,TRUE,"Krycí list"}</definedName>
    <definedName name="urtrtus" hidden="1">{#N/A,#N/A,TRUE,"Krycí list"}</definedName>
    <definedName name="urtsui" localSheetId="6" hidden="1">{#N/A,#N/A,TRUE,"Krycí list"}</definedName>
    <definedName name="urtsui" localSheetId="7" hidden="1">{#N/A,#N/A,TRUE,"Krycí list"}</definedName>
    <definedName name="urtsui" localSheetId="8" hidden="1">{#N/A,#N/A,TRUE,"Krycí list"}</definedName>
    <definedName name="urtsui" localSheetId="2" hidden="1">{#N/A,#N/A,TRUE,"Krycí list"}</definedName>
    <definedName name="urtsui" localSheetId="3" hidden="1">{#N/A,#N/A,TRUE,"Krycí list"}</definedName>
    <definedName name="urtsui" localSheetId="4" hidden="1">{#N/A,#N/A,TRUE,"Krycí list"}</definedName>
    <definedName name="urtsui" localSheetId="5" hidden="1">{#N/A,#N/A,TRUE,"Krycí list"}</definedName>
    <definedName name="urtsui" hidden="1">{#N/A,#N/A,TRUE,"Krycí list"}</definedName>
    <definedName name="urttur" localSheetId="6" hidden="1">{#N/A,#N/A,TRUE,"Krycí list"}</definedName>
    <definedName name="urttur" localSheetId="7" hidden="1">{#N/A,#N/A,TRUE,"Krycí list"}</definedName>
    <definedName name="urttur" localSheetId="8" hidden="1">{#N/A,#N/A,TRUE,"Krycí list"}</definedName>
    <definedName name="urttur" localSheetId="2" hidden="1">{#N/A,#N/A,TRUE,"Krycí list"}</definedName>
    <definedName name="urttur" localSheetId="3" hidden="1">{#N/A,#N/A,TRUE,"Krycí list"}</definedName>
    <definedName name="urttur" localSheetId="4" hidden="1">{#N/A,#N/A,TRUE,"Krycí list"}</definedName>
    <definedName name="urttur" localSheetId="5" hidden="1">{#N/A,#N/A,TRUE,"Krycí list"}</definedName>
    <definedName name="urttur" hidden="1">{#N/A,#N/A,TRUE,"Krycí list"}</definedName>
    <definedName name="urturt" localSheetId="6" hidden="1">{#N/A,#N/A,TRUE,"Krycí list"}</definedName>
    <definedName name="urturt" localSheetId="7" hidden="1">{#N/A,#N/A,TRUE,"Krycí list"}</definedName>
    <definedName name="urturt" localSheetId="8" hidden="1">{#N/A,#N/A,TRUE,"Krycí list"}</definedName>
    <definedName name="urturt" localSheetId="2" hidden="1">{#N/A,#N/A,TRUE,"Krycí list"}</definedName>
    <definedName name="urturt" localSheetId="3" hidden="1">{#N/A,#N/A,TRUE,"Krycí list"}</definedName>
    <definedName name="urturt" localSheetId="4" hidden="1">{#N/A,#N/A,TRUE,"Krycí list"}</definedName>
    <definedName name="urturt" localSheetId="5" hidden="1">{#N/A,#N/A,TRUE,"Krycí list"}</definedName>
    <definedName name="urturt" hidden="1">{#N/A,#N/A,TRUE,"Krycí list"}</definedName>
    <definedName name="urtusrtu" localSheetId="6" hidden="1">{#N/A,#N/A,TRUE,"Krycí list"}</definedName>
    <definedName name="urtusrtu" localSheetId="7" hidden="1">{#N/A,#N/A,TRUE,"Krycí list"}</definedName>
    <definedName name="urtusrtu" localSheetId="8" hidden="1">{#N/A,#N/A,TRUE,"Krycí list"}</definedName>
    <definedName name="urtusrtu" localSheetId="2" hidden="1">{#N/A,#N/A,TRUE,"Krycí list"}</definedName>
    <definedName name="urtusrtu" localSheetId="3" hidden="1">{#N/A,#N/A,TRUE,"Krycí list"}</definedName>
    <definedName name="urtusrtu" localSheetId="4" hidden="1">{#N/A,#N/A,TRUE,"Krycí list"}</definedName>
    <definedName name="urtusrtu" localSheetId="5" hidden="1">{#N/A,#N/A,TRUE,"Krycí list"}</definedName>
    <definedName name="urtusrtu" hidden="1">{#N/A,#N/A,TRUE,"Krycí list"}</definedName>
    <definedName name="urustu" localSheetId="6" hidden="1">{#N/A,#N/A,TRUE,"Krycí list"}</definedName>
    <definedName name="urustu" localSheetId="7" hidden="1">{#N/A,#N/A,TRUE,"Krycí list"}</definedName>
    <definedName name="urustu" localSheetId="8" hidden="1">{#N/A,#N/A,TRUE,"Krycí list"}</definedName>
    <definedName name="urustu" localSheetId="2" hidden="1">{#N/A,#N/A,TRUE,"Krycí list"}</definedName>
    <definedName name="urustu" localSheetId="3" hidden="1">{#N/A,#N/A,TRUE,"Krycí list"}</definedName>
    <definedName name="urustu" localSheetId="4" hidden="1">{#N/A,#N/A,TRUE,"Krycí list"}</definedName>
    <definedName name="urustu" localSheetId="5" hidden="1">{#N/A,#N/A,TRUE,"Krycí list"}</definedName>
    <definedName name="urustu" hidden="1">{#N/A,#N/A,TRUE,"Krycí list"}</definedName>
    <definedName name="uruu" localSheetId="6" hidden="1">{#N/A,#N/A,TRUE,"Krycí list"}</definedName>
    <definedName name="uruu" localSheetId="7" hidden="1">{#N/A,#N/A,TRUE,"Krycí list"}</definedName>
    <definedName name="uruu" localSheetId="8" hidden="1">{#N/A,#N/A,TRUE,"Krycí list"}</definedName>
    <definedName name="uruu" localSheetId="2" hidden="1">{#N/A,#N/A,TRUE,"Krycí list"}</definedName>
    <definedName name="uruu" localSheetId="3" hidden="1">{#N/A,#N/A,TRUE,"Krycí list"}</definedName>
    <definedName name="uruu" localSheetId="4" hidden="1">{#N/A,#N/A,TRUE,"Krycí list"}</definedName>
    <definedName name="uruu" localSheetId="5" hidden="1">{#N/A,#N/A,TRUE,"Krycí list"}</definedName>
    <definedName name="uruu" hidden="1">{#N/A,#N/A,TRUE,"Krycí list"}</definedName>
    <definedName name="urzsuu" localSheetId="6" hidden="1">{#N/A,#N/A,TRUE,"Krycí list"}</definedName>
    <definedName name="urzsuu" localSheetId="7" hidden="1">{#N/A,#N/A,TRUE,"Krycí list"}</definedName>
    <definedName name="urzsuu" localSheetId="8" hidden="1">{#N/A,#N/A,TRUE,"Krycí list"}</definedName>
    <definedName name="urzsuu" localSheetId="2" hidden="1">{#N/A,#N/A,TRUE,"Krycí list"}</definedName>
    <definedName name="urzsuu" localSheetId="3" hidden="1">{#N/A,#N/A,TRUE,"Krycí list"}</definedName>
    <definedName name="urzsuu" localSheetId="4" hidden="1">{#N/A,#N/A,TRUE,"Krycí list"}</definedName>
    <definedName name="urzsuu" localSheetId="5" hidden="1">{#N/A,#N/A,TRUE,"Krycí list"}</definedName>
    <definedName name="urzsuu" hidden="1">{#N/A,#N/A,TRUE,"Krycí list"}</definedName>
    <definedName name="uřeuž" localSheetId="6" hidden="1">{#N/A,#N/A,TRUE,"Krycí list"}</definedName>
    <definedName name="uřeuž" localSheetId="7" hidden="1">{#N/A,#N/A,TRUE,"Krycí list"}</definedName>
    <definedName name="uřeuž" localSheetId="8" hidden="1">{#N/A,#N/A,TRUE,"Krycí list"}</definedName>
    <definedName name="uřeuž" localSheetId="2" hidden="1">{#N/A,#N/A,TRUE,"Krycí list"}</definedName>
    <definedName name="uřeuž" localSheetId="3" hidden="1">{#N/A,#N/A,TRUE,"Krycí list"}</definedName>
    <definedName name="uřeuž" localSheetId="4" hidden="1">{#N/A,#N/A,TRUE,"Krycí list"}</definedName>
    <definedName name="uřeuž" localSheetId="5" hidden="1">{#N/A,#N/A,TRUE,"Krycí list"}</definedName>
    <definedName name="uřeuž" hidden="1">{#N/A,#N/A,TRUE,"Krycí list"}</definedName>
    <definedName name="uřžwu" localSheetId="6" hidden="1">{#N/A,#N/A,TRUE,"Krycí list"}</definedName>
    <definedName name="uřžwu" localSheetId="7" hidden="1">{#N/A,#N/A,TRUE,"Krycí list"}</definedName>
    <definedName name="uřžwu" localSheetId="8" hidden="1">{#N/A,#N/A,TRUE,"Krycí list"}</definedName>
    <definedName name="uřžwu" localSheetId="2" hidden="1">{#N/A,#N/A,TRUE,"Krycí list"}</definedName>
    <definedName name="uřžwu" localSheetId="3" hidden="1">{#N/A,#N/A,TRUE,"Krycí list"}</definedName>
    <definedName name="uřžwu" localSheetId="4" hidden="1">{#N/A,#N/A,TRUE,"Krycí list"}</definedName>
    <definedName name="uřžwu" localSheetId="5" hidden="1">{#N/A,#N/A,TRUE,"Krycí list"}</definedName>
    <definedName name="uřžwu" hidden="1">{#N/A,#N/A,TRUE,"Krycí list"}</definedName>
    <definedName name="usuutsru" localSheetId="6" hidden="1">{#N/A,#N/A,TRUE,"Krycí list"}</definedName>
    <definedName name="usuutsru" localSheetId="7" hidden="1">{#N/A,#N/A,TRUE,"Krycí list"}</definedName>
    <definedName name="usuutsru" localSheetId="8" hidden="1">{#N/A,#N/A,TRUE,"Krycí list"}</definedName>
    <definedName name="usuutsru" localSheetId="2" hidden="1">{#N/A,#N/A,TRUE,"Krycí list"}</definedName>
    <definedName name="usuutsru" localSheetId="3" hidden="1">{#N/A,#N/A,TRUE,"Krycí list"}</definedName>
    <definedName name="usuutsru" localSheetId="4" hidden="1">{#N/A,#N/A,TRUE,"Krycí list"}</definedName>
    <definedName name="usuutsru" localSheetId="5" hidden="1">{#N/A,#N/A,TRUE,"Krycí list"}</definedName>
    <definedName name="usuutsru" hidden="1">{#N/A,#N/A,TRUE,"Krycí list"}</definedName>
    <definedName name="utkdku" localSheetId="6" hidden="1">{#N/A,#N/A,TRUE,"Krycí list"}</definedName>
    <definedName name="utkdku" localSheetId="7" hidden="1">{#N/A,#N/A,TRUE,"Krycí list"}</definedName>
    <definedName name="utkdku" localSheetId="8" hidden="1">{#N/A,#N/A,TRUE,"Krycí list"}</definedName>
    <definedName name="utkdku" localSheetId="2" hidden="1">{#N/A,#N/A,TRUE,"Krycí list"}</definedName>
    <definedName name="utkdku" localSheetId="3" hidden="1">{#N/A,#N/A,TRUE,"Krycí list"}</definedName>
    <definedName name="utkdku" localSheetId="4" hidden="1">{#N/A,#N/A,TRUE,"Krycí list"}</definedName>
    <definedName name="utkdku" localSheetId="5" hidden="1">{#N/A,#N/A,TRUE,"Krycí list"}</definedName>
    <definedName name="utkdku" hidden="1">{#N/A,#N/A,TRUE,"Krycí list"}</definedName>
    <definedName name="utrurtu" localSheetId="6" hidden="1">{#N/A,#N/A,TRUE,"Krycí list"}</definedName>
    <definedName name="utrurtu" localSheetId="7" hidden="1">{#N/A,#N/A,TRUE,"Krycí list"}</definedName>
    <definedName name="utrurtu" localSheetId="8" hidden="1">{#N/A,#N/A,TRUE,"Krycí list"}</definedName>
    <definedName name="utrurtu" localSheetId="2" hidden="1">{#N/A,#N/A,TRUE,"Krycí list"}</definedName>
    <definedName name="utrurtu" localSheetId="3" hidden="1">{#N/A,#N/A,TRUE,"Krycí list"}</definedName>
    <definedName name="utrurtu" localSheetId="4" hidden="1">{#N/A,#N/A,TRUE,"Krycí list"}</definedName>
    <definedName name="utrurtu" localSheetId="5" hidden="1">{#N/A,#N/A,TRUE,"Krycí list"}</definedName>
    <definedName name="utrurtu" hidden="1">{#N/A,#N/A,TRUE,"Krycí list"}</definedName>
    <definedName name="utrurtur" localSheetId="6" hidden="1">{#N/A,#N/A,TRUE,"Krycí list"}</definedName>
    <definedName name="utrurtur" localSheetId="7" hidden="1">{#N/A,#N/A,TRUE,"Krycí list"}</definedName>
    <definedName name="utrurtur" localSheetId="8" hidden="1">{#N/A,#N/A,TRUE,"Krycí list"}</definedName>
    <definedName name="utrurtur" localSheetId="2" hidden="1">{#N/A,#N/A,TRUE,"Krycí list"}</definedName>
    <definedName name="utrurtur" localSheetId="3" hidden="1">{#N/A,#N/A,TRUE,"Krycí list"}</definedName>
    <definedName name="utrurtur" localSheetId="4" hidden="1">{#N/A,#N/A,TRUE,"Krycí list"}</definedName>
    <definedName name="utrurtur" localSheetId="5" hidden="1">{#N/A,#N/A,TRUE,"Krycí list"}</definedName>
    <definedName name="utrurtur" hidden="1">{#N/A,#N/A,TRUE,"Krycí list"}</definedName>
    <definedName name="utsurtutru" localSheetId="6" hidden="1">{#N/A,#N/A,TRUE,"Krycí list"}</definedName>
    <definedName name="utsurtutru" localSheetId="7" hidden="1">{#N/A,#N/A,TRUE,"Krycí list"}</definedName>
    <definedName name="utsurtutru" localSheetId="8" hidden="1">{#N/A,#N/A,TRUE,"Krycí list"}</definedName>
    <definedName name="utsurtutru" localSheetId="2" hidden="1">{#N/A,#N/A,TRUE,"Krycí list"}</definedName>
    <definedName name="utsurtutru" localSheetId="3" hidden="1">{#N/A,#N/A,TRUE,"Krycí list"}</definedName>
    <definedName name="utsurtutru" localSheetId="4" hidden="1">{#N/A,#N/A,TRUE,"Krycí list"}</definedName>
    <definedName name="utsurtutru" localSheetId="5" hidden="1">{#N/A,#N/A,TRUE,"Krycí list"}</definedName>
    <definedName name="utsurtutru" hidden="1">{#N/A,#N/A,TRUE,"Krycí list"}</definedName>
    <definedName name="uwžuž" localSheetId="6" hidden="1">{#N/A,#N/A,TRUE,"Krycí list"}</definedName>
    <definedName name="uwžuž" localSheetId="7" hidden="1">{#N/A,#N/A,TRUE,"Krycí list"}</definedName>
    <definedName name="uwžuž" localSheetId="8" hidden="1">{#N/A,#N/A,TRUE,"Krycí list"}</definedName>
    <definedName name="uwžuž" localSheetId="2" hidden="1">{#N/A,#N/A,TRUE,"Krycí list"}</definedName>
    <definedName name="uwžuž" localSheetId="3" hidden="1">{#N/A,#N/A,TRUE,"Krycí list"}</definedName>
    <definedName name="uwžuž" localSheetId="4" hidden="1">{#N/A,#N/A,TRUE,"Krycí list"}</definedName>
    <definedName name="uwžuž" localSheetId="5" hidden="1">{#N/A,#N/A,TRUE,"Krycí list"}</definedName>
    <definedName name="uwžuž" hidden="1">{#N/A,#N/A,TRUE,"Krycí list"}</definedName>
    <definedName name="uzlfluz" localSheetId="6" hidden="1">{#N/A,#N/A,TRUE,"Krycí list"}</definedName>
    <definedName name="uzlfluz" localSheetId="7" hidden="1">{#N/A,#N/A,TRUE,"Krycí list"}</definedName>
    <definedName name="uzlfluz" localSheetId="8" hidden="1">{#N/A,#N/A,TRUE,"Krycí list"}</definedName>
    <definedName name="uzlfluz" localSheetId="2" hidden="1">{#N/A,#N/A,TRUE,"Krycí list"}</definedName>
    <definedName name="uzlfluz" localSheetId="3" hidden="1">{#N/A,#N/A,TRUE,"Krycí list"}</definedName>
    <definedName name="uzlfluz" localSheetId="4" hidden="1">{#N/A,#N/A,TRUE,"Krycí list"}</definedName>
    <definedName name="uzlfluz" localSheetId="5" hidden="1">{#N/A,#N/A,TRUE,"Krycí list"}</definedName>
    <definedName name="uzlfluz" hidden="1">{#N/A,#N/A,TRUE,"Krycí list"}</definedName>
    <definedName name="uzlfzluzul" localSheetId="6" hidden="1">{#N/A,#N/A,TRUE,"Krycí list"}</definedName>
    <definedName name="uzlfzluzul" localSheetId="7" hidden="1">{#N/A,#N/A,TRUE,"Krycí list"}</definedName>
    <definedName name="uzlfzluzul" localSheetId="8" hidden="1">{#N/A,#N/A,TRUE,"Krycí list"}</definedName>
    <definedName name="uzlfzluzul" localSheetId="2" hidden="1">{#N/A,#N/A,TRUE,"Krycí list"}</definedName>
    <definedName name="uzlfzluzul" localSheetId="3" hidden="1">{#N/A,#N/A,TRUE,"Krycí list"}</definedName>
    <definedName name="uzlfzluzul" localSheetId="4" hidden="1">{#N/A,#N/A,TRUE,"Krycí list"}</definedName>
    <definedName name="uzlfzluzul" localSheetId="5" hidden="1">{#N/A,#N/A,TRUE,"Krycí list"}</definedName>
    <definedName name="uzlfzluzul" hidden="1">{#N/A,#N/A,TRUE,"Krycí list"}</definedName>
    <definedName name="uzlfzlzufl" localSheetId="6" hidden="1">{#N/A,#N/A,TRUE,"Krycí list"}</definedName>
    <definedName name="uzlfzlzufl" localSheetId="7" hidden="1">{#N/A,#N/A,TRUE,"Krycí list"}</definedName>
    <definedName name="uzlfzlzufl" localSheetId="8" hidden="1">{#N/A,#N/A,TRUE,"Krycí list"}</definedName>
    <definedName name="uzlfzlzufl" localSheetId="2" hidden="1">{#N/A,#N/A,TRUE,"Krycí list"}</definedName>
    <definedName name="uzlfzlzufl" localSheetId="3" hidden="1">{#N/A,#N/A,TRUE,"Krycí list"}</definedName>
    <definedName name="uzlfzlzufl" localSheetId="4" hidden="1">{#N/A,#N/A,TRUE,"Krycí list"}</definedName>
    <definedName name="uzlfzlzufl" localSheetId="5" hidden="1">{#N/A,#N/A,TRUE,"Krycí list"}</definedName>
    <definedName name="uzlfzlzufl" hidden="1">{#N/A,#N/A,TRUE,"Krycí list"}</definedName>
    <definedName name="uzllzuzul" localSheetId="6" hidden="1">{#N/A,#N/A,TRUE,"Krycí list"}</definedName>
    <definedName name="uzllzuzul" localSheetId="7" hidden="1">{#N/A,#N/A,TRUE,"Krycí list"}</definedName>
    <definedName name="uzllzuzul" localSheetId="8" hidden="1">{#N/A,#N/A,TRUE,"Krycí list"}</definedName>
    <definedName name="uzllzuzul" localSheetId="2" hidden="1">{#N/A,#N/A,TRUE,"Krycí list"}</definedName>
    <definedName name="uzllzuzul" localSheetId="3" hidden="1">{#N/A,#N/A,TRUE,"Krycí list"}</definedName>
    <definedName name="uzllzuzul" localSheetId="4" hidden="1">{#N/A,#N/A,TRUE,"Krycí list"}</definedName>
    <definedName name="uzllzuzul" localSheetId="5" hidden="1">{#N/A,#N/A,TRUE,"Krycí list"}</definedName>
    <definedName name="uzllzuzul" hidden="1">{#N/A,#N/A,TRUE,"Krycí list"}</definedName>
    <definedName name="uzlulz" localSheetId="6" hidden="1">{#N/A,#N/A,TRUE,"Krycí list"}</definedName>
    <definedName name="uzlulz" localSheetId="7" hidden="1">{#N/A,#N/A,TRUE,"Krycí list"}</definedName>
    <definedName name="uzlulz" localSheetId="8" hidden="1">{#N/A,#N/A,TRUE,"Krycí list"}</definedName>
    <definedName name="uzlulz" localSheetId="2" hidden="1">{#N/A,#N/A,TRUE,"Krycí list"}</definedName>
    <definedName name="uzlulz" localSheetId="3" hidden="1">{#N/A,#N/A,TRUE,"Krycí list"}</definedName>
    <definedName name="uzlulz" localSheetId="4" hidden="1">{#N/A,#N/A,TRUE,"Krycí list"}</definedName>
    <definedName name="uzlulz" localSheetId="5" hidden="1">{#N/A,#N/A,TRUE,"Krycí list"}</definedName>
    <definedName name="uzlulz" hidden="1">{#N/A,#N/A,TRUE,"Krycí list"}</definedName>
    <definedName name="uzlulzulz" localSheetId="6" hidden="1">{#N/A,#N/A,TRUE,"Krycí list"}</definedName>
    <definedName name="uzlulzulz" localSheetId="7" hidden="1">{#N/A,#N/A,TRUE,"Krycí list"}</definedName>
    <definedName name="uzlulzulz" localSheetId="8" hidden="1">{#N/A,#N/A,TRUE,"Krycí list"}</definedName>
    <definedName name="uzlulzulz" localSheetId="2" hidden="1">{#N/A,#N/A,TRUE,"Krycí list"}</definedName>
    <definedName name="uzlulzulz" localSheetId="3" hidden="1">{#N/A,#N/A,TRUE,"Krycí list"}</definedName>
    <definedName name="uzlulzulz" localSheetId="4" hidden="1">{#N/A,#N/A,TRUE,"Krycí list"}</definedName>
    <definedName name="uzlulzulz" localSheetId="5" hidden="1">{#N/A,#N/A,TRUE,"Krycí list"}</definedName>
    <definedName name="uzlulzulz" hidden="1">{#N/A,#N/A,TRUE,"Krycí list"}</definedName>
    <definedName name="uzlzulul" localSheetId="6" hidden="1">{#N/A,#N/A,TRUE,"Krycí list"}</definedName>
    <definedName name="uzlzulul" localSheetId="7" hidden="1">{#N/A,#N/A,TRUE,"Krycí list"}</definedName>
    <definedName name="uzlzulul" localSheetId="8" hidden="1">{#N/A,#N/A,TRUE,"Krycí list"}</definedName>
    <definedName name="uzlzulul" localSheetId="2" hidden="1">{#N/A,#N/A,TRUE,"Krycí list"}</definedName>
    <definedName name="uzlzulul" localSheetId="3" hidden="1">{#N/A,#N/A,TRUE,"Krycí list"}</definedName>
    <definedName name="uzlzulul" localSheetId="4" hidden="1">{#N/A,#N/A,TRUE,"Krycí list"}</definedName>
    <definedName name="uzlzulul" localSheetId="5" hidden="1">{#N/A,#N/A,TRUE,"Krycí list"}</definedName>
    <definedName name="uzlzulul" hidden="1">{#N/A,#N/A,TRUE,"Krycí list"}</definedName>
    <definedName name="uzlzulzu" localSheetId="6" hidden="1">{#N/A,#N/A,TRUE,"Krycí list"}</definedName>
    <definedName name="uzlzulzu" localSheetId="7" hidden="1">{#N/A,#N/A,TRUE,"Krycí list"}</definedName>
    <definedName name="uzlzulzu" localSheetId="8" hidden="1">{#N/A,#N/A,TRUE,"Krycí list"}</definedName>
    <definedName name="uzlzulzu" localSheetId="2" hidden="1">{#N/A,#N/A,TRUE,"Krycí list"}</definedName>
    <definedName name="uzlzulzu" localSheetId="3" hidden="1">{#N/A,#N/A,TRUE,"Krycí list"}</definedName>
    <definedName name="uzlzulzu" localSheetId="4" hidden="1">{#N/A,#N/A,TRUE,"Krycí list"}</definedName>
    <definedName name="uzlzulzu" localSheetId="5" hidden="1">{#N/A,#N/A,TRUE,"Krycí list"}</definedName>
    <definedName name="uzlzulzu" hidden="1">{#N/A,#N/A,TRUE,"Krycí list"}</definedName>
    <definedName name="uzlzulzul" localSheetId="6" hidden="1">{#N/A,#N/A,TRUE,"Krycí list"}</definedName>
    <definedName name="uzlzulzul" localSheetId="7" hidden="1">{#N/A,#N/A,TRUE,"Krycí list"}</definedName>
    <definedName name="uzlzulzul" localSheetId="8" hidden="1">{#N/A,#N/A,TRUE,"Krycí list"}</definedName>
    <definedName name="uzlzulzul" localSheetId="2" hidden="1">{#N/A,#N/A,TRUE,"Krycí list"}</definedName>
    <definedName name="uzlzulzul" localSheetId="3" hidden="1">{#N/A,#N/A,TRUE,"Krycí list"}</definedName>
    <definedName name="uzlzulzul" localSheetId="4" hidden="1">{#N/A,#N/A,TRUE,"Krycí list"}</definedName>
    <definedName name="uzlzulzul" localSheetId="5" hidden="1">{#N/A,#N/A,TRUE,"Krycí list"}</definedName>
    <definedName name="uzlzulzul" hidden="1">{#N/A,#N/A,TRUE,"Krycí list"}</definedName>
    <definedName name="uzszuu" localSheetId="6" hidden="1">{#N/A,#N/A,TRUE,"Krycí list"}</definedName>
    <definedName name="uzszuu" localSheetId="7" hidden="1">{#N/A,#N/A,TRUE,"Krycí list"}</definedName>
    <definedName name="uzszuu" localSheetId="8" hidden="1">{#N/A,#N/A,TRUE,"Krycí list"}</definedName>
    <definedName name="uzszuu" localSheetId="2" hidden="1">{#N/A,#N/A,TRUE,"Krycí list"}</definedName>
    <definedName name="uzszuu" localSheetId="3" hidden="1">{#N/A,#N/A,TRUE,"Krycí list"}</definedName>
    <definedName name="uzszuu" localSheetId="4" hidden="1">{#N/A,#N/A,TRUE,"Krycí list"}</definedName>
    <definedName name="uzszuu" localSheetId="5" hidden="1">{#N/A,#N/A,TRUE,"Krycí list"}</definedName>
    <definedName name="uzszuu" hidden="1">{#N/A,#N/A,TRUE,"Krycí list"}</definedName>
    <definedName name="VIZA" localSheetId="6" hidden="1">{#N/A,#N/A,TRUE,"Krycí list"}</definedName>
    <definedName name="VIZA" localSheetId="7" hidden="1">{#N/A,#N/A,TRUE,"Krycí list"}</definedName>
    <definedName name="VIZA" localSheetId="8" hidden="1">{#N/A,#N/A,TRUE,"Krycí list"}</definedName>
    <definedName name="VIZA" localSheetId="2" hidden="1">{#N/A,#N/A,TRUE,"Krycí list"}</definedName>
    <definedName name="VIZA" localSheetId="3" hidden="1">{#N/A,#N/A,TRUE,"Krycí list"}</definedName>
    <definedName name="VIZA" localSheetId="4" hidden="1">{#N/A,#N/A,TRUE,"Krycí list"}</definedName>
    <definedName name="VIZA" localSheetId="5" hidden="1">{#N/A,#N/A,TRUE,"Krycí list"}</definedName>
    <definedName name="VIZA" localSheetId="0" hidden="1">{#N/A,#N/A,TRUE,"Krycí list"}</definedName>
    <definedName name="VIZA" hidden="1">{#N/A,#N/A,TRUE,"Krycí list"}</definedName>
    <definedName name="VIZA12" localSheetId="6" hidden="1">{#N/A,#N/A,TRUE,"Krycí list"}</definedName>
    <definedName name="VIZA12" localSheetId="7" hidden="1">{#N/A,#N/A,TRUE,"Krycí list"}</definedName>
    <definedName name="VIZA12" localSheetId="8" hidden="1">{#N/A,#N/A,TRUE,"Krycí list"}</definedName>
    <definedName name="VIZA12" localSheetId="2" hidden="1">{#N/A,#N/A,TRUE,"Krycí list"}</definedName>
    <definedName name="VIZA12" localSheetId="3" hidden="1">{#N/A,#N/A,TRUE,"Krycí list"}</definedName>
    <definedName name="VIZA12" localSheetId="4" hidden="1">{#N/A,#N/A,TRUE,"Krycí list"}</definedName>
    <definedName name="VIZA12" localSheetId="5" hidden="1">{#N/A,#N/A,TRUE,"Krycí list"}</definedName>
    <definedName name="VIZA12" localSheetId="0" hidden="1">{#N/A,#N/A,TRUE,"Krycí list"}</definedName>
    <definedName name="VIZA12" hidden="1">{#N/A,#N/A,TRUE,"Krycí list"}</definedName>
    <definedName name="viza2" localSheetId="6" hidden="1">{#N/A,#N/A,TRUE,"Krycí list"}</definedName>
    <definedName name="viza2" localSheetId="7" hidden="1">{#N/A,#N/A,TRUE,"Krycí list"}</definedName>
    <definedName name="viza2" localSheetId="8" hidden="1">{#N/A,#N/A,TRUE,"Krycí list"}</definedName>
    <definedName name="viza2" localSheetId="2" hidden="1">{#N/A,#N/A,TRUE,"Krycí list"}</definedName>
    <definedName name="viza2" localSheetId="3" hidden="1">{#N/A,#N/A,TRUE,"Krycí list"}</definedName>
    <definedName name="viza2" localSheetId="4" hidden="1">{#N/A,#N/A,TRUE,"Krycí list"}</definedName>
    <definedName name="viza2" localSheetId="5" hidden="1">{#N/A,#N/A,TRUE,"Krycí list"}</definedName>
    <definedName name="viza2" localSheetId="0" hidden="1">{#N/A,#N/A,TRUE,"Krycí list"}</definedName>
    <definedName name="viza2" hidden="1">{#N/A,#N/A,TRUE,"Krycí list"}</definedName>
    <definedName name="viza3" localSheetId="6" hidden="1">{#N/A,#N/A,TRUE,"Krycí list"}</definedName>
    <definedName name="viza3" localSheetId="7" hidden="1">{#N/A,#N/A,TRUE,"Krycí list"}</definedName>
    <definedName name="viza3" localSheetId="8" hidden="1">{#N/A,#N/A,TRUE,"Krycí list"}</definedName>
    <definedName name="viza3" localSheetId="2" hidden="1">{#N/A,#N/A,TRUE,"Krycí list"}</definedName>
    <definedName name="viza3" localSheetId="3" hidden="1">{#N/A,#N/A,TRUE,"Krycí list"}</definedName>
    <definedName name="viza3" localSheetId="4" hidden="1">{#N/A,#N/A,TRUE,"Krycí list"}</definedName>
    <definedName name="viza3" hidden="1">{#N/A,#N/A,TRUE,"Krycí list"}</definedName>
    <definedName name="VN" localSheetId="6" hidden="1">{#N/A,#N/A,TRUE,"Krycí list"}</definedName>
    <definedName name="VN" localSheetId="7" hidden="1">{#N/A,#N/A,TRUE,"Krycí list"}</definedName>
    <definedName name="VN" localSheetId="8" hidden="1">{#N/A,#N/A,TRUE,"Krycí list"}</definedName>
    <definedName name="VN" localSheetId="2" hidden="1">{#N/A,#N/A,TRUE,"Krycí list"}</definedName>
    <definedName name="VN" localSheetId="3" hidden="1">{#N/A,#N/A,TRUE,"Krycí list"}</definedName>
    <definedName name="VN" localSheetId="4" hidden="1">{#N/A,#N/A,TRUE,"Krycí list"}</definedName>
    <definedName name="VN" localSheetId="5" hidden="1">{#N/A,#N/A,TRUE,"Krycí list"}</definedName>
    <definedName name="VN" localSheetId="0" hidden="1">{#N/A,#N/A,TRUE,"Krycí list"}</definedName>
    <definedName name="VN" hidden="1">{#N/A,#N/A,TRUE,"Krycí list"}</definedName>
    <definedName name="výpočty" localSheetId="7">#REF!</definedName>
    <definedName name="výpočty" localSheetId="8">#REF!</definedName>
    <definedName name="výpočty" localSheetId="2">#REF!</definedName>
    <definedName name="výpočty" localSheetId="3">#REF!</definedName>
    <definedName name="výpočty" localSheetId="4">#REF!</definedName>
    <definedName name="výpočty">#REF!</definedName>
    <definedName name="vystup" localSheetId="7">#REF!</definedName>
    <definedName name="vystup" localSheetId="8">#REF!</definedName>
    <definedName name="vystup" localSheetId="2">#REF!</definedName>
    <definedName name="vystup" localSheetId="3">#REF!</definedName>
    <definedName name="vystup" localSheetId="4">#REF!</definedName>
    <definedName name="vystup">#REF!</definedName>
    <definedName name="we" localSheetId="6" hidden="1">{#N/A,#N/A,TRUE,"Krycí list"}</definedName>
    <definedName name="we" localSheetId="7" hidden="1">{#N/A,#N/A,TRUE,"Krycí list"}</definedName>
    <definedName name="we" localSheetId="8" hidden="1">{#N/A,#N/A,TRUE,"Krycí list"}</definedName>
    <definedName name="we" localSheetId="2" hidden="1">{#N/A,#N/A,TRUE,"Krycí list"}</definedName>
    <definedName name="we" localSheetId="3" hidden="1">{#N/A,#N/A,TRUE,"Krycí list"}</definedName>
    <definedName name="we" localSheetId="4" hidden="1">{#N/A,#N/A,TRUE,"Krycí list"}</definedName>
    <definedName name="we" hidden="1">{#N/A,#N/A,TRUE,"Krycí list"}</definedName>
    <definedName name="wečtt" localSheetId="6" hidden="1">{#N/A,#N/A,TRUE,"Krycí list"}</definedName>
    <definedName name="wečtt" localSheetId="7" hidden="1">{#N/A,#N/A,TRUE,"Krycí list"}</definedName>
    <definedName name="wečtt" localSheetId="8" hidden="1">{#N/A,#N/A,TRUE,"Krycí list"}</definedName>
    <definedName name="wečtt" localSheetId="2" hidden="1">{#N/A,#N/A,TRUE,"Krycí list"}</definedName>
    <definedName name="wečtt" localSheetId="3" hidden="1">{#N/A,#N/A,TRUE,"Krycí list"}</definedName>
    <definedName name="wečtt" localSheetId="4" hidden="1">{#N/A,#N/A,TRUE,"Krycí list"}</definedName>
    <definedName name="wečtt" localSheetId="5" hidden="1">{#N/A,#N/A,TRUE,"Krycí list"}</definedName>
    <definedName name="wečtt" hidden="1">{#N/A,#N/A,TRUE,"Krycí list"}</definedName>
    <definedName name="wečtt12" localSheetId="6" hidden="1">{#N/A,#N/A,TRUE,"Krycí list"}</definedName>
    <definedName name="wečtt12" localSheetId="7" hidden="1">{#N/A,#N/A,TRUE,"Krycí list"}</definedName>
    <definedName name="wečtt12" localSheetId="8" hidden="1">{#N/A,#N/A,TRUE,"Krycí list"}</definedName>
    <definedName name="wečtt12" localSheetId="2" hidden="1">{#N/A,#N/A,TRUE,"Krycí list"}</definedName>
    <definedName name="wečtt12" localSheetId="3" hidden="1">{#N/A,#N/A,TRUE,"Krycí list"}</definedName>
    <definedName name="wečtt12" localSheetId="4" hidden="1">{#N/A,#N/A,TRUE,"Krycí list"}</definedName>
    <definedName name="wečtt12" localSheetId="5" hidden="1">{#N/A,#N/A,TRUE,"Krycí list"}</definedName>
    <definedName name="wečtt12" hidden="1">{#N/A,#N/A,TRUE,"Krycí list"}</definedName>
    <definedName name="wečtt2" localSheetId="6" hidden="1">{#N/A,#N/A,TRUE,"Krycí list"}</definedName>
    <definedName name="wečtt2" localSheetId="7" hidden="1">{#N/A,#N/A,TRUE,"Krycí list"}</definedName>
    <definedName name="wečtt2" localSheetId="8" hidden="1">{#N/A,#N/A,TRUE,"Krycí list"}</definedName>
    <definedName name="wečtt2" localSheetId="2" hidden="1">{#N/A,#N/A,TRUE,"Krycí list"}</definedName>
    <definedName name="wečtt2" localSheetId="3" hidden="1">{#N/A,#N/A,TRUE,"Krycí list"}</definedName>
    <definedName name="wečtt2" localSheetId="4" hidden="1">{#N/A,#N/A,TRUE,"Krycí list"}</definedName>
    <definedName name="wečtt2" localSheetId="5" hidden="1">{#N/A,#N/A,TRUE,"Krycí list"}</definedName>
    <definedName name="wečtt2" hidden="1">{#N/A,#N/A,TRUE,"Krycí list"}</definedName>
    <definedName name="wečtt23" localSheetId="6" hidden="1">{#N/A,#N/A,TRUE,"Krycí list"}</definedName>
    <definedName name="wečtt23" localSheetId="7" hidden="1">{#N/A,#N/A,TRUE,"Krycí list"}</definedName>
    <definedName name="wečtt23" localSheetId="8" hidden="1">{#N/A,#N/A,TRUE,"Krycí list"}</definedName>
    <definedName name="wečtt23" localSheetId="2" hidden="1">{#N/A,#N/A,TRUE,"Krycí list"}</definedName>
    <definedName name="wečtt23" localSheetId="3" hidden="1">{#N/A,#N/A,TRUE,"Krycí list"}</definedName>
    <definedName name="wečtt23" localSheetId="4" hidden="1">{#N/A,#N/A,TRUE,"Krycí list"}</definedName>
    <definedName name="wečtt23" localSheetId="5" hidden="1">{#N/A,#N/A,TRUE,"Krycí list"}</definedName>
    <definedName name="wečtt23" hidden="1">{#N/A,#N/A,TRUE,"Krycí list"}</definedName>
    <definedName name="wečtt4" localSheetId="6" hidden="1">{#N/A,#N/A,TRUE,"Krycí list"}</definedName>
    <definedName name="wečtt4" localSheetId="7" hidden="1">{#N/A,#N/A,TRUE,"Krycí list"}</definedName>
    <definedName name="wečtt4" localSheetId="8" hidden="1">{#N/A,#N/A,TRUE,"Krycí list"}</definedName>
    <definedName name="wečtt4" localSheetId="2" hidden="1">{#N/A,#N/A,TRUE,"Krycí list"}</definedName>
    <definedName name="wečtt4" localSheetId="3" hidden="1">{#N/A,#N/A,TRUE,"Krycí list"}</definedName>
    <definedName name="wečtt4" localSheetId="4" hidden="1">{#N/A,#N/A,TRUE,"Krycí list"}</definedName>
    <definedName name="wečtt4" localSheetId="5" hidden="1">{#N/A,#N/A,TRUE,"Krycí list"}</definedName>
    <definedName name="wečtt4" hidden="1">{#N/A,#N/A,TRUE,"Krycí list"}</definedName>
    <definedName name="wefjhf" localSheetId="6" hidden="1">{#N/A,#N/A,TRUE,"Krycí list"}</definedName>
    <definedName name="wefjhf" localSheetId="7" hidden="1">{#N/A,#N/A,TRUE,"Krycí list"}</definedName>
    <definedName name="wefjhf" localSheetId="8" hidden="1">{#N/A,#N/A,TRUE,"Krycí list"}</definedName>
    <definedName name="wefjhf" localSheetId="2" hidden="1">{#N/A,#N/A,TRUE,"Krycí list"}</definedName>
    <definedName name="wefjhf" localSheetId="3" hidden="1">{#N/A,#N/A,TRUE,"Krycí list"}</definedName>
    <definedName name="wefjhf" localSheetId="4" hidden="1">{#N/A,#N/A,TRUE,"Krycí list"}</definedName>
    <definedName name="wefjhf" localSheetId="5" hidden="1">{#N/A,#N/A,TRUE,"Krycí list"}</definedName>
    <definedName name="wefjhf" hidden="1">{#N/A,#N/A,TRUE,"Krycí list"}</definedName>
    <definedName name="wefjhf2" localSheetId="6" hidden="1">{#N/A,#N/A,TRUE,"Krycí list"}</definedName>
    <definedName name="wefjhf2" localSheetId="7" hidden="1">{#N/A,#N/A,TRUE,"Krycí list"}</definedName>
    <definedName name="wefjhf2" localSheetId="8" hidden="1">{#N/A,#N/A,TRUE,"Krycí list"}</definedName>
    <definedName name="wefjhf2" localSheetId="2" hidden="1">{#N/A,#N/A,TRUE,"Krycí list"}</definedName>
    <definedName name="wefjhf2" localSheetId="3" hidden="1">{#N/A,#N/A,TRUE,"Krycí list"}</definedName>
    <definedName name="wefjhf2" localSheetId="4" hidden="1">{#N/A,#N/A,TRUE,"Krycí list"}</definedName>
    <definedName name="wefjhf2" localSheetId="5" hidden="1">{#N/A,#N/A,TRUE,"Krycí list"}</definedName>
    <definedName name="wefjhf2" hidden="1">{#N/A,#N/A,TRUE,"Krycí list"}</definedName>
    <definedName name="wefjhf23" localSheetId="6" hidden="1">{#N/A,#N/A,TRUE,"Krycí list"}</definedName>
    <definedName name="wefjhf23" localSheetId="7" hidden="1">{#N/A,#N/A,TRUE,"Krycí list"}</definedName>
    <definedName name="wefjhf23" localSheetId="8" hidden="1">{#N/A,#N/A,TRUE,"Krycí list"}</definedName>
    <definedName name="wefjhf23" localSheetId="2" hidden="1">{#N/A,#N/A,TRUE,"Krycí list"}</definedName>
    <definedName name="wefjhf23" localSheetId="3" hidden="1">{#N/A,#N/A,TRUE,"Krycí list"}</definedName>
    <definedName name="wefjhf23" localSheetId="4" hidden="1">{#N/A,#N/A,TRUE,"Krycí list"}</definedName>
    <definedName name="wefjhf23" localSheetId="5" hidden="1">{#N/A,#N/A,TRUE,"Krycí list"}</definedName>
    <definedName name="wefjhf23" hidden="1">{#N/A,#N/A,TRUE,"Krycí list"}</definedName>
    <definedName name="wefjhf31" localSheetId="6" hidden="1">{#N/A,#N/A,TRUE,"Krycí list"}</definedName>
    <definedName name="wefjhf31" localSheetId="7" hidden="1">{#N/A,#N/A,TRUE,"Krycí list"}</definedName>
    <definedName name="wefjhf31" localSheetId="8" hidden="1">{#N/A,#N/A,TRUE,"Krycí list"}</definedName>
    <definedName name="wefjhf31" localSheetId="2" hidden="1">{#N/A,#N/A,TRUE,"Krycí list"}</definedName>
    <definedName name="wefjhf31" localSheetId="3" hidden="1">{#N/A,#N/A,TRUE,"Krycí list"}</definedName>
    <definedName name="wefjhf31" localSheetId="4" hidden="1">{#N/A,#N/A,TRUE,"Krycí list"}</definedName>
    <definedName name="wefjhf31" localSheetId="5" hidden="1">{#N/A,#N/A,TRUE,"Krycí list"}</definedName>
    <definedName name="wefjhf31" hidden="1">{#N/A,#N/A,TRUE,"Krycí list"}</definedName>
    <definedName name="wefjhf4" localSheetId="6" hidden="1">{#N/A,#N/A,TRUE,"Krycí list"}</definedName>
    <definedName name="wefjhf4" localSheetId="7" hidden="1">{#N/A,#N/A,TRUE,"Krycí list"}</definedName>
    <definedName name="wefjhf4" localSheetId="8" hidden="1">{#N/A,#N/A,TRUE,"Krycí list"}</definedName>
    <definedName name="wefjhf4" localSheetId="2" hidden="1">{#N/A,#N/A,TRUE,"Krycí list"}</definedName>
    <definedName name="wefjhf4" localSheetId="3" hidden="1">{#N/A,#N/A,TRUE,"Krycí list"}</definedName>
    <definedName name="wefjhf4" localSheetId="4" hidden="1">{#N/A,#N/A,TRUE,"Krycí list"}</definedName>
    <definedName name="wefjhf4" localSheetId="5" hidden="1">{#N/A,#N/A,TRUE,"Krycí list"}</definedName>
    <definedName name="wefjhf4" hidden="1">{#N/A,#N/A,TRUE,"Krycí list"}</definedName>
    <definedName name="weftf" localSheetId="6" hidden="1">{#N/A,#N/A,TRUE,"Krycí list"}</definedName>
    <definedName name="weftf" localSheetId="7" hidden="1">{#N/A,#N/A,TRUE,"Krycí list"}</definedName>
    <definedName name="weftf" localSheetId="8" hidden="1">{#N/A,#N/A,TRUE,"Krycí list"}</definedName>
    <definedName name="weftf" localSheetId="2" hidden="1">{#N/A,#N/A,TRUE,"Krycí list"}</definedName>
    <definedName name="weftf" localSheetId="3" hidden="1">{#N/A,#N/A,TRUE,"Krycí list"}</definedName>
    <definedName name="weftf" localSheetId="4" hidden="1">{#N/A,#N/A,TRUE,"Krycí list"}</definedName>
    <definedName name="weftf" localSheetId="5" hidden="1">{#N/A,#N/A,TRUE,"Krycí list"}</definedName>
    <definedName name="weftf" hidden="1">{#N/A,#N/A,TRUE,"Krycí list"}</definedName>
    <definedName name="weftf32" localSheetId="6" hidden="1">{#N/A,#N/A,TRUE,"Krycí list"}</definedName>
    <definedName name="weftf32" localSheetId="7" hidden="1">{#N/A,#N/A,TRUE,"Krycí list"}</definedName>
    <definedName name="weftf32" localSheetId="8" hidden="1">{#N/A,#N/A,TRUE,"Krycí list"}</definedName>
    <definedName name="weftf32" localSheetId="2" hidden="1">{#N/A,#N/A,TRUE,"Krycí list"}</definedName>
    <definedName name="weftf32" localSheetId="3" hidden="1">{#N/A,#N/A,TRUE,"Krycí list"}</definedName>
    <definedName name="weftf32" localSheetId="4" hidden="1">{#N/A,#N/A,TRUE,"Krycí list"}</definedName>
    <definedName name="weftf32" localSheetId="5" hidden="1">{#N/A,#N/A,TRUE,"Krycí list"}</definedName>
    <definedName name="weftf32" hidden="1">{#N/A,#N/A,TRUE,"Krycí list"}</definedName>
    <definedName name="wfft" localSheetId="6" hidden="1">{#N/A,#N/A,TRUE,"Krycí list"}</definedName>
    <definedName name="wfft" localSheetId="7" hidden="1">{#N/A,#N/A,TRUE,"Krycí list"}</definedName>
    <definedName name="wfft" localSheetId="8" hidden="1">{#N/A,#N/A,TRUE,"Krycí list"}</definedName>
    <definedName name="wfft" localSheetId="2" hidden="1">{#N/A,#N/A,TRUE,"Krycí list"}</definedName>
    <definedName name="wfft" localSheetId="3" hidden="1">{#N/A,#N/A,TRUE,"Krycí list"}</definedName>
    <definedName name="wfft" localSheetId="4" hidden="1">{#N/A,#N/A,TRUE,"Krycí list"}</definedName>
    <definedName name="wfft" localSheetId="5" hidden="1">{#N/A,#N/A,TRUE,"Krycí list"}</definedName>
    <definedName name="wfft" hidden="1">{#N/A,#N/A,TRUE,"Krycí list"}</definedName>
    <definedName name="wfft3" localSheetId="6" hidden="1">{#N/A,#N/A,TRUE,"Krycí list"}</definedName>
    <definedName name="wfft3" localSheetId="7" hidden="1">{#N/A,#N/A,TRUE,"Krycí list"}</definedName>
    <definedName name="wfft3" localSheetId="8" hidden="1">{#N/A,#N/A,TRUE,"Krycí list"}</definedName>
    <definedName name="wfft3" localSheetId="2" hidden="1">{#N/A,#N/A,TRUE,"Krycí list"}</definedName>
    <definedName name="wfft3" localSheetId="3" hidden="1">{#N/A,#N/A,TRUE,"Krycí list"}</definedName>
    <definedName name="wfft3" localSheetId="4" hidden="1">{#N/A,#N/A,TRUE,"Krycí list"}</definedName>
    <definedName name="wfft3" localSheetId="5" hidden="1">{#N/A,#N/A,TRUE,"Krycí list"}</definedName>
    <definedName name="wfft3" hidden="1">{#N/A,#N/A,TRUE,"Krycí list"}</definedName>
    <definedName name="wrn.Kontrolní._.rozpočet." localSheetId="6" hidden="1">{#N/A,#N/A,TRUE,"Krycí list"}</definedName>
    <definedName name="wrn.Kontrolní._.rozpočet." localSheetId="7" hidden="1">{#N/A,#N/A,TRUE,"Krycí list"}</definedName>
    <definedName name="wrn.Kontrolní._.rozpočet." localSheetId="8" hidden="1">{#N/A,#N/A,TRUE,"Krycí list"}</definedName>
    <definedName name="wrn.Kontrolní._.rozpočet." localSheetId="2" hidden="1">{#N/A,#N/A,TRUE,"Krycí list"}</definedName>
    <definedName name="wrn.Kontrolní._.rozpočet." localSheetId="3" hidden="1">{#N/A,#N/A,TRUE,"Krycí list"}</definedName>
    <definedName name="wrn.Kontrolní._.rozpočet." localSheetId="4" hidden="1">{#N/A,#N/A,TRUE,"Krycí list"}</definedName>
    <definedName name="wrn.Kontrolní._.rozpočet." localSheetId="5" hidden="1">{#N/A,#N/A,TRUE,"Krycí list"}</definedName>
    <definedName name="wrn.Kontrolní._.rozpočet." localSheetId="0" hidden="1">{#N/A,#N/A,TRUE,"Krycí list"}</definedName>
    <definedName name="wrn.Kontrolní._.rozpočet." hidden="1">{#N/A,#N/A,TRUE,"Krycí list"}</definedName>
    <definedName name="wrn.Kontrolní._.rozpočet.2" localSheetId="6" hidden="1">{#N/A,#N/A,TRUE,"Krycí list"}</definedName>
    <definedName name="wrn.Kontrolní._.rozpočet.2" localSheetId="7" hidden="1">{#N/A,#N/A,TRUE,"Krycí list"}</definedName>
    <definedName name="wrn.Kontrolní._.rozpočet.2" localSheetId="8" hidden="1">{#N/A,#N/A,TRUE,"Krycí list"}</definedName>
    <definedName name="wrn.Kontrolní._.rozpočet.2" localSheetId="2" hidden="1">{#N/A,#N/A,TRUE,"Krycí list"}</definedName>
    <definedName name="wrn.Kontrolní._.rozpočet.2" localSheetId="3" hidden="1">{#N/A,#N/A,TRUE,"Krycí list"}</definedName>
    <definedName name="wrn.Kontrolní._.rozpočet.2" localSheetId="4" hidden="1">{#N/A,#N/A,TRUE,"Krycí list"}</definedName>
    <definedName name="wrn.Kontrolní._.rozpočet.2" localSheetId="5" hidden="1">{#N/A,#N/A,TRUE,"Krycí list"}</definedName>
    <definedName name="wrn.Kontrolní._.rozpočet.2" hidden="1">{#N/A,#N/A,TRUE,"Krycí list"}</definedName>
    <definedName name="wrn.Kontrolní._.rozpočet.25" localSheetId="6" hidden="1">{#N/A,#N/A,TRUE,"Krycí list"}</definedName>
    <definedName name="wrn.Kontrolní._.rozpočet.25" localSheetId="7" hidden="1">{#N/A,#N/A,TRUE,"Krycí list"}</definedName>
    <definedName name="wrn.Kontrolní._.rozpočet.25" localSheetId="8" hidden="1">{#N/A,#N/A,TRUE,"Krycí list"}</definedName>
    <definedName name="wrn.Kontrolní._.rozpočet.25" localSheetId="2" hidden="1">{#N/A,#N/A,TRUE,"Krycí list"}</definedName>
    <definedName name="wrn.Kontrolní._.rozpočet.25" localSheetId="3" hidden="1">{#N/A,#N/A,TRUE,"Krycí list"}</definedName>
    <definedName name="wrn.Kontrolní._.rozpočet.25" localSheetId="4" hidden="1">{#N/A,#N/A,TRUE,"Krycí list"}</definedName>
    <definedName name="wrn.Kontrolní._.rozpočet.25" localSheetId="5" hidden="1">{#N/A,#N/A,TRUE,"Krycí list"}</definedName>
    <definedName name="wrn.Kontrolní._.rozpočet.25" hidden="1">{#N/A,#N/A,TRUE,"Krycí list"}</definedName>
    <definedName name="wrn.Kontrolní._.rozpočet.4" localSheetId="6" hidden="1">{#N/A,#N/A,TRUE,"Krycí list"}</definedName>
    <definedName name="wrn.Kontrolní._.rozpočet.4" localSheetId="7" hidden="1">{#N/A,#N/A,TRUE,"Krycí list"}</definedName>
    <definedName name="wrn.Kontrolní._.rozpočet.4" localSheetId="8" hidden="1">{#N/A,#N/A,TRUE,"Krycí list"}</definedName>
    <definedName name="wrn.Kontrolní._.rozpočet.4" localSheetId="2" hidden="1">{#N/A,#N/A,TRUE,"Krycí list"}</definedName>
    <definedName name="wrn.Kontrolní._.rozpočet.4" localSheetId="3" hidden="1">{#N/A,#N/A,TRUE,"Krycí list"}</definedName>
    <definedName name="wrn.Kontrolní._.rozpočet.4" localSheetId="4" hidden="1">{#N/A,#N/A,TRUE,"Krycí list"}</definedName>
    <definedName name="wrn.Kontrolní._.rozpočet.4" localSheetId="5" hidden="1">{#N/A,#N/A,TRUE,"Krycí list"}</definedName>
    <definedName name="wrn.Kontrolní._.rozpočet.4" hidden="1">{#N/A,#N/A,TRUE,"Krycí list"}</definedName>
    <definedName name="wrn.Kontrolní._.rozpočet.65" localSheetId="6" hidden="1">{#N/A,#N/A,TRUE,"Krycí list"}</definedName>
    <definedName name="wrn.Kontrolní._.rozpočet.65" localSheetId="7" hidden="1">{#N/A,#N/A,TRUE,"Krycí list"}</definedName>
    <definedName name="wrn.Kontrolní._.rozpočet.65" localSheetId="8" hidden="1">{#N/A,#N/A,TRUE,"Krycí list"}</definedName>
    <definedName name="wrn.Kontrolní._.rozpočet.65" localSheetId="2" hidden="1">{#N/A,#N/A,TRUE,"Krycí list"}</definedName>
    <definedName name="wrn.Kontrolní._.rozpočet.65" localSheetId="3" hidden="1">{#N/A,#N/A,TRUE,"Krycí list"}</definedName>
    <definedName name="wrn.Kontrolní._.rozpočet.65" localSheetId="4" hidden="1">{#N/A,#N/A,TRUE,"Krycí list"}</definedName>
    <definedName name="wrn.Kontrolní._.rozpočet.65" localSheetId="5" hidden="1">{#N/A,#N/A,TRUE,"Krycí list"}</definedName>
    <definedName name="wrn.Kontrolní._.rozpočet.65" hidden="1">{#N/A,#N/A,TRUE,"Krycí list"}</definedName>
    <definedName name="wrn.Kontrolní._.rozpoeet." localSheetId="6" hidden="1">{#N/A,#N/A,TRUE,"Krycí list"}</definedName>
    <definedName name="wrn.Kontrolní._.rozpoeet." localSheetId="7" hidden="1">{#N/A,#N/A,TRUE,"Krycí list"}</definedName>
    <definedName name="wrn.Kontrolní._.rozpoeet." localSheetId="8" hidden="1">{#N/A,#N/A,TRUE,"Krycí list"}</definedName>
    <definedName name="wrn.Kontrolní._.rozpoeet." localSheetId="2" hidden="1">{#N/A,#N/A,TRUE,"Krycí list"}</definedName>
    <definedName name="wrn.Kontrolní._.rozpoeet." localSheetId="3" hidden="1">{#N/A,#N/A,TRUE,"Krycí list"}</definedName>
    <definedName name="wrn.Kontrolní._.rozpoeet." localSheetId="4" hidden="1">{#N/A,#N/A,TRUE,"Krycí list"}</definedName>
    <definedName name="wrn.Kontrolní._.rozpoeet." localSheetId="5" hidden="1">{#N/A,#N/A,TRUE,"Krycí list"}</definedName>
    <definedName name="wrn.Kontrolní._.rozpoeet." localSheetId="0" hidden="1">{#N/A,#N/A,TRUE,"Krycí list"}</definedName>
    <definedName name="wrn.Kontrolní._.rozpoeet." hidden="1">{#N/A,#N/A,TRUE,"Krycí list"}</definedName>
    <definedName name="wrn.Kontrolní._.rozpoeet.3" localSheetId="6" hidden="1">{#N/A,#N/A,TRUE,"Krycí list"}</definedName>
    <definedName name="wrn.Kontrolní._.rozpoeet.3" localSheetId="7" hidden="1">{#N/A,#N/A,TRUE,"Krycí list"}</definedName>
    <definedName name="wrn.Kontrolní._.rozpoeet.3" localSheetId="8" hidden="1">{#N/A,#N/A,TRUE,"Krycí list"}</definedName>
    <definedName name="wrn.Kontrolní._.rozpoeet.3" localSheetId="2" hidden="1">{#N/A,#N/A,TRUE,"Krycí list"}</definedName>
    <definedName name="wrn.Kontrolní._.rozpoeet.3" localSheetId="3" hidden="1">{#N/A,#N/A,TRUE,"Krycí list"}</definedName>
    <definedName name="wrn.Kontrolní._.rozpoeet.3" localSheetId="4" hidden="1">{#N/A,#N/A,TRUE,"Krycí list"}</definedName>
    <definedName name="wrn.Kontrolní._.rozpoeet.3" localSheetId="5" hidden="1">{#N/A,#N/A,TRUE,"Krycí list"}</definedName>
    <definedName name="wrn.Kontrolní._.rozpoeet.3" hidden="1">{#N/A,#N/A,TRUE,"Krycí list"}</definedName>
    <definedName name="wrn.Kontrolní._.rozpoeet.5" localSheetId="6" hidden="1">{#N/A,#N/A,TRUE,"Krycí list"}</definedName>
    <definedName name="wrn.Kontrolní._.rozpoeet.5" localSheetId="7" hidden="1">{#N/A,#N/A,TRUE,"Krycí list"}</definedName>
    <definedName name="wrn.Kontrolní._.rozpoeet.5" localSheetId="8" hidden="1">{#N/A,#N/A,TRUE,"Krycí list"}</definedName>
    <definedName name="wrn.Kontrolní._.rozpoeet.5" localSheetId="2" hidden="1">{#N/A,#N/A,TRUE,"Krycí list"}</definedName>
    <definedName name="wrn.Kontrolní._.rozpoeet.5" localSheetId="3" hidden="1">{#N/A,#N/A,TRUE,"Krycí list"}</definedName>
    <definedName name="wrn.Kontrolní._.rozpoeet.5" localSheetId="4" hidden="1">{#N/A,#N/A,TRUE,"Krycí list"}</definedName>
    <definedName name="wrn.Kontrolní._.rozpoeet.5" localSheetId="5" hidden="1">{#N/A,#N/A,TRUE,"Krycí list"}</definedName>
    <definedName name="wrn.Kontrolní._.rozpoeet.5" hidden="1">{#N/A,#N/A,TRUE,"Krycí list"}</definedName>
    <definedName name="wrn.Kontrolní._.rozpoeet.54" localSheetId="6" hidden="1">{#N/A,#N/A,TRUE,"Krycí list"}</definedName>
    <definedName name="wrn.Kontrolní._.rozpoeet.54" localSheetId="7" hidden="1">{#N/A,#N/A,TRUE,"Krycí list"}</definedName>
    <definedName name="wrn.Kontrolní._.rozpoeet.54" localSheetId="8" hidden="1">{#N/A,#N/A,TRUE,"Krycí list"}</definedName>
    <definedName name="wrn.Kontrolní._.rozpoeet.54" localSheetId="2" hidden="1">{#N/A,#N/A,TRUE,"Krycí list"}</definedName>
    <definedName name="wrn.Kontrolní._.rozpoeet.54" localSheetId="3" hidden="1">{#N/A,#N/A,TRUE,"Krycí list"}</definedName>
    <definedName name="wrn.Kontrolní._.rozpoeet.54" localSheetId="4" hidden="1">{#N/A,#N/A,TRUE,"Krycí list"}</definedName>
    <definedName name="wrn.Kontrolní._.rozpoeet.54" localSheetId="5" hidden="1">{#N/A,#N/A,TRUE,"Krycí list"}</definedName>
    <definedName name="wrn.Kontrolní._.rozpoeet.54" hidden="1">{#N/A,#N/A,TRUE,"Krycí list"}</definedName>
    <definedName name="wrn.Kontrolní._.rozpoeet.68" localSheetId="6" hidden="1">{#N/A,#N/A,TRUE,"Krycí list"}</definedName>
    <definedName name="wrn.Kontrolní._.rozpoeet.68" localSheetId="7" hidden="1">{#N/A,#N/A,TRUE,"Krycí list"}</definedName>
    <definedName name="wrn.Kontrolní._.rozpoeet.68" localSheetId="8" hidden="1">{#N/A,#N/A,TRUE,"Krycí list"}</definedName>
    <definedName name="wrn.Kontrolní._.rozpoeet.68" localSheetId="2" hidden="1">{#N/A,#N/A,TRUE,"Krycí list"}</definedName>
    <definedName name="wrn.Kontrolní._.rozpoeet.68" localSheetId="3" hidden="1">{#N/A,#N/A,TRUE,"Krycí list"}</definedName>
    <definedName name="wrn.Kontrolní._.rozpoeet.68" localSheetId="4" hidden="1">{#N/A,#N/A,TRUE,"Krycí list"}</definedName>
    <definedName name="wrn.Kontrolní._.rozpoeet.68" localSheetId="5" hidden="1">{#N/A,#N/A,TRUE,"Krycí list"}</definedName>
    <definedName name="wrn.Kontrolní._.rozpoeet.68" hidden="1">{#N/A,#N/A,TRUE,"Krycí list"}</definedName>
    <definedName name="wužžu" localSheetId="6" hidden="1">{#N/A,#N/A,TRUE,"Krycí list"}</definedName>
    <definedName name="wužžu" localSheetId="7" hidden="1">{#N/A,#N/A,TRUE,"Krycí list"}</definedName>
    <definedName name="wužžu" localSheetId="8" hidden="1">{#N/A,#N/A,TRUE,"Krycí list"}</definedName>
    <definedName name="wužžu" localSheetId="2" hidden="1">{#N/A,#N/A,TRUE,"Krycí list"}</definedName>
    <definedName name="wužžu" localSheetId="3" hidden="1">{#N/A,#N/A,TRUE,"Krycí list"}</definedName>
    <definedName name="wužžu" localSheetId="4" hidden="1">{#N/A,#N/A,TRUE,"Krycí list"}</definedName>
    <definedName name="wužžu" localSheetId="5" hidden="1">{#N/A,#N/A,TRUE,"Krycí list"}</definedName>
    <definedName name="wužžu" hidden="1">{#N/A,#N/A,TRUE,"Krycí list"}</definedName>
    <definedName name="wžuu" localSheetId="6" hidden="1">{#N/A,#N/A,TRUE,"Krycí list"}</definedName>
    <definedName name="wžuu" localSheetId="7" hidden="1">{#N/A,#N/A,TRUE,"Krycí list"}</definedName>
    <definedName name="wžuu" localSheetId="8" hidden="1">{#N/A,#N/A,TRUE,"Krycí list"}</definedName>
    <definedName name="wžuu" localSheetId="2" hidden="1">{#N/A,#N/A,TRUE,"Krycí list"}</definedName>
    <definedName name="wžuu" localSheetId="3" hidden="1">{#N/A,#N/A,TRUE,"Krycí list"}</definedName>
    <definedName name="wžuu" localSheetId="4" hidden="1">{#N/A,#N/A,TRUE,"Krycí list"}</definedName>
    <definedName name="wžuu" localSheetId="5" hidden="1">{#N/A,#N/A,TRUE,"Krycí list"}</definedName>
    <definedName name="wžuu" hidden="1">{#N/A,#N/A,TRUE,"Krycí list"}</definedName>
    <definedName name="xxxxxxxxxxx" localSheetId="6" hidden="1">{#N/A,#N/A,TRUE,"Krycí list"}</definedName>
    <definedName name="xxxxxxxxxxx" localSheetId="7" hidden="1">{#N/A,#N/A,TRUE,"Krycí list"}</definedName>
    <definedName name="xxxxxxxxxxx" localSheetId="8" hidden="1">{#N/A,#N/A,TRUE,"Krycí list"}</definedName>
    <definedName name="xxxxxxxxxxx" localSheetId="2" hidden="1">{#N/A,#N/A,TRUE,"Krycí list"}</definedName>
    <definedName name="xxxxxxxxxxx" localSheetId="3" hidden="1">{#N/A,#N/A,TRUE,"Krycí list"}</definedName>
    <definedName name="xxxxxxxxxxx" localSheetId="4" hidden="1">{#N/A,#N/A,TRUE,"Krycí list"}</definedName>
    <definedName name="xxxxxxxxxxx" localSheetId="5" hidden="1">{#N/A,#N/A,TRUE,"Krycí list"}</definedName>
    <definedName name="xxxxxxxxxxx" hidden="1">{#N/A,#N/A,TRUE,"Krycí list"}</definedName>
    <definedName name="xxxxxxxxxxxx2" localSheetId="6" hidden="1">{#N/A,#N/A,TRUE,"Krycí list"}</definedName>
    <definedName name="xxxxxxxxxxxx2" localSheetId="7" hidden="1">{#N/A,#N/A,TRUE,"Krycí list"}</definedName>
    <definedName name="xxxxxxxxxxxx2" localSheetId="8" hidden="1">{#N/A,#N/A,TRUE,"Krycí list"}</definedName>
    <definedName name="xxxxxxxxxxxx2" localSheetId="2" hidden="1">{#N/A,#N/A,TRUE,"Krycí list"}</definedName>
    <definedName name="xxxxxxxxxxxx2" localSheetId="3" hidden="1">{#N/A,#N/A,TRUE,"Krycí list"}</definedName>
    <definedName name="xxxxxxxxxxxx2" localSheetId="4" hidden="1">{#N/A,#N/A,TRUE,"Krycí list"}</definedName>
    <definedName name="xxxxxxxxxxxx2" localSheetId="5" hidden="1">{#N/A,#N/A,TRUE,"Krycí list"}</definedName>
    <definedName name="xxxxxxxxxxxx2" hidden="1">{#N/A,#N/A,TRUE,"Krycí list"}</definedName>
    <definedName name="ýitýit" localSheetId="6" hidden="1">{#N/A,#N/A,TRUE,"Krycí list"}</definedName>
    <definedName name="ýitýit" localSheetId="7" hidden="1">{#N/A,#N/A,TRUE,"Krycí list"}</definedName>
    <definedName name="ýitýit" localSheetId="8" hidden="1">{#N/A,#N/A,TRUE,"Krycí list"}</definedName>
    <definedName name="ýitýit" localSheetId="2" hidden="1">{#N/A,#N/A,TRUE,"Krycí list"}</definedName>
    <definedName name="ýitýit" localSheetId="3" hidden="1">{#N/A,#N/A,TRUE,"Krycí list"}</definedName>
    <definedName name="ýitýit" localSheetId="4" hidden="1">{#N/A,#N/A,TRUE,"Krycí list"}</definedName>
    <definedName name="ýitýit" localSheetId="5" hidden="1">{#N/A,#N/A,TRUE,"Krycí list"}</definedName>
    <definedName name="ýitýit" hidden="1">{#N/A,#N/A,TRUE,"Krycí list"}</definedName>
    <definedName name="ýitýitý" localSheetId="6" hidden="1">{#N/A,#N/A,TRUE,"Krycí list"}</definedName>
    <definedName name="ýitýitý" localSheetId="7" hidden="1">{#N/A,#N/A,TRUE,"Krycí list"}</definedName>
    <definedName name="ýitýitý" localSheetId="8" hidden="1">{#N/A,#N/A,TRUE,"Krycí list"}</definedName>
    <definedName name="ýitýitý" localSheetId="2" hidden="1">{#N/A,#N/A,TRUE,"Krycí list"}</definedName>
    <definedName name="ýitýitý" localSheetId="3" hidden="1">{#N/A,#N/A,TRUE,"Krycí list"}</definedName>
    <definedName name="ýitýitý" localSheetId="4" hidden="1">{#N/A,#N/A,TRUE,"Krycí list"}</definedName>
    <definedName name="ýitýitý" localSheetId="5" hidden="1">{#N/A,#N/A,TRUE,"Krycí list"}</definedName>
    <definedName name="ýitýitý" hidden="1">{#N/A,#N/A,TRUE,"Krycí list"}</definedName>
    <definedName name="ýitýtiýi" localSheetId="6" hidden="1">{#N/A,#N/A,TRUE,"Krycí list"}</definedName>
    <definedName name="ýitýtiýi" localSheetId="7" hidden="1">{#N/A,#N/A,TRUE,"Krycí list"}</definedName>
    <definedName name="ýitýtiýi" localSheetId="8" hidden="1">{#N/A,#N/A,TRUE,"Krycí list"}</definedName>
    <definedName name="ýitýtiýi" localSheetId="2" hidden="1">{#N/A,#N/A,TRUE,"Krycí list"}</definedName>
    <definedName name="ýitýtiýi" localSheetId="3" hidden="1">{#N/A,#N/A,TRUE,"Krycí list"}</definedName>
    <definedName name="ýitýtiýi" localSheetId="4" hidden="1">{#N/A,#N/A,TRUE,"Krycí list"}</definedName>
    <definedName name="ýitýtiýi" localSheetId="5" hidden="1">{#N/A,#N/A,TRUE,"Krycí list"}</definedName>
    <definedName name="ýitýtiýi" hidden="1">{#N/A,#N/A,TRUE,"Krycí list"}</definedName>
    <definedName name="ýitýtiýti" localSheetId="6" hidden="1">{#N/A,#N/A,TRUE,"Krycí list"}</definedName>
    <definedName name="ýitýtiýti" localSheetId="7" hidden="1">{#N/A,#N/A,TRUE,"Krycí list"}</definedName>
    <definedName name="ýitýtiýti" localSheetId="8" hidden="1">{#N/A,#N/A,TRUE,"Krycí list"}</definedName>
    <definedName name="ýitýtiýti" localSheetId="2" hidden="1">{#N/A,#N/A,TRUE,"Krycí list"}</definedName>
    <definedName name="ýitýtiýti" localSheetId="3" hidden="1">{#N/A,#N/A,TRUE,"Krycí list"}</definedName>
    <definedName name="ýitýtiýti" localSheetId="4" hidden="1">{#N/A,#N/A,TRUE,"Krycí list"}</definedName>
    <definedName name="ýitýtiýti" localSheetId="5" hidden="1">{#N/A,#N/A,TRUE,"Krycí list"}</definedName>
    <definedName name="ýitýtiýti" hidden="1">{#N/A,#N/A,TRUE,"Krycí list"}</definedName>
    <definedName name="ýiýiiýi" localSheetId="6" hidden="1">{#N/A,#N/A,TRUE,"Krycí list"}</definedName>
    <definedName name="ýiýiiýi" localSheetId="7" hidden="1">{#N/A,#N/A,TRUE,"Krycí list"}</definedName>
    <definedName name="ýiýiiýi" localSheetId="8" hidden="1">{#N/A,#N/A,TRUE,"Krycí list"}</definedName>
    <definedName name="ýiýiiýi" localSheetId="2" hidden="1">{#N/A,#N/A,TRUE,"Krycí list"}</definedName>
    <definedName name="ýiýiiýi" localSheetId="3" hidden="1">{#N/A,#N/A,TRUE,"Krycí list"}</definedName>
    <definedName name="ýiýiiýi" localSheetId="4" hidden="1">{#N/A,#N/A,TRUE,"Krycí list"}</definedName>
    <definedName name="ýiýiiýi" localSheetId="5" hidden="1">{#N/A,#N/A,TRUE,"Krycí list"}</definedName>
    <definedName name="ýiýiiýi" hidden="1">{#N/A,#N/A,TRUE,"Krycí list"}</definedName>
    <definedName name="ýiýiiýii" localSheetId="6" hidden="1">{#N/A,#N/A,TRUE,"Krycí list"}</definedName>
    <definedName name="ýiýiiýii" localSheetId="7" hidden="1">{#N/A,#N/A,TRUE,"Krycí list"}</definedName>
    <definedName name="ýiýiiýii" localSheetId="8" hidden="1">{#N/A,#N/A,TRUE,"Krycí list"}</definedName>
    <definedName name="ýiýiiýii" localSheetId="2" hidden="1">{#N/A,#N/A,TRUE,"Krycí list"}</definedName>
    <definedName name="ýiýiiýii" localSheetId="3" hidden="1">{#N/A,#N/A,TRUE,"Krycí list"}</definedName>
    <definedName name="ýiýiiýii" localSheetId="4" hidden="1">{#N/A,#N/A,TRUE,"Krycí list"}</definedName>
    <definedName name="ýiýiiýii" localSheetId="5" hidden="1">{#N/A,#N/A,TRUE,"Krycí list"}</definedName>
    <definedName name="ýiýiiýii" hidden="1">{#N/A,#N/A,TRUE,"Krycí list"}</definedName>
    <definedName name="ýiýiýř" localSheetId="6" hidden="1">{#N/A,#N/A,TRUE,"Krycí list"}</definedName>
    <definedName name="ýiýiýř" localSheetId="7" hidden="1">{#N/A,#N/A,TRUE,"Krycí list"}</definedName>
    <definedName name="ýiýiýř" localSheetId="8" hidden="1">{#N/A,#N/A,TRUE,"Krycí list"}</definedName>
    <definedName name="ýiýiýř" localSheetId="2" hidden="1">{#N/A,#N/A,TRUE,"Krycí list"}</definedName>
    <definedName name="ýiýiýř" localSheetId="3" hidden="1">{#N/A,#N/A,TRUE,"Krycí list"}</definedName>
    <definedName name="ýiýiýř" localSheetId="4" hidden="1">{#N/A,#N/A,TRUE,"Krycí list"}</definedName>
    <definedName name="ýiýiýř" localSheetId="5" hidden="1">{#N/A,#N/A,TRUE,"Krycí list"}</definedName>
    <definedName name="ýiýiýř" hidden="1">{#N/A,#N/A,TRUE,"Krycí list"}</definedName>
    <definedName name="ýižiýiýi" localSheetId="6" hidden="1">{#N/A,#N/A,TRUE,"Krycí list"}</definedName>
    <definedName name="ýižiýiýi" localSheetId="7" hidden="1">{#N/A,#N/A,TRUE,"Krycí list"}</definedName>
    <definedName name="ýižiýiýi" localSheetId="8" hidden="1">{#N/A,#N/A,TRUE,"Krycí list"}</definedName>
    <definedName name="ýižiýiýi" localSheetId="2" hidden="1">{#N/A,#N/A,TRUE,"Krycí list"}</definedName>
    <definedName name="ýižiýiýi" localSheetId="3" hidden="1">{#N/A,#N/A,TRUE,"Krycí list"}</definedName>
    <definedName name="ýižiýiýi" localSheetId="4" hidden="1">{#N/A,#N/A,TRUE,"Krycí list"}</definedName>
    <definedName name="ýižiýiýi" localSheetId="5" hidden="1">{#N/A,#N/A,TRUE,"Krycí list"}</definedName>
    <definedName name="ýižiýiýi" hidden="1">{#N/A,#N/A,TRUE,"Krycí list"}</definedName>
    <definedName name="ýtiýitýi" localSheetId="6" hidden="1">{#N/A,#N/A,TRUE,"Krycí list"}</definedName>
    <definedName name="ýtiýitýi" localSheetId="7" hidden="1">{#N/A,#N/A,TRUE,"Krycí list"}</definedName>
    <definedName name="ýtiýitýi" localSheetId="8" hidden="1">{#N/A,#N/A,TRUE,"Krycí list"}</definedName>
    <definedName name="ýtiýitýi" localSheetId="2" hidden="1">{#N/A,#N/A,TRUE,"Krycí list"}</definedName>
    <definedName name="ýtiýitýi" localSheetId="3" hidden="1">{#N/A,#N/A,TRUE,"Krycí list"}</definedName>
    <definedName name="ýtiýitýi" localSheetId="4" hidden="1">{#N/A,#N/A,TRUE,"Krycí list"}</definedName>
    <definedName name="ýtiýitýi" localSheetId="5" hidden="1">{#N/A,#N/A,TRUE,"Krycí list"}</definedName>
    <definedName name="ýtiýitýi" hidden="1">{#N/A,#N/A,TRUE,"Krycí list"}</definedName>
    <definedName name="ýtiýti" localSheetId="6" hidden="1">{#N/A,#N/A,TRUE,"Krycí list"}</definedName>
    <definedName name="ýtiýti" localSheetId="7" hidden="1">{#N/A,#N/A,TRUE,"Krycí list"}</definedName>
    <definedName name="ýtiýti" localSheetId="8" hidden="1">{#N/A,#N/A,TRUE,"Krycí list"}</definedName>
    <definedName name="ýtiýti" localSheetId="2" hidden="1">{#N/A,#N/A,TRUE,"Krycí list"}</definedName>
    <definedName name="ýtiýti" localSheetId="3" hidden="1">{#N/A,#N/A,TRUE,"Krycí list"}</definedName>
    <definedName name="ýtiýti" localSheetId="4" hidden="1">{#N/A,#N/A,TRUE,"Krycí list"}</definedName>
    <definedName name="ýtiýti" localSheetId="5" hidden="1">{#N/A,#N/A,TRUE,"Krycí list"}</definedName>
    <definedName name="ýtiýti" hidden="1">{#N/A,#N/A,TRUE,"Krycí list"}</definedName>
    <definedName name="ýýtiiýýit" localSheetId="6" hidden="1">{#N/A,#N/A,TRUE,"Krycí list"}</definedName>
    <definedName name="ýýtiiýýit" localSheetId="7" hidden="1">{#N/A,#N/A,TRUE,"Krycí list"}</definedName>
    <definedName name="ýýtiiýýit" localSheetId="8" hidden="1">{#N/A,#N/A,TRUE,"Krycí list"}</definedName>
    <definedName name="ýýtiiýýit" localSheetId="2" hidden="1">{#N/A,#N/A,TRUE,"Krycí list"}</definedName>
    <definedName name="ýýtiiýýit" localSheetId="3" hidden="1">{#N/A,#N/A,TRUE,"Krycí list"}</definedName>
    <definedName name="ýýtiiýýit" localSheetId="4" hidden="1">{#N/A,#N/A,TRUE,"Krycí list"}</definedName>
    <definedName name="ýýtiiýýit" localSheetId="5" hidden="1">{#N/A,#N/A,TRUE,"Krycí list"}</definedName>
    <definedName name="ýýtiiýýit" hidden="1">{#N/A,#N/A,TRUE,"Krycí list"}</definedName>
    <definedName name="Z_Fin_Phare" localSheetId="7">#REF!</definedName>
    <definedName name="Z_Fin_Phare" localSheetId="8">#REF!</definedName>
    <definedName name="Z_Fin_Phare" localSheetId="2">#REF!</definedName>
    <definedName name="Z_Fin_Phare" localSheetId="3">#REF!</definedName>
    <definedName name="Z_Fin_Phare" localSheetId="4">#REF!</definedName>
    <definedName name="Z_Fin_Phare">#REF!</definedName>
    <definedName name="Z_Fin_zad" localSheetId="7">#REF!</definedName>
    <definedName name="Z_Fin_zad" localSheetId="8">#REF!</definedName>
    <definedName name="Z_Fin_zad" localSheetId="2">#REF!</definedName>
    <definedName name="Z_Fin_zad" localSheetId="3">#REF!</definedName>
    <definedName name="Z_Fin_zad" localSheetId="4">#REF!</definedName>
    <definedName name="Z_Fin_zad">#REF!</definedName>
    <definedName name="Z_investor" localSheetId="7">#REF!</definedName>
    <definedName name="Z_investor" localSheetId="8">#REF!</definedName>
    <definedName name="Z_investor" localSheetId="2">#REF!</definedName>
    <definedName name="Z_investor" localSheetId="3">#REF!</definedName>
    <definedName name="Z_investor" localSheetId="4">#REF!</definedName>
    <definedName name="Z_investor">#REF!</definedName>
    <definedName name="Z_Kody_proj" localSheetId="7">#REF!</definedName>
    <definedName name="Z_Kody_proj" localSheetId="8">#REF!</definedName>
    <definedName name="Z_Kody_proj" localSheetId="2">#REF!</definedName>
    <definedName name="Z_Kody_proj" localSheetId="3">#REF!</definedName>
    <definedName name="Z_Kody_proj" localSheetId="4">#REF!</definedName>
    <definedName name="Z_Kody_proj">#REF!</definedName>
    <definedName name="Z_Kody_zeme" localSheetId="7">#REF!</definedName>
    <definedName name="Z_Kody_zeme" localSheetId="8">#REF!</definedName>
    <definedName name="Z_Kody_zeme" localSheetId="2">#REF!</definedName>
    <definedName name="Z_Kody_zeme" localSheetId="3">#REF!</definedName>
    <definedName name="Z_Kody_zeme" localSheetId="4">#REF!</definedName>
    <definedName name="Z_Kody_zeme">#REF!</definedName>
    <definedName name="Z_Kurs_Kc_ECU" localSheetId="7">#REF!</definedName>
    <definedName name="Z_Kurs_Kc_ECU" localSheetId="8">#REF!</definedName>
    <definedName name="Z_Kurs_Kc_ECU" localSheetId="2">#REF!</definedName>
    <definedName name="Z_Kurs_Kc_ECU" localSheetId="3">#REF!</definedName>
    <definedName name="Z_Kurs_Kc_ECU" localSheetId="4">#REF!</definedName>
    <definedName name="Z_Kurs_Kc_ECU">#REF!</definedName>
    <definedName name="Z_Nazvy_proj" localSheetId="7">#REF!</definedName>
    <definedName name="Z_Nazvy_proj" localSheetId="8">#REF!</definedName>
    <definedName name="Z_Nazvy_proj" localSheetId="2">#REF!</definedName>
    <definedName name="Z_Nazvy_proj" localSheetId="3">#REF!</definedName>
    <definedName name="Z_Nazvy_proj" localSheetId="4">#REF!</definedName>
    <definedName name="Z_Nazvy_proj">#REF!</definedName>
    <definedName name="Z_typ_sml" localSheetId="7">#REF!</definedName>
    <definedName name="Z_typ_sml" localSheetId="8">#REF!</definedName>
    <definedName name="Z_typ_sml" localSheetId="2">#REF!</definedName>
    <definedName name="Z_typ_sml" localSheetId="3">#REF!</definedName>
    <definedName name="Z_typ_sml" localSheetId="4">#REF!</definedName>
    <definedName name="Z_typ_sml">#REF!</definedName>
    <definedName name="Z_Ukonc_Phare" localSheetId="7">#REF!</definedName>
    <definedName name="Z_Ukonc_Phare" localSheetId="8">#REF!</definedName>
    <definedName name="Z_Ukonc_Phare" localSheetId="2">#REF!</definedName>
    <definedName name="Z_Ukonc_Phare" localSheetId="3">#REF!</definedName>
    <definedName name="Z_Ukonc_Phare" localSheetId="4">#REF!</definedName>
    <definedName name="Z_Ukonc_Phare">#REF!</definedName>
    <definedName name="Z_ukonc_vyst" localSheetId="7">#REF!</definedName>
    <definedName name="Z_ukonc_vyst" localSheetId="8">#REF!</definedName>
    <definedName name="Z_ukonc_vyst" localSheetId="2">#REF!</definedName>
    <definedName name="Z_ukonc_vyst" localSheetId="3">#REF!</definedName>
    <definedName name="Z_ukonc_vyst" localSheetId="4">#REF!</definedName>
    <definedName name="Z_ukonc_vyst">#REF!</definedName>
    <definedName name="Z_Zahaj_tendru" localSheetId="7">#REF!</definedName>
    <definedName name="Z_Zahaj_tendru" localSheetId="8">#REF!</definedName>
    <definedName name="Z_Zahaj_tendru" localSheetId="2">#REF!</definedName>
    <definedName name="Z_Zahaj_tendru" localSheetId="3">#REF!</definedName>
    <definedName name="Z_Zahaj_tendru" localSheetId="4">#REF!</definedName>
    <definedName name="Z_Zahaj_tendru">#REF!</definedName>
    <definedName name="Z_Zahaj_vyst" localSheetId="7">#REF!</definedName>
    <definedName name="Z_Zahaj_vyst" localSheetId="8">#REF!</definedName>
    <definedName name="Z_Zahaj_vyst" localSheetId="2">#REF!</definedName>
    <definedName name="Z_Zahaj_vyst" localSheetId="3">#REF!</definedName>
    <definedName name="Z_Zahaj_vyst" localSheetId="4">#REF!</definedName>
    <definedName name="Z_Zahaj_vyst">#REF!</definedName>
    <definedName name="Zahaj_tendru" localSheetId="7">#REF!</definedName>
    <definedName name="Zahaj_tendru" localSheetId="8">#REF!</definedName>
    <definedName name="Zahaj_tendru" localSheetId="2">#REF!</definedName>
    <definedName name="Zahaj_tendru" localSheetId="3">#REF!</definedName>
    <definedName name="Zahaj_tendru" localSheetId="4">#REF!</definedName>
    <definedName name="Zahaj_tendru">#REF!</definedName>
    <definedName name="Zahaj_vyst" localSheetId="7">#REF!</definedName>
    <definedName name="Zahaj_vyst" localSheetId="8">#REF!</definedName>
    <definedName name="Zahaj_vyst" localSheetId="2">#REF!</definedName>
    <definedName name="Zahaj_vyst" localSheetId="3">#REF!</definedName>
    <definedName name="Zahaj_vyst" localSheetId="4">#REF!</definedName>
    <definedName name="Zahaj_vyst">#REF!</definedName>
    <definedName name="zahrnsazby" localSheetId="7">#REF!</definedName>
    <definedName name="zahrnsazby" localSheetId="8">#REF!</definedName>
    <definedName name="zahrnsazby" localSheetId="2">#REF!</definedName>
    <definedName name="zahrnsazby" localSheetId="3">#REF!</definedName>
    <definedName name="zahrnsazby" localSheetId="4">#REF!</definedName>
    <definedName name="zahrnsazby">#REF!</definedName>
    <definedName name="zahrnslevy" localSheetId="7">#REF!</definedName>
    <definedName name="zahrnslevy" localSheetId="8">#REF!</definedName>
    <definedName name="zahrnslevy" localSheetId="2">#REF!</definedName>
    <definedName name="zahrnslevy" localSheetId="3">#REF!</definedName>
    <definedName name="zahrnslevy" localSheetId="4">#REF!</definedName>
    <definedName name="zahrnslevy">#REF!</definedName>
    <definedName name="ZAKAZNIK" localSheetId="6">#REF!</definedName>
    <definedName name="ZAKAZNIK" localSheetId="7">#REF!</definedName>
    <definedName name="ZAKAZNIK" localSheetId="8">#REF!</definedName>
    <definedName name="ZAKAZNIK" localSheetId="2">#REF!</definedName>
    <definedName name="ZAKAZNIK" localSheetId="3">#REF!</definedName>
    <definedName name="ZAKAZNIK" localSheetId="4">#REF!</definedName>
    <definedName name="ZAKAZNIK" localSheetId="5">#REF!</definedName>
    <definedName name="ZAKAZNIK" localSheetId="0">#REF!</definedName>
    <definedName name="ZAKAZNIK">#REF!</definedName>
    <definedName name="zaokr" localSheetId="7">#REF!</definedName>
    <definedName name="zaokr" localSheetId="8">#REF!</definedName>
    <definedName name="zaokr" localSheetId="2">#REF!</definedName>
    <definedName name="zaokr" localSheetId="3">#REF!</definedName>
    <definedName name="zaokr" localSheetId="4">#REF!</definedName>
    <definedName name="zaokr">#REF!</definedName>
    <definedName name="zčřw" localSheetId="6" hidden="1">{#N/A,#N/A,TRUE,"Krycí list"}</definedName>
    <definedName name="zčřw" localSheetId="7" hidden="1">{#N/A,#N/A,TRUE,"Krycí list"}</definedName>
    <definedName name="zčřw" localSheetId="8" hidden="1">{#N/A,#N/A,TRUE,"Krycí list"}</definedName>
    <definedName name="zčřw" localSheetId="2" hidden="1">{#N/A,#N/A,TRUE,"Krycí list"}</definedName>
    <definedName name="zčřw" localSheetId="3" hidden="1">{#N/A,#N/A,TRUE,"Krycí list"}</definedName>
    <definedName name="zčřw" localSheetId="4" hidden="1">{#N/A,#N/A,TRUE,"Krycí list"}</definedName>
    <definedName name="zčřw" localSheetId="5" hidden="1">{#N/A,#N/A,TRUE,"Krycí list"}</definedName>
    <definedName name="zčřw" hidden="1">{#N/A,#N/A,TRUE,"Krycí list"}</definedName>
    <definedName name="zčřzř" localSheetId="6" hidden="1">{#N/A,#N/A,TRUE,"Krycí list"}</definedName>
    <definedName name="zčřzř" localSheetId="7" hidden="1">{#N/A,#N/A,TRUE,"Krycí list"}</definedName>
    <definedName name="zčřzř" localSheetId="8" hidden="1">{#N/A,#N/A,TRUE,"Krycí list"}</definedName>
    <definedName name="zčřzř" localSheetId="2" hidden="1">{#N/A,#N/A,TRUE,"Krycí list"}</definedName>
    <definedName name="zčřzř" localSheetId="3" hidden="1">{#N/A,#N/A,TRUE,"Krycí list"}</definedName>
    <definedName name="zčřzř" localSheetId="4" hidden="1">{#N/A,#N/A,TRUE,"Krycí list"}</definedName>
    <definedName name="zčřzř" localSheetId="5" hidden="1">{#N/A,#N/A,TRUE,"Krycí list"}</definedName>
    <definedName name="zčřzř" hidden="1">{#N/A,#N/A,TRUE,"Krycí list"}</definedName>
    <definedName name="zguz" localSheetId="6" hidden="1">{#N/A,#N/A,TRUE,"Krycí list"}</definedName>
    <definedName name="zguz" localSheetId="7" hidden="1">{#N/A,#N/A,TRUE,"Krycí list"}</definedName>
    <definedName name="zguz" localSheetId="8" hidden="1">{#N/A,#N/A,TRUE,"Krycí list"}</definedName>
    <definedName name="zguz" localSheetId="2" hidden="1">{#N/A,#N/A,TRUE,"Krycí list"}</definedName>
    <definedName name="zguz" localSheetId="3" hidden="1">{#N/A,#N/A,TRUE,"Krycí list"}</definedName>
    <definedName name="zguz" localSheetId="4" hidden="1">{#N/A,#N/A,TRUE,"Krycí list"}</definedName>
    <definedName name="zguz" localSheetId="5" hidden="1">{#N/A,#N/A,TRUE,"Krycí list"}</definedName>
    <definedName name="zguz" hidden="1">{#N/A,#N/A,TRUE,"Krycí list"}</definedName>
    <definedName name="ziflilzi" localSheetId="6" hidden="1">{#N/A,#N/A,TRUE,"Krycí list"}</definedName>
    <definedName name="ziflilzi" localSheetId="7" hidden="1">{#N/A,#N/A,TRUE,"Krycí list"}</definedName>
    <definedName name="ziflilzi" localSheetId="8" hidden="1">{#N/A,#N/A,TRUE,"Krycí list"}</definedName>
    <definedName name="ziflilzi" localSheetId="2" hidden="1">{#N/A,#N/A,TRUE,"Krycí list"}</definedName>
    <definedName name="ziflilzi" localSheetId="3" hidden="1">{#N/A,#N/A,TRUE,"Krycí list"}</definedName>
    <definedName name="ziflilzi" localSheetId="4" hidden="1">{#N/A,#N/A,TRUE,"Krycí list"}</definedName>
    <definedName name="ziflilzi" localSheetId="5" hidden="1">{#N/A,#N/A,TRUE,"Krycí list"}</definedName>
    <definedName name="ziflilzi" hidden="1">{#N/A,#N/A,TRUE,"Krycí list"}</definedName>
    <definedName name="zillziizl" localSheetId="6" hidden="1">{#N/A,#N/A,TRUE,"Krycí list"}</definedName>
    <definedName name="zillziizl" localSheetId="7" hidden="1">{#N/A,#N/A,TRUE,"Krycí list"}</definedName>
    <definedName name="zillziizl" localSheetId="8" hidden="1">{#N/A,#N/A,TRUE,"Krycí list"}</definedName>
    <definedName name="zillziizl" localSheetId="2" hidden="1">{#N/A,#N/A,TRUE,"Krycí list"}</definedName>
    <definedName name="zillziizl" localSheetId="3" hidden="1">{#N/A,#N/A,TRUE,"Krycí list"}</definedName>
    <definedName name="zillziizl" localSheetId="4" hidden="1">{#N/A,#N/A,TRUE,"Krycí list"}</definedName>
    <definedName name="zillziizl" localSheetId="5" hidden="1">{#N/A,#N/A,TRUE,"Krycí list"}</definedName>
    <definedName name="zillziizl" hidden="1">{#N/A,#N/A,TRUE,"Krycí list"}</definedName>
    <definedName name="zitdidzilil" localSheetId="6" hidden="1">{#N/A,#N/A,TRUE,"Krycí list"}</definedName>
    <definedName name="zitdidzilil" localSheetId="7" hidden="1">{#N/A,#N/A,TRUE,"Krycí list"}</definedName>
    <definedName name="zitdidzilil" localSheetId="8" hidden="1">{#N/A,#N/A,TRUE,"Krycí list"}</definedName>
    <definedName name="zitdidzilil" localSheetId="2" hidden="1">{#N/A,#N/A,TRUE,"Krycí list"}</definedName>
    <definedName name="zitdidzilil" localSheetId="3" hidden="1">{#N/A,#N/A,TRUE,"Krycí list"}</definedName>
    <definedName name="zitdidzilil" localSheetId="4" hidden="1">{#N/A,#N/A,TRUE,"Krycí list"}</definedName>
    <definedName name="zitdidzilil" localSheetId="5" hidden="1">{#N/A,#N/A,TRUE,"Krycí list"}</definedName>
    <definedName name="zitdidzilil" hidden="1">{#N/A,#N/A,TRUE,"Krycí list"}</definedName>
    <definedName name="zitdzzizti" localSheetId="6" hidden="1">{#N/A,#N/A,TRUE,"Krycí list"}</definedName>
    <definedName name="zitdzzizti" localSheetId="7" hidden="1">{#N/A,#N/A,TRUE,"Krycí list"}</definedName>
    <definedName name="zitdzzizti" localSheetId="8" hidden="1">{#N/A,#N/A,TRUE,"Krycí list"}</definedName>
    <definedName name="zitdzzizti" localSheetId="2" hidden="1">{#N/A,#N/A,TRUE,"Krycí list"}</definedName>
    <definedName name="zitdzzizti" localSheetId="3" hidden="1">{#N/A,#N/A,TRUE,"Krycí list"}</definedName>
    <definedName name="zitdzzizti" localSheetId="4" hidden="1">{#N/A,#N/A,TRUE,"Krycí list"}</definedName>
    <definedName name="zitdzzizti" localSheetId="5" hidden="1">{#N/A,#N/A,TRUE,"Krycí list"}</definedName>
    <definedName name="zitdzzizti" hidden="1">{#N/A,#N/A,TRUE,"Krycí list"}</definedName>
    <definedName name="zittzidi" localSheetId="6" hidden="1">{#N/A,#N/A,TRUE,"Krycí list"}</definedName>
    <definedName name="zittzidi" localSheetId="7" hidden="1">{#N/A,#N/A,TRUE,"Krycí list"}</definedName>
    <definedName name="zittzidi" localSheetId="8" hidden="1">{#N/A,#N/A,TRUE,"Krycí list"}</definedName>
    <definedName name="zittzidi" localSheetId="2" hidden="1">{#N/A,#N/A,TRUE,"Krycí list"}</definedName>
    <definedName name="zittzidi" localSheetId="3" hidden="1">{#N/A,#N/A,TRUE,"Krycí list"}</definedName>
    <definedName name="zittzidi" localSheetId="4" hidden="1">{#N/A,#N/A,TRUE,"Krycí list"}</definedName>
    <definedName name="zittzidi" localSheetId="5" hidden="1">{#N/A,#N/A,TRUE,"Krycí list"}</definedName>
    <definedName name="zittzidi" hidden="1">{#N/A,#N/A,TRUE,"Krycí list"}</definedName>
    <definedName name="zittziztizt" localSheetId="6" hidden="1">{#N/A,#N/A,TRUE,"Krycí list"}</definedName>
    <definedName name="zittziztizt" localSheetId="7" hidden="1">{#N/A,#N/A,TRUE,"Krycí list"}</definedName>
    <definedName name="zittziztizt" localSheetId="8" hidden="1">{#N/A,#N/A,TRUE,"Krycí list"}</definedName>
    <definedName name="zittziztizt" localSheetId="2" hidden="1">{#N/A,#N/A,TRUE,"Krycí list"}</definedName>
    <definedName name="zittziztizt" localSheetId="3" hidden="1">{#N/A,#N/A,TRUE,"Krycí list"}</definedName>
    <definedName name="zittziztizt" localSheetId="4" hidden="1">{#N/A,#N/A,TRUE,"Krycí list"}</definedName>
    <definedName name="zittziztizt" localSheetId="5" hidden="1">{#N/A,#N/A,TRUE,"Krycí list"}</definedName>
    <definedName name="zittziztizt" hidden="1">{#N/A,#N/A,TRUE,"Krycí list"}</definedName>
    <definedName name="zitzittzi" localSheetId="6" hidden="1">{#N/A,#N/A,TRUE,"Krycí list"}</definedName>
    <definedName name="zitzittzi" localSheetId="7" hidden="1">{#N/A,#N/A,TRUE,"Krycí list"}</definedName>
    <definedName name="zitzittzi" localSheetId="8" hidden="1">{#N/A,#N/A,TRUE,"Krycí list"}</definedName>
    <definedName name="zitzittzi" localSheetId="2" hidden="1">{#N/A,#N/A,TRUE,"Krycí list"}</definedName>
    <definedName name="zitzittzi" localSheetId="3" hidden="1">{#N/A,#N/A,TRUE,"Krycí list"}</definedName>
    <definedName name="zitzittzi" localSheetId="4" hidden="1">{#N/A,#N/A,TRUE,"Krycí list"}</definedName>
    <definedName name="zitzittzi" localSheetId="5" hidden="1">{#N/A,#N/A,TRUE,"Krycí list"}</definedName>
    <definedName name="zitzittzi" hidden="1">{#N/A,#N/A,TRUE,"Krycí list"}</definedName>
    <definedName name="zjfuzf" localSheetId="6" hidden="1">{#N/A,#N/A,TRUE,"Krycí list"}</definedName>
    <definedName name="zjfuzf" localSheetId="7" hidden="1">{#N/A,#N/A,TRUE,"Krycí list"}</definedName>
    <definedName name="zjfuzf" localSheetId="8" hidden="1">{#N/A,#N/A,TRUE,"Krycí list"}</definedName>
    <definedName name="zjfuzf" localSheetId="2" hidden="1">{#N/A,#N/A,TRUE,"Krycí list"}</definedName>
    <definedName name="zjfuzf" localSheetId="3" hidden="1">{#N/A,#N/A,TRUE,"Krycí list"}</definedName>
    <definedName name="zjfuzf" localSheetId="4" hidden="1">{#N/A,#N/A,TRUE,"Krycí list"}</definedName>
    <definedName name="zjfuzf" localSheetId="5" hidden="1">{#N/A,#N/A,TRUE,"Krycí list"}</definedName>
    <definedName name="zjfuzf" hidden="1">{#N/A,#N/A,TRUE,"Krycí list"}</definedName>
    <definedName name="ZKEK" localSheetId="6" hidden="1">{#N/A,#N/A,TRUE,"Krycí list"}</definedName>
    <definedName name="ZKEK" localSheetId="7" hidden="1">{#N/A,#N/A,TRUE,"Krycí list"}</definedName>
    <definedName name="ZKEK" localSheetId="8" hidden="1">{#N/A,#N/A,TRUE,"Krycí list"}</definedName>
    <definedName name="ZKEK" localSheetId="2" hidden="1">{#N/A,#N/A,TRUE,"Krycí list"}</definedName>
    <definedName name="ZKEK" localSheetId="3" hidden="1">{#N/A,#N/A,TRUE,"Krycí list"}</definedName>
    <definedName name="ZKEK" localSheetId="4" hidden="1">{#N/A,#N/A,TRUE,"Krycí list"}</definedName>
    <definedName name="ZKEK" localSheetId="5" hidden="1">{#N/A,#N/A,TRUE,"Krycí list"}</definedName>
    <definedName name="ZKEK" hidden="1">{#N/A,#N/A,TRUE,"Krycí list"}</definedName>
    <definedName name="ZKEKZ" localSheetId="6" hidden="1">{#N/A,#N/A,TRUE,"Krycí list"}</definedName>
    <definedName name="ZKEKZ" localSheetId="7" hidden="1">{#N/A,#N/A,TRUE,"Krycí list"}</definedName>
    <definedName name="ZKEKZ" localSheetId="8" hidden="1">{#N/A,#N/A,TRUE,"Krycí list"}</definedName>
    <definedName name="ZKEKZ" localSheetId="2" hidden="1">{#N/A,#N/A,TRUE,"Krycí list"}</definedName>
    <definedName name="ZKEKZ" localSheetId="3" hidden="1">{#N/A,#N/A,TRUE,"Krycí list"}</definedName>
    <definedName name="ZKEKZ" localSheetId="4" hidden="1">{#N/A,#N/A,TRUE,"Krycí list"}</definedName>
    <definedName name="ZKEKZ" localSheetId="5" hidden="1">{#N/A,#N/A,TRUE,"Krycí list"}</definedName>
    <definedName name="ZKEKZ" hidden="1">{#N/A,#N/A,TRUE,"Krycí list"}</definedName>
    <definedName name="zmszami" localSheetId="6" hidden="1">{#N/A,#N/A,TRUE,"Krycí list"}</definedName>
    <definedName name="zmszami" localSheetId="7" hidden="1">{#N/A,#N/A,TRUE,"Krycí list"}</definedName>
    <definedName name="zmszami" localSheetId="8" hidden="1">{#N/A,#N/A,TRUE,"Krycí list"}</definedName>
    <definedName name="zmszami" localSheetId="2" hidden="1">{#N/A,#N/A,TRUE,"Krycí list"}</definedName>
    <definedName name="zmszami" localSheetId="3" hidden="1">{#N/A,#N/A,TRUE,"Krycí list"}</definedName>
    <definedName name="zmszami" localSheetId="4" hidden="1">{#N/A,#N/A,TRUE,"Krycí list"}</definedName>
    <definedName name="zmszami" localSheetId="5" hidden="1">{#N/A,#N/A,TRUE,"Krycí list"}</definedName>
    <definedName name="zmszami" hidden="1">{#N/A,#N/A,TRUE,"Krycí list"}</definedName>
    <definedName name="ZPRAC1" localSheetId="6">#REF!</definedName>
    <definedName name="ZPRAC1" localSheetId="7">#REF!</definedName>
    <definedName name="ZPRAC1" localSheetId="8">#REF!</definedName>
    <definedName name="ZPRAC1" localSheetId="2">#REF!</definedName>
    <definedName name="ZPRAC1" localSheetId="3">#REF!</definedName>
    <definedName name="ZPRAC1" localSheetId="4">#REF!</definedName>
    <definedName name="ZPRAC1" localSheetId="5">#REF!</definedName>
    <definedName name="ZPRAC1" localSheetId="0">#REF!</definedName>
    <definedName name="ZPRAC1">#REF!</definedName>
    <definedName name="ZPRAC2" localSheetId="6">#REF!</definedName>
    <definedName name="ZPRAC2" localSheetId="7">#REF!</definedName>
    <definedName name="ZPRAC2" localSheetId="8">#REF!</definedName>
    <definedName name="ZPRAC2" localSheetId="2">#REF!</definedName>
    <definedName name="ZPRAC2" localSheetId="3">#REF!</definedName>
    <definedName name="ZPRAC2" localSheetId="4">#REF!</definedName>
    <definedName name="ZPRAC2" localSheetId="5">#REF!</definedName>
    <definedName name="ZPRAC2" localSheetId="0">#REF!</definedName>
    <definedName name="ZPRAC2">#REF!</definedName>
    <definedName name="ZPRAC3" localSheetId="6">#REF!</definedName>
    <definedName name="ZPRAC3" localSheetId="7">#REF!</definedName>
    <definedName name="ZPRAC3" localSheetId="8">#REF!</definedName>
    <definedName name="ZPRAC3" localSheetId="2">#REF!</definedName>
    <definedName name="ZPRAC3" localSheetId="3">#REF!</definedName>
    <definedName name="ZPRAC3" localSheetId="4">#REF!</definedName>
    <definedName name="ZPRAC3" localSheetId="5">#REF!</definedName>
    <definedName name="ZPRAC3" localSheetId="0">#REF!</definedName>
    <definedName name="ZPRAC3">#REF!</definedName>
    <definedName name="ZPRAC4" localSheetId="7">#REF!</definedName>
    <definedName name="ZPRAC4" localSheetId="8">#REF!</definedName>
    <definedName name="ZPRAC4" localSheetId="2">#REF!</definedName>
    <definedName name="ZPRAC4" localSheetId="3">#REF!</definedName>
    <definedName name="ZPRAC4" localSheetId="4">#REF!</definedName>
    <definedName name="ZPRAC4" localSheetId="0">#REF!</definedName>
    <definedName name="ZPRAC4">#REF!</definedName>
    <definedName name="ztiidtzi" localSheetId="6" hidden="1">{#N/A,#N/A,TRUE,"Krycí list"}</definedName>
    <definedName name="ztiidtzi" localSheetId="7" hidden="1">{#N/A,#N/A,TRUE,"Krycí list"}</definedName>
    <definedName name="ztiidtzi" localSheetId="8" hidden="1">{#N/A,#N/A,TRUE,"Krycí list"}</definedName>
    <definedName name="ztiidtzi" localSheetId="2" hidden="1">{#N/A,#N/A,TRUE,"Krycí list"}</definedName>
    <definedName name="ztiidtzi" localSheetId="3" hidden="1">{#N/A,#N/A,TRUE,"Krycí list"}</definedName>
    <definedName name="ztiidtzi" localSheetId="4" hidden="1">{#N/A,#N/A,TRUE,"Krycí list"}</definedName>
    <definedName name="ztiidtzi" localSheetId="5" hidden="1">{#N/A,#N/A,TRUE,"Krycí list"}</definedName>
    <definedName name="ztiidtzi" hidden="1">{#N/A,#N/A,TRUE,"Krycí list"}</definedName>
    <definedName name="ztitzidtzi" localSheetId="6" hidden="1">{#N/A,#N/A,TRUE,"Krycí list"}</definedName>
    <definedName name="ztitzidtzi" localSheetId="7" hidden="1">{#N/A,#N/A,TRUE,"Krycí list"}</definedName>
    <definedName name="ztitzidtzi" localSheetId="8" hidden="1">{#N/A,#N/A,TRUE,"Krycí list"}</definedName>
    <definedName name="ztitzidtzi" localSheetId="2" hidden="1">{#N/A,#N/A,TRUE,"Krycí list"}</definedName>
    <definedName name="ztitzidtzi" localSheetId="3" hidden="1">{#N/A,#N/A,TRUE,"Krycí list"}</definedName>
    <definedName name="ztitzidtzi" localSheetId="4" hidden="1">{#N/A,#N/A,TRUE,"Krycí list"}</definedName>
    <definedName name="ztitzidtzi" localSheetId="5" hidden="1">{#N/A,#N/A,TRUE,"Krycí list"}</definedName>
    <definedName name="ztitzidtzi" hidden="1">{#N/A,#N/A,TRUE,"Krycí list"}</definedName>
    <definedName name="ztitzitzi" localSheetId="6" hidden="1">{#N/A,#N/A,TRUE,"Krycí list"}</definedName>
    <definedName name="ztitzitzi" localSheetId="7" hidden="1">{#N/A,#N/A,TRUE,"Krycí list"}</definedName>
    <definedName name="ztitzitzi" localSheetId="8" hidden="1">{#N/A,#N/A,TRUE,"Krycí list"}</definedName>
    <definedName name="ztitzitzi" localSheetId="2" hidden="1">{#N/A,#N/A,TRUE,"Krycí list"}</definedName>
    <definedName name="ztitzitzi" localSheetId="3" hidden="1">{#N/A,#N/A,TRUE,"Krycí list"}</definedName>
    <definedName name="ztitzitzi" localSheetId="4" hidden="1">{#N/A,#N/A,TRUE,"Krycí list"}</definedName>
    <definedName name="ztitzitzi" localSheetId="5" hidden="1">{#N/A,#N/A,TRUE,"Krycí list"}</definedName>
    <definedName name="ztitzitzi" hidden="1">{#N/A,#N/A,TRUE,"Krycí list"}</definedName>
    <definedName name="ztizittzi" localSheetId="6" hidden="1">{#N/A,#N/A,TRUE,"Krycí list"}</definedName>
    <definedName name="ztizittzi" localSheetId="7" hidden="1">{#N/A,#N/A,TRUE,"Krycí list"}</definedName>
    <definedName name="ztizittzi" localSheetId="8" hidden="1">{#N/A,#N/A,TRUE,"Krycí list"}</definedName>
    <definedName name="ztizittzi" localSheetId="2" hidden="1">{#N/A,#N/A,TRUE,"Krycí list"}</definedName>
    <definedName name="ztizittzi" localSheetId="3" hidden="1">{#N/A,#N/A,TRUE,"Krycí list"}</definedName>
    <definedName name="ztizittzi" localSheetId="4" hidden="1">{#N/A,#N/A,TRUE,"Krycí list"}</definedName>
    <definedName name="ztizittzi" localSheetId="5" hidden="1">{#N/A,#N/A,TRUE,"Krycí list"}</definedName>
    <definedName name="ztizittzi" hidden="1">{#N/A,#N/A,TRUE,"Krycí list"}</definedName>
    <definedName name="zulfzululz" localSheetId="6" hidden="1">{#N/A,#N/A,TRUE,"Krycí list"}</definedName>
    <definedName name="zulfzululz" localSheetId="7" hidden="1">{#N/A,#N/A,TRUE,"Krycí list"}</definedName>
    <definedName name="zulfzululz" localSheetId="8" hidden="1">{#N/A,#N/A,TRUE,"Krycí list"}</definedName>
    <definedName name="zulfzululz" localSheetId="2" hidden="1">{#N/A,#N/A,TRUE,"Krycí list"}</definedName>
    <definedName name="zulfzululz" localSheetId="3" hidden="1">{#N/A,#N/A,TRUE,"Krycí list"}</definedName>
    <definedName name="zulfzululz" localSheetId="4" hidden="1">{#N/A,#N/A,TRUE,"Krycí list"}</definedName>
    <definedName name="zulfzululz" localSheetId="5" hidden="1">{#N/A,#N/A,TRUE,"Krycí list"}</definedName>
    <definedName name="zulfzululz" hidden="1">{#N/A,#N/A,TRUE,"Krycí list"}</definedName>
    <definedName name="zululrfýýu" localSheetId="6" hidden="1">{#N/A,#N/A,TRUE,"Krycí list"}</definedName>
    <definedName name="zululrfýýu" localSheetId="7" hidden="1">{#N/A,#N/A,TRUE,"Krycí list"}</definedName>
    <definedName name="zululrfýýu" localSheetId="8" hidden="1">{#N/A,#N/A,TRUE,"Krycí list"}</definedName>
    <definedName name="zululrfýýu" localSheetId="2" hidden="1">{#N/A,#N/A,TRUE,"Krycí list"}</definedName>
    <definedName name="zululrfýýu" localSheetId="3" hidden="1">{#N/A,#N/A,TRUE,"Krycí list"}</definedName>
    <definedName name="zululrfýýu" localSheetId="4" hidden="1">{#N/A,#N/A,TRUE,"Krycí list"}</definedName>
    <definedName name="zululrfýýu" localSheetId="5" hidden="1">{#N/A,#N/A,TRUE,"Krycí list"}</definedName>
    <definedName name="zululrfýýu" hidden="1">{#N/A,#N/A,TRUE,"Krycí list"}</definedName>
    <definedName name="zulzlzu" localSheetId="6" hidden="1">{#N/A,#N/A,TRUE,"Krycí list"}</definedName>
    <definedName name="zulzlzu" localSheetId="7" hidden="1">{#N/A,#N/A,TRUE,"Krycí list"}</definedName>
    <definedName name="zulzlzu" localSheetId="8" hidden="1">{#N/A,#N/A,TRUE,"Krycí list"}</definedName>
    <definedName name="zulzlzu" localSheetId="2" hidden="1">{#N/A,#N/A,TRUE,"Krycí list"}</definedName>
    <definedName name="zulzlzu" localSheetId="3" hidden="1">{#N/A,#N/A,TRUE,"Krycí list"}</definedName>
    <definedName name="zulzlzu" localSheetId="4" hidden="1">{#N/A,#N/A,TRUE,"Krycí list"}</definedName>
    <definedName name="zulzlzu" localSheetId="5" hidden="1">{#N/A,#N/A,TRUE,"Krycí list"}</definedName>
    <definedName name="zulzlzu" hidden="1">{#N/A,#N/A,TRUE,"Krycí list"}</definedName>
    <definedName name="zulzulzul" localSheetId="6" hidden="1">{#N/A,#N/A,TRUE,"Krycí list"}</definedName>
    <definedName name="zulzulzul" localSheetId="7" hidden="1">{#N/A,#N/A,TRUE,"Krycí list"}</definedName>
    <definedName name="zulzulzul" localSheetId="8" hidden="1">{#N/A,#N/A,TRUE,"Krycí list"}</definedName>
    <definedName name="zulzulzul" localSheetId="2" hidden="1">{#N/A,#N/A,TRUE,"Krycí list"}</definedName>
    <definedName name="zulzulzul" localSheetId="3" hidden="1">{#N/A,#N/A,TRUE,"Krycí list"}</definedName>
    <definedName name="zulzulzul" localSheetId="4" hidden="1">{#N/A,#N/A,TRUE,"Krycí list"}</definedName>
    <definedName name="zulzulzul" localSheetId="5" hidden="1">{#N/A,#N/A,TRUE,"Krycí list"}</definedName>
    <definedName name="zulzulzul" hidden="1">{#N/A,#N/A,TRUE,"Krycí list"}</definedName>
    <definedName name="žřež" localSheetId="6" hidden="1">{#N/A,#N/A,TRUE,"Krycí list"}</definedName>
    <definedName name="žřež" localSheetId="7" hidden="1">{#N/A,#N/A,TRUE,"Krycí list"}</definedName>
    <definedName name="žřež" localSheetId="8" hidden="1">{#N/A,#N/A,TRUE,"Krycí list"}</definedName>
    <definedName name="žřež" localSheetId="2" hidden="1">{#N/A,#N/A,TRUE,"Krycí list"}</definedName>
    <definedName name="žřež" localSheetId="3" hidden="1">{#N/A,#N/A,TRUE,"Krycí list"}</definedName>
    <definedName name="žřež" localSheetId="4" hidden="1">{#N/A,#N/A,TRUE,"Krycí list"}</definedName>
    <definedName name="žřež" localSheetId="5" hidden="1">{#N/A,#N/A,TRUE,"Krycí list"}</definedName>
    <definedName name="žřež" hidden="1">{#N/A,#N/A,TRUE,"Krycí list"}</definedName>
    <definedName name="žtidii" localSheetId="6" hidden="1">{#N/A,#N/A,TRUE,"Krycí list"}</definedName>
    <definedName name="žtidii" localSheetId="7" hidden="1">{#N/A,#N/A,TRUE,"Krycí list"}</definedName>
    <definedName name="žtidii" localSheetId="8" hidden="1">{#N/A,#N/A,TRUE,"Krycí list"}</definedName>
    <definedName name="žtidii" localSheetId="2" hidden="1">{#N/A,#N/A,TRUE,"Krycí list"}</definedName>
    <definedName name="žtidii" localSheetId="3" hidden="1">{#N/A,#N/A,TRUE,"Krycí list"}</definedName>
    <definedName name="žtidii" localSheetId="4" hidden="1">{#N/A,#N/A,TRUE,"Krycí list"}</definedName>
    <definedName name="žtidii" localSheetId="5" hidden="1">{#N/A,#N/A,TRUE,"Krycí list"}</definedName>
    <definedName name="žtidii" hidden="1">{#N/A,#N/A,TRUE,"Krycí list"}</definedName>
  </definedNames>
  <calcPr calcId="125725"/>
</workbook>
</file>

<file path=xl/calcChain.xml><?xml version="1.0" encoding="utf-8"?>
<calcChain xmlns="http://schemas.openxmlformats.org/spreadsheetml/2006/main">
  <c r="A22" i="35"/>
  <c r="C22"/>
  <c r="E38" i="32"/>
  <c r="E29" l="1"/>
  <c r="E52"/>
  <c r="E50"/>
  <c r="E48"/>
  <c r="E54"/>
  <c r="E56" i="35"/>
  <c r="E53"/>
  <c r="E34"/>
  <c r="C21" i="36" l="1"/>
  <c r="C22"/>
  <c r="C23"/>
  <c r="C24"/>
  <c r="C25"/>
  <c r="C26"/>
  <c r="C27"/>
  <c r="C29"/>
  <c r="A29"/>
  <c r="A27"/>
  <c r="A26"/>
  <c r="A25"/>
  <c r="A24"/>
  <c r="A23"/>
  <c r="A22"/>
  <c r="A21"/>
  <c r="H302" i="31"/>
  <c r="E301"/>
  <c r="H301" s="1"/>
  <c r="E311"/>
  <c r="H310"/>
  <c r="E305"/>
  <c r="H78" i="36"/>
  <c r="H84"/>
  <c r="E82"/>
  <c r="H82" s="1"/>
  <c r="H80"/>
  <c r="H79"/>
  <c r="H77"/>
  <c r="H76"/>
  <c r="H115"/>
  <c r="H114"/>
  <c r="E113"/>
  <c r="H113" s="1"/>
  <c r="E111"/>
  <c r="E110" s="1"/>
  <c r="H110" s="1"/>
  <c r="E104"/>
  <c r="H104" s="1"/>
  <c r="E92"/>
  <c r="E91" s="1"/>
  <c r="H90"/>
  <c r="H73"/>
  <c r="H72"/>
  <c r="E71"/>
  <c r="E70" s="1"/>
  <c r="H70" s="1"/>
  <c r="E63"/>
  <c r="H63" s="1"/>
  <c r="E55"/>
  <c r="H55" s="1"/>
  <c r="E53"/>
  <c r="H53" s="1"/>
  <c r="H44"/>
  <c r="H42"/>
  <c r="H40"/>
  <c r="H38"/>
  <c r="E36"/>
  <c r="H36" s="1"/>
  <c r="H231" i="37"/>
  <c r="E112" i="36" l="1"/>
  <c r="H112" s="1"/>
  <c r="H117" s="1"/>
  <c r="H26" s="1"/>
  <c r="E81"/>
  <c r="H81" s="1"/>
  <c r="E96"/>
  <c r="E95" s="1"/>
  <c r="E97"/>
  <c r="H91"/>
  <c r="H92"/>
  <c r="E103"/>
  <c r="H103" s="1"/>
  <c r="H106" s="1"/>
  <c r="H25" s="1"/>
  <c r="E52"/>
  <c r="H52" s="1"/>
  <c r="E54"/>
  <c r="H54" s="1"/>
  <c r="E62"/>
  <c r="H62" s="1"/>
  <c r="H65" s="1"/>
  <c r="H22" s="1"/>
  <c r="E35"/>
  <c r="E46" s="1"/>
  <c r="H46" s="1"/>
  <c r="H188" i="1"/>
  <c r="H191"/>
  <c r="E190"/>
  <c r="H190" s="1"/>
  <c r="E187"/>
  <c r="A20" i="36"/>
  <c r="A26" i="1"/>
  <c r="H96" i="36" l="1"/>
  <c r="H57"/>
  <c r="H21" s="1"/>
  <c r="E83"/>
  <c r="H83" s="1"/>
  <c r="H86" s="1"/>
  <c r="H23" s="1"/>
  <c r="H97"/>
  <c r="H95"/>
  <c r="E37"/>
  <c r="H37" s="1"/>
  <c r="E39"/>
  <c r="H39" s="1"/>
  <c r="E45"/>
  <c r="H45" s="1"/>
  <c r="E41"/>
  <c r="H41" s="1"/>
  <c r="E43"/>
  <c r="H43" s="1"/>
  <c r="H35"/>
  <c r="H48" s="1"/>
  <c r="H20" s="1"/>
  <c r="A25" i="1"/>
  <c r="A24"/>
  <c r="A23"/>
  <c r="A22"/>
  <c r="A21"/>
  <c r="A20"/>
  <c r="A19"/>
  <c r="C21"/>
  <c r="C24"/>
  <c r="H37" i="31"/>
  <c r="H38"/>
  <c r="H39"/>
  <c r="C25"/>
  <c r="A25"/>
  <c r="H291"/>
  <c r="H292"/>
  <c r="H293"/>
  <c r="H294"/>
  <c r="H295"/>
  <c r="H240"/>
  <c r="H241"/>
  <c r="H242"/>
  <c r="H243"/>
  <c r="H244"/>
  <c r="H245"/>
  <c r="H246"/>
  <c r="H247"/>
  <c r="H248"/>
  <c r="H239"/>
  <c r="H178"/>
  <c r="H179"/>
  <c r="H180"/>
  <c r="H181"/>
  <c r="H182"/>
  <c r="H183"/>
  <c r="H150"/>
  <c r="H154" s="1"/>
  <c r="E166"/>
  <c r="H166" s="1"/>
  <c r="H165"/>
  <c r="H164"/>
  <c r="H163"/>
  <c r="H162"/>
  <c r="H161"/>
  <c r="E160"/>
  <c r="H160" s="1"/>
  <c r="H159"/>
  <c r="H158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40"/>
  <c r="H99" i="36" l="1"/>
  <c r="H24" s="1"/>
  <c r="H73" i="31"/>
  <c r="H168"/>
  <c r="H25" s="1"/>
  <c r="H268"/>
  <c r="E270"/>
  <c r="E269" s="1"/>
  <c r="H269" s="1"/>
  <c r="E224"/>
  <c r="E223" s="1"/>
  <c r="H223" s="1"/>
  <c r="H222"/>
  <c r="H224"/>
  <c r="E77" i="35"/>
  <c r="H77" s="1"/>
  <c r="E147" i="30"/>
  <c r="E146" s="1"/>
  <c r="H146" s="1"/>
  <c r="H144"/>
  <c r="H145"/>
  <c r="E139"/>
  <c r="H139" s="1"/>
  <c r="E138"/>
  <c r="H138" s="1"/>
  <c r="E137"/>
  <c r="E136"/>
  <c r="H136" s="1"/>
  <c r="E135"/>
  <c r="H135" s="1"/>
  <c r="E134"/>
  <c r="H134" s="1"/>
  <c r="E133"/>
  <c r="H133" s="1"/>
  <c r="E132"/>
  <c r="H132" s="1"/>
  <c r="H126"/>
  <c r="H127"/>
  <c r="H128"/>
  <c r="H129"/>
  <c r="H130"/>
  <c r="C3" i="32"/>
  <c r="C3" i="35"/>
  <c r="H256" i="37"/>
  <c r="H257"/>
  <c r="H258"/>
  <c r="H259"/>
  <c r="H260"/>
  <c r="H261"/>
  <c r="H262"/>
  <c r="H263"/>
  <c r="H264"/>
  <c r="H265"/>
  <c r="H266"/>
  <c r="H267"/>
  <c r="H128"/>
  <c r="E129"/>
  <c r="H129" s="1"/>
  <c r="H274"/>
  <c r="H275"/>
  <c r="H276"/>
  <c r="H277"/>
  <c r="H278"/>
  <c r="H279"/>
  <c r="H273"/>
  <c r="H254"/>
  <c r="H253"/>
  <c r="E255"/>
  <c r="H255" s="1"/>
  <c r="E217"/>
  <c r="E211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E177"/>
  <c r="H170"/>
  <c r="H171"/>
  <c r="H172"/>
  <c r="H173"/>
  <c r="H174"/>
  <c r="H175"/>
  <c r="H176"/>
  <c r="H177"/>
  <c r="C26"/>
  <c r="A26"/>
  <c r="H142"/>
  <c r="H143"/>
  <c r="H141"/>
  <c r="H146" s="1"/>
  <c r="E144"/>
  <c r="H144" s="1"/>
  <c r="H150"/>
  <c r="H131"/>
  <c r="H132"/>
  <c r="H133"/>
  <c r="H134"/>
  <c r="H101"/>
  <c r="H45"/>
  <c r="H46"/>
  <c r="H47"/>
  <c r="H48"/>
  <c r="H49"/>
  <c r="H326" i="1"/>
  <c r="H327"/>
  <c r="H328"/>
  <c r="H329"/>
  <c r="E331"/>
  <c r="H331" s="1"/>
  <c r="H268"/>
  <c r="H271"/>
  <c r="H274"/>
  <c r="C34" i="37"/>
  <c r="A34"/>
  <c r="C36"/>
  <c r="C35"/>
  <c r="A36"/>
  <c r="A35"/>
  <c r="C33"/>
  <c r="C32"/>
  <c r="C31"/>
  <c r="C30"/>
  <c r="A33"/>
  <c r="A32"/>
  <c r="A31"/>
  <c r="A30"/>
  <c r="H298"/>
  <c r="H299"/>
  <c r="H300"/>
  <c r="H301"/>
  <c r="H302"/>
  <c r="H303"/>
  <c r="H304"/>
  <c r="H305"/>
  <c r="H297"/>
  <c r="H286"/>
  <c r="H287"/>
  <c r="H288"/>
  <c r="H289"/>
  <c r="H290"/>
  <c r="H291"/>
  <c r="H285"/>
  <c r="H225"/>
  <c r="H226"/>
  <c r="H227"/>
  <c r="H228"/>
  <c r="H229"/>
  <c r="H230"/>
  <c r="H232"/>
  <c r="H233"/>
  <c r="H234"/>
  <c r="H235"/>
  <c r="H236"/>
  <c r="H237"/>
  <c r="H238"/>
  <c r="H239"/>
  <c r="H240"/>
  <c r="H241"/>
  <c r="H242"/>
  <c r="H243"/>
  <c r="H244"/>
  <c r="H245"/>
  <c r="H246"/>
  <c r="H247"/>
  <c r="H224"/>
  <c r="H212"/>
  <c r="H213"/>
  <c r="H214"/>
  <c r="H215"/>
  <c r="H216"/>
  <c r="H217"/>
  <c r="H218"/>
  <c r="H211"/>
  <c r="H157"/>
  <c r="H158"/>
  <c r="H159"/>
  <c r="H160"/>
  <c r="H161"/>
  <c r="H162"/>
  <c r="H163"/>
  <c r="H164"/>
  <c r="H156"/>
  <c r="H126"/>
  <c r="H127"/>
  <c r="H135"/>
  <c r="H125"/>
  <c r="H97"/>
  <c r="H98"/>
  <c r="H99"/>
  <c r="H100"/>
  <c r="H102"/>
  <c r="H104"/>
  <c r="H105"/>
  <c r="H106"/>
  <c r="H107"/>
  <c r="H108"/>
  <c r="H109"/>
  <c r="H110"/>
  <c r="H111"/>
  <c r="H112"/>
  <c r="H113"/>
  <c r="H114"/>
  <c r="H115"/>
  <c r="H116"/>
  <c r="H117"/>
  <c r="H118"/>
  <c r="H119"/>
  <c r="H96"/>
  <c r="H84"/>
  <c r="H85"/>
  <c r="H86"/>
  <c r="H87"/>
  <c r="H88"/>
  <c r="H89"/>
  <c r="H83"/>
  <c r="H43"/>
  <c r="H44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42"/>
  <c r="C3"/>
  <c r="C27"/>
  <c r="A27"/>
  <c r="C25"/>
  <c r="A25"/>
  <c r="C24"/>
  <c r="A24"/>
  <c r="C23"/>
  <c r="A23"/>
  <c r="C22"/>
  <c r="A22"/>
  <c r="C21"/>
  <c r="A21"/>
  <c r="C31" i="31"/>
  <c r="C30"/>
  <c r="C29"/>
  <c r="C28"/>
  <c r="C27"/>
  <c r="C26"/>
  <c r="C24"/>
  <c r="C23"/>
  <c r="C22"/>
  <c r="C21"/>
  <c r="A31"/>
  <c r="A30"/>
  <c r="A29"/>
  <c r="A28"/>
  <c r="A27"/>
  <c r="A26"/>
  <c r="A24"/>
  <c r="A23"/>
  <c r="A22"/>
  <c r="A21"/>
  <c r="A20"/>
  <c r="H323"/>
  <c r="H324"/>
  <c r="H325"/>
  <c r="H326"/>
  <c r="H327"/>
  <c r="H328"/>
  <c r="H329"/>
  <c r="H330"/>
  <c r="H322"/>
  <c r="H304"/>
  <c r="H305"/>
  <c r="H306"/>
  <c r="H307"/>
  <c r="H308"/>
  <c r="H309"/>
  <c r="H311"/>
  <c r="H312"/>
  <c r="H313"/>
  <c r="H314"/>
  <c r="H303"/>
  <c r="H256"/>
  <c r="H257"/>
  <c r="H258"/>
  <c r="H259"/>
  <c r="H260"/>
  <c r="H261"/>
  <c r="H262"/>
  <c r="H263"/>
  <c r="H264"/>
  <c r="H265"/>
  <c r="H266"/>
  <c r="H267"/>
  <c r="H283"/>
  <c r="H284"/>
  <c r="H285"/>
  <c r="H288"/>
  <c r="H289"/>
  <c r="H290"/>
  <c r="H273"/>
  <c r="H274"/>
  <c r="H275"/>
  <c r="H276"/>
  <c r="H277"/>
  <c r="H278"/>
  <c r="H279"/>
  <c r="H280"/>
  <c r="H281"/>
  <c r="H255"/>
  <c r="H231"/>
  <c r="H232"/>
  <c r="H233"/>
  <c r="H230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172"/>
  <c r="H173"/>
  <c r="H174"/>
  <c r="H175"/>
  <c r="H176"/>
  <c r="H177"/>
  <c r="H184"/>
  <c r="H185"/>
  <c r="H186"/>
  <c r="H187"/>
  <c r="H188"/>
  <c r="H189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E118"/>
  <c r="H118" s="1"/>
  <c r="E115"/>
  <c r="H115" s="1"/>
  <c r="E110"/>
  <c r="H110" s="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1"/>
  <c r="H112"/>
  <c r="H113"/>
  <c r="H114"/>
  <c r="H116"/>
  <c r="H117"/>
  <c r="H85"/>
  <c r="H86"/>
  <c r="H78"/>
  <c r="H79"/>
  <c r="H80"/>
  <c r="H81"/>
  <c r="H82"/>
  <c r="H83"/>
  <c r="H84"/>
  <c r="H77"/>
  <c r="C3" i="30"/>
  <c r="B3" i="29"/>
  <c r="C3" i="1"/>
  <c r="C3" i="36"/>
  <c r="C3" i="31"/>
  <c r="H131" i="36"/>
  <c r="H125"/>
  <c r="H124"/>
  <c r="H123"/>
  <c r="H122"/>
  <c r="H121"/>
  <c r="C20"/>
  <c r="G80" i="29"/>
  <c r="G81"/>
  <c r="G82"/>
  <c r="G83"/>
  <c r="G84"/>
  <c r="G85"/>
  <c r="G86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29"/>
  <c r="G30"/>
  <c r="G31"/>
  <c r="G32"/>
  <c r="G33"/>
  <c r="G34"/>
  <c r="G35"/>
  <c r="G36"/>
  <c r="G37"/>
  <c r="G38"/>
  <c r="G39"/>
  <c r="G40"/>
  <c r="G41"/>
  <c r="G42"/>
  <c r="G28"/>
  <c r="G88" s="1"/>
  <c r="A21" i="35"/>
  <c r="A20"/>
  <c r="H80"/>
  <c r="E74"/>
  <c r="E73" s="1"/>
  <c r="H68"/>
  <c r="E66"/>
  <c r="H66" s="1"/>
  <c r="E64"/>
  <c r="H64" s="1"/>
  <c r="H59"/>
  <c r="H56"/>
  <c r="H55"/>
  <c r="E54"/>
  <c r="H53"/>
  <c r="H52"/>
  <c r="E51"/>
  <c r="H51" s="1"/>
  <c r="H50"/>
  <c r="E49"/>
  <c r="H49" s="1"/>
  <c r="H48"/>
  <c r="E47"/>
  <c r="H47" s="1"/>
  <c r="H46"/>
  <c r="E45"/>
  <c r="H45" s="1"/>
  <c r="H44"/>
  <c r="E43"/>
  <c r="H43" s="1"/>
  <c r="H42"/>
  <c r="E41"/>
  <c r="H41" s="1"/>
  <c r="H40"/>
  <c r="E39"/>
  <c r="H39" s="1"/>
  <c r="H38"/>
  <c r="E37"/>
  <c r="H37" s="1"/>
  <c r="H36"/>
  <c r="E35"/>
  <c r="H34"/>
  <c r="H33"/>
  <c r="E32"/>
  <c r="H32" s="1"/>
  <c r="H31"/>
  <c r="E30"/>
  <c r="H30" s="1"/>
  <c r="H29"/>
  <c r="E28"/>
  <c r="H28" s="1"/>
  <c r="C21"/>
  <c r="C20"/>
  <c r="C33" i="1"/>
  <c r="C32"/>
  <c r="C31"/>
  <c r="C30"/>
  <c r="C29"/>
  <c r="C28"/>
  <c r="C27"/>
  <c r="C26"/>
  <c r="C25"/>
  <c r="C23"/>
  <c r="C22"/>
  <c r="C20"/>
  <c r="C19"/>
  <c r="A33"/>
  <c r="A32"/>
  <c r="A31"/>
  <c r="A30"/>
  <c r="A29"/>
  <c r="A28"/>
  <c r="A27"/>
  <c r="A18"/>
  <c r="H461"/>
  <c r="H460"/>
  <c r="H454"/>
  <c r="H453"/>
  <c r="I449"/>
  <c r="H447"/>
  <c r="H444"/>
  <c r="H437"/>
  <c r="H428"/>
  <c r="H427"/>
  <c r="H429"/>
  <c r="H323"/>
  <c r="H324"/>
  <c r="H325"/>
  <c r="H334"/>
  <c r="H335"/>
  <c r="H337"/>
  <c r="H338"/>
  <c r="H340"/>
  <c r="H341"/>
  <c r="H343"/>
  <c r="H344"/>
  <c r="H346"/>
  <c r="H347"/>
  <c r="H349"/>
  <c r="H350"/>
  <c r="H351"/>
  <c r="H352"/>
  <c r="H353"/>
  <c r="H354"/>
  <c r="H355"/>
  <c r="H356"/>
  <c r="H358"/>
  <c r="H359"/>
  <c r="H361"/>
  <c r="H362"/>
  <c r="H364"/>
  <c r="H366"/>
  <c r="H368"/>
  <c r="H370"/>
  <c r="H372"/>
  <c r="H374"/>
  <c r="H376"/>
  <c r="H378"/>
  <c r="H379"/>
  <c r="H381"/>
  <c r="H382"/>
  <c r="H384"/>
  <c r="H385"/>
  <c r="H387"/>
  <c r="H389"/>
  <c r="H391"/>
  <c r="H393"/>
  <c r="H395"/>
  <c r="H396"/>
  <c r="H398"/>
  <c r="H400"/>
  <c r="H401"/>
  <c r="H403"/>
  <c r="H405"/>
  <c r="H407"/>
  <c r="H408"/>
  <c r="H409"/>
  <c r="H410"/>
  <c r="H412"/>
  <c r="H413"/>
  <c r="H414"/>
  <c r="H420"/>
  <c r="H418"/>
  <c r="H416"/>
  <c r="H415"/>
  <c r="E308"/>
  <c r="H308" s="1"/>
  <c r="E299"/>
  <c r="H299" s="1"/>
  <c r="E296"/>
  <c r="H296" s="1"/>
  <c r="E292"/>
  <c r="E283"/>
  <c r="H297"/>
  <c r="H300"/>
  <c r="H301"/>
  <c r="H304"/>
  <c r="H305"/>
  <c r="H306"/>
  <c r="H309"/>
  <c r="H310"/>
  <c r="H312"/>
  <c r="H316"/>
  <c r="H313"/>
  <c r="H294"/>
  <c r="H293"/>
  <c r="H290"/>
  <c r="H289"/>
  <c r="H288"/>
  <c r="H287"/>
  <c r="H286"/>
  <c r="H285"/>
  <c r="H284"/>
  <c r="E239"/>
  <c r="H239" s="1"/>
  <c r="E250"/>
  <c r="H250" s="1"/>
  <c r="E256"/>
  <c r="E260"/>
  <c r="E264"/>
  <c r="H260"/>
  <c r="H264"/>
  <c r="H265"/>
  <c r="H262"/>
  <c r="H261"/>
  <c r="H258"/>
  <c r="H257"/>
  <c r="H254"/>
  <c r="H253"/>
  <c r="H252"/>
  <c r="H251"/>
  <c r="H248"/>
  <c r="H247"/>
  <c r="H246"/>
  <c r="H244"/>
  <c r="H243"/>
  <c r="H242"/>
  <c r="H256"/>
  <c r="H241"/>
  <c r="H240"/>
  <c r="H194"/>
  <c r="H195"/>
  <c r="H196"/>
  <c r="H197"/>
  <c r="H198"/>
  <c r="H199"/>
  <c r="H200"/>
  <c r="H201"/>
  <c r="H202"/>
  <c r="H203"/>
  <c r="H207"/>
  <c r="H210"/>
  <c r="H211"/>
  <c r="H212"/>
  <c r="H213"/>
  <c r="H214"/>
  <c r="H215"/>
  <c r="H216"/>
  <c r="H217"/>
  <c r="H220"/>
  <c r="H221"/>
  <c r="H222"/>
  <c r="H223"/>
  <c r="H224"/>
  <c r="H225"/>
  <c r="E230"/>
  <c r="H230" s="1"/>
  <c r="E227"/>
  <c r="H227" s="1"/>
  <c r="E219"/>
  <c r="H219" s="1"/>
  <c r="E209"/>
  <c r="H209" s="1"/>
  <c r="E206"/>
  <c r="H206" s="1"/>
  <c r="E193"/>
  <c r="H193" s="1"/>
  <c r="H187"/>
  <c r="H232"/>
  <c r="H231"/>
  <c r="E170"/>
  <c r="H170" s="1"/>
  <c r="H162"/>
  <c r="H166"/>
  <c r="H171"/>
  <c r="H173"/>
  <c r="H174"/>
  <c r="H177"/>
  <c r="H180"/>
  <c r="E179"/>
  <c r="H179" s="1"/>
  <c r="E165"/>
  <c r="E168" s="1"/>
  <c r="H168" s="1"/>
  <c r="E161"/>
  <c r="E164" s="1"/>
  <c r="H164" s="1"/>
  <c r="H151"/>
  <c r="H148"/>
  <c r="H150"/>
  <c r="E153"/>
  <c r="H153" s="1"/>
  <c r="E147"/>
  <c r="H154"/>
  <c r="H147"/>
  <c r="H141"/>
  <c r="E135"/>
  <c r="H125"/>
  <c r="H127"/>
  <c r="H128"/>
  <c r="H129"/>
  <c r="H130"/>
  <c r="H131"/>
  <c r="H132"/>
  <c r="H133"/>
  <c r="E126"/>
  <c r="H126" s="1"/>
  <c r="E124"/>
  <c r="H124" s="1"/>
  <c r="E123"/>
  <c r="E134" s="1"/>
  <c r="H135"/>
  <c r="H114"/>
  <c r="H115"/>
  <c r="H116"/>
  <c r="E108"/>
  <c r="H108" s="1"/>
  <c r="H107"/>
  <c r="H106"/>
  <c r="E99"/>
  <c r="H99" s="1"/>
  <c r="E98"/>
  <c r="H98" s="1"/>
  <c r="H100"/>
  <c r="H97"/>
  <c r="H96"/>
  <c r="H95"/>
  <c r="H94"/>
  <c r="H93"/>
  <c r="H92"/>
  <c r="H42"/>
  <c r="H69"/>
  <c r="H72"/>
  <c r="H75"/>
  <c r="H77"/>
  <c r="H80"/>
  <c r="H83"/>
  <c r="H85"/>
  <c r="H40"/>
  <c r="H43"/>
  <c r="H44"/>
  <c r="H45"/>
  <c r="H48"/>
  <c r="H49"/>
  <c r="H50"/>
  <c r="H52"/>
  <c r="H53"/>
  <c r="H56"/>
  <c r="H58"/>
  <c r="H59"/>
  <c r="H60"/>
  <c r="H61"/>
  <c r="H63"/>
  <c r="H66"/>
  <c r="H67"/>
  <c r="H68"/>
  <c r="H39"/>
  <c r="E84"/>
  <c r="H84" s="1"/>
  <c r="E82"/>
  <c r="H82" s="1"/>
  <c r="E79"/>
  <c r="H79" s="1"/>
  <c r="H74"/>
  <c r="H71"/>
  <c r="H65"/>
  <c r="H62"/>
  <c r="H55"/>
  <c r="H47"/>
  <c r="E102" i="30"/>
  <c r="E100"/>
  <c r="H100" s="1"/>
  <c r="E98"/>
  <c r="H98" s="1"/>
  <c r="E96"/>
  <c r="H96" s="1"/>
  <c r="E94"/>
  <c r="H94" s="1"/>
  <c r="E92"/>
  <c r="H92" s="1"/>
  <c r="E90"/>
  <c r="H90" s="1"/>
  <c r="E88"/>
  <c r="H88" s="1"/>
  <c r="E86"/>
  <c r="H86" s="1"/>
  <c r="E84"/>
  <c r="H84" s="1"/>
  <c r="E82"/>
  <c r="H82" s="1"/>
  <c r="E80"/>
  <c r="H80" s="1"/>
  <c r="E78"/>
  <c r="H78" s="1"/>
  <c r="E76"/>
  <c r="H76" s="1"/>
  <c r="E74"/>
  <c r="H74" s="1"/>
  <c r="E72"/>
  <c r="E70"/>
  <c r="H70" s="1"/>
  <c r="E66"/>
  <c r="H66" s="1"/>
  <c r="E64"/>
  <c r="H64" s="1"/>
  <c r="E62"/>
  <c r="E59"/>
  <c r="H59" s="1"/>
  <c r="E57"/>
  <c r="H57" s="1"/>
  <c r="E55"/>
  <c r="E50"/>
  <c r="E45"/>
  <c r="E38"/>
  <c r="E26"/>
  <c r="H26" s="1"/>
  <c r="E104"/>
  <c r="H104" s="1"/>
  <c r="E106"/>
  <c r="H106" s="1"/>
  <c r="E115"/>
  <c r="E118"/>
  <c r="H118" s="1"/>
  <c r="E125"/>
  <c r="H125" s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8"/>
  <c r="H60"/>
  <c r="H61"/>
  <c r="H62"/>
  <c r="H63"/>
  <c r="H65"/>
  <c r="H67"/>
  <c r="H68"/>
  <c r="H69"/>
  <c r="H71"/>
  <c r="H72"/>
  <c r="H73"/>
  <c r="H75"/>
  <c r="H77"/>
  <c r="H79"/>
  <c r="H81"/>
  <c r="H83"/>
  <c r="H85"/>
  <c r="H87"/>
  <c r="H89"/>
  <c r="H91"/>
  <c r="H93"/>
  <c r="H95"/>
  <c r="H97"/>
  <c r="H99"/>
  <c r="H101"/>
  <c r="H102"/>
  <c r="H103"/>
  <c r="H105"/>
  <c r="H107"/>
  <c r="H108"/>
  <c r="H109"/>
  <c r="H110"/>
  <c r="H111"/>
  <c r="H112"/>
  <c r="H113"/>
  <c r="H114"/>
  <c r="H115"/>
  <c r="H116"/>
  <c r="H117"/>
  <c r="H119"/>
  <c r="H120"/>
  <c r="H121"/>
  <c r="H122"/>
  <c r="H123"/>
  <c r="H124"/>
  <c r="E58" i="32"/>
  <c r="E56"/>
  <c r="H333" i="31" l="1"/>
  <c r="H31" s="1"/>
  <c r="H147" i="30"/>
  <c r="H318" i="31"/>
  <c r="H30" s="1"/>
  <c r="H92" i="37"/>
  <c r="H220"/>
  <c r="H249"/>
  <c r="H32" s="1"/>
  <c r="H307"/>
  <c r="E79" i="35"/>
  <c r="H79" s="1"/>
  <c r="H54"/>
  <c r="E58"/>
  <c r="E57" s="1"/>
  <c r="H57" s="1"/>
  <c r="H127" i="36"/>
  <c r="H27" s="1"/>
  <c r="H166" i="37"/>
  <c r="H207"/>
  <c r="H79"/>
  <c r="H293"/>
  <c r="H133" i="36"/>
  <c r="H29" s="1"/>
  <c r="H135"/>
  <c r="H88" i="31"/>
  <c r="H21" s="1"/>
  <c r="H121" i="37"/>
  <c r="E76" i="35"/>
  <c r="E131" i="30"/>
  <c r="H131" s="1"/>
  <c r="H137"/>
  <c r="H24" i="31"/>
  <c r="H152" i="37"/>
  <c r="H26" s="1"/>
  <c r="H137"/>
  <c r="H269"/>
  <c r="H33" s="1"/>
  <c r="H281"/>
  <c r="H34" s="1"/>
  <c r="E281" i="1"/>
  <c r="H281" s="1"/>
  <c r="H456"/>
  <c r="H32" s="1"/>
  <c r="H297" i="31"/>
  <c r="H20"/>
  <c r="H120"/>
  <c r="H22" s="1"/>
  <c r="H146"/>
  <c r="H23" s="1"/>
  <c r="H235"/>
  <c r="H27" s="1"/>
  <c r="H250"/>
  <c r="H28" s="1"/>
  <c r="H226"/>
  <c r="H26" s="1"/>
  <c r="H22" i="37"/>
  <c r="E270" i="1"/>
  <c r="H270" s="1"/>
  <c r="H30" i="37"/>
  <c r="H35"/>
  <c r="H27"/>
  <c r="H31"/>
  <c r="H36"/>
  <c r="H23"/>
  <c r="H24"/>
  <c r="H25"/>
  <c r="H35" i="35"/>
  <c r="H60" s="1"/>
  <c r="H20" s="1"/>
  <c r="H73"/>
  <c r="H69"/>
  <c r="H21" s="1"/>
  <c r="H445" i="1"/>
  <c r="H446"/>
  <c r="H432"/>
  <c r="H436"/>
  <c r="H435"/>
  <c r="H434"/>
  <c r="H430"/>
  <c r="H423"/>
  <c r="H29" s="1"/>
  <c r="H283"/>
  <c r="E303"/>
  <c r="H303" s="1"/>
  <c r="H315"/>
  <c r="E267"/>
  <c r="H292"/>
  <c r="E205"/>
  <c r="H205" s="1"/>
  <c r="H228"/>
  <c r="E176"/>
  <c r="H176" s="1"/>
  <c r="H165"/>
  <c r="H161"/>
  <c r="H157"/>
  <c r="H24" s="1"/>
  <c r="H143"/>
  <c r="H23" s="1"/>
  <c r="H134"/>
  <c r="H123"/>
  <c r="H117"/>
  <c r="H119" s="1"/>
  <c r="H21" s="1"/>
  <c r="H102"/>
  <c r="H19" s="1"/>
  <c r="H88"/>
  <c r="H18" s="1"/>
  <c r="H110"/>
  <c r="H20" s="1"/>
  <c r="H335" i="31" l="1"/>
  <c r="H309" i="37"/>
  <c r="H235" i="1"/>
  <c r="H31" i="36"/>
  <c r="E143" i="30"/>
  <c r="H143" s="1"/>
  <c r="H76" i="35"/>
  <c r="E75"/>
  <c r="H75" s="1"/>
  <c r="E141" i="30"/>
  <c r="H141" s="1"/>
  <c r="H137" i="1"/>
  <c r="H22" s="1"/>
  <c r="E140" i="30"/>
  <c r="H140" s="1"/>
  <c r="E142"/>
  <c r="H142" s="1"/>
  <c r="H267" i="1"/>
  <c r="E273"/>
  <c r="H273" s="1"/>
  <c r="H21" i="37"/>
  <c r="H38" s="1"/>
  <c r="H449" i="1"/>
  <c r="H31" s="1"/>
  <c r="H440"/>
  <c r="H30" s="1"/>
  <c r="H319"/>
  <c r="H28" s="1"/>
  <c r="H26"/>
  <c r="H183"/>
  <c r="H25" s="1"/>
  <c r="E44" i="32"/>
  <c r="E94"/>
  <c r="H88"/>
  <c r="H87"/>
  <c r="E55"/>
  <c r="H55" s="1"/>
  <c r="E57"/>
  <c r="E80"/>
  <c r="H80" s="1"/>
  <c r="E76"/>
  <c r="H76" s="1"/>
  <c r="E73"/>
  <c r="E72" s="1"/>
  <c r="H72" s="1"/>
  <c r="E69"/>
  <c r="E68" s="1"/>
  <c r="H68" s="1"/>
  <c r="E67"/>
  <c r="E78"/>
  <c r="H78" s="1"/>
  <c r="E74"/>
  <c r="H74" s="1"/>
  <c r="E70"/>
  <c r="H70" s="1"/>
  <c r="E66"/>
  <c r="H66" s="1"/>
  <c r="E53"/>
  <c r="H53" s="1"/>
  <c r="H54"/>
  <c r="E51"/>
  <c r="H51" s="1"/>
  <c r="E49"/>
  <c r="H49" s="1"/>
  <c r="E47"/>
  <c r="H47" s="1"/>
  <c r="E39"/>
  <c r="E41"/>
  <c r="H41" s="1"/>
  <c r="E43"/>
  <c r="H43" s="1"/>
  <c r="E45"/>
  <c r="H45" s="1"/>
  <c r="E37"/>
  <c r="H37" s="1"/>
  <c r="H29"/>
  <c r="H39"/>
  <c r="I29"/>
  <c r="C23"/>
  <c r="H96"/>
  <c r="C22"/>
  <c r="C21"/>
  <c r="C20"/>
  <c r="E95" l="1"/>
  <c r="H95" s="1"/>
  <c r="H94"/>
  <c r="H81" i="35"/>
  <c r="H277" i="1"/>
  <c r="H27" s="1"/>
  <c r="D8" i="28"/>
  <c r="H149" i="30"/>
  <c r="H151" s="1"/>
  <c r="H83" i="32"/>
  <c r="E60"/>
  <c r="E59" s="1"/>
  <c r="H59" s="1"/>
  <c r="H57"/>
  <c r="H97" l="1"/>
  <c r="H23" s="1"/>
  <c r="H83" i="35"/>
  <c r="H22"/>
  <c r="H24" s="1"/>
  <c r="D14" i="28" s="1"/>
  <c r="H62" i="32"/>
  <c r="H20" s="1"/>
  <c r="D9" i="28"/>
  <c r="H89" i="32"/>
  <c r="H82"/>
  <c r="C20" i="31"/>
  <c r="C20" i="30"/>
  <c r="B20" i="29"/>
  <c r="A20"/>
  <c r="H90" i="32" l="1"/>
  <c r="H99" s="1"/>
  <c r="H21"/>
  <c r="H20" i="30"/>
  <c r="H22" s="1"/>
  <c r="H22" i="32" l="1"/>
  <c r="H25" s="1"/>
  <c r="D13" i="28" l="1"/>
  <c r="D12"/>
  <c r="C18" i="1" l="1"/>
  <c r="H463" l="1"/>
  <c r="H33" l="1"/>
  <c r="H35" s="1"/>
  <c r="H465"/>
  <c r="D7" i="28" l="1"/>
  <c r="G90" i="29" l="1"/>
  <c r="G20" l="1"/>
  <c r="G22" s="1"/>
  <c r="D11" i="28" l="1"/>
  <c r="H29" i="31"/>
  <c r="H33" s="1"/>
  <c r="D10" i="28" l="1"/>
  <c r="D16" s="1"/>
  <c r="D27" l="1"/>
  <c r="D29" s="1"/>
  <c r="D31" l="1"/>
  <c r="D33" s="1"/>
</calcChain>
</file>

<file path=xl/sharedStrings.xml><?xml version="1.0" encoding="utf-8"?>
<sst xmlns="http://schemas.openxmlformats.org/spreadsheetml/2006/main" count="3072" uniqueCount="1751">
  <si>
    <t>REKAPITULACE CENY</t>
  </si>
  <si>
    <t>Stavební objekt</t>
  </si>
  <si>
    <t>Označení soupisu</t>
  </si>
  <si>
    <t>Cena
CZK</t>
  </si>
  <si>
    <t>Celková cena /CZK/ bez DPH</t>
  </si>
  <si>
    <t>DPH ve výši 20%</t>
  </si>
  <si>
    <t>Konečná cena /CZK/ s DPH</t>
  </si>
  <si>
    <t>Prohlášení nabízejícího:</t>
  </si>
  <si>
    <t>Zpracovatel nabídky je  prověřil specifikace a výměry uvedené v soupisu výkonů  s vlastní poptávkou . V případě zjištěných rozdílů na tyto písemně upozornil v nabídce.  Následné změny výměr v průběhu realizace nebudou akceptovány.</t>
  </si>
  <si>
    <t>Jméno společnosti:</t>
  </si>
  <si>
    <t>TEBODIN CR, s.r.o.</t>
  </si>
  <si>
    <t>Zodpovědná osoba :</t>
  </si>
  <si>
    <t>kolektiv autorů</t>
  </si>
  <si>
    <t>Podpis:</t>
  </si>
  <si>
    <t>kontrolní rozpočet</t>
  </si>
  <si>
    <t>datum:</t>
  </si>
  <si>
    <t>1.6</t>
  </si>
  <si>
    <t>1.7</t>
  </si>
  <si>
    <t>4.2</t>
  </si>
  <si>
    <t>4.3</t>
  </si>
  <si>
    <t>Uložení sypaniny na skládky</t>
  </si>
  <si>
    <t>1.14</t>
  </si>
  <si>
    <t>1.15</t>
  </si>
  <si>
    <t>Zásyp jam, šachet rýh nebo kolem objektů sypaninou se zhutněním</t>
  </si>
  <si>
    <t>CELKEM SOUPIS VÝKONŮ</t>
  </si>
  <si>
    <t>CELKEM</t>
  </si>
  <si>
    <t>ks</t>
  </si>
  <si>
    <t>Datum:</t>
  </si>
  <si>
    <t>m3</t>
  </si>
  <si>
    <t>4</t>
  </si>
  <si>
    <t>3</t>
  </si>
  <si>
    <t>1.1</t>
  </si>
  <si>
    <t>%</t>
  </si>
  <si>
    <t>1.5</t>
  </si>
  <si>
    <t>2.1</t>
  </si>
  <si>
    <t>2.3</t>
  </si>
  <si>
    <t>2.4</t>
  </si>
  <si>
    <t>2.5</t>
  </si>
  <si>
    <t>2.2</t>
  </si>
  <si>
    <t>Zakládání</t>
  </si>
  <si>
    <t>2</t>
  </si>
  <si>
    <t>1.4</t>
  </si>
  <si>
    <t>1.3</t>
  </si>
  <si>
    <t>1.2</t>
  </si>
  <si>
    <t>Zemní práce</t>
  </si>
  <si>
    <t>REKAPITULACE</t>
  </si>
  <si>
    <t>h) součástí jednotkových cen jsou i vícenáklady související s výstavbou v zimním období, průběžný úklid staveniště a přilehlých komunikací, likvidaci odpadů, dočasná dopravní omezení atd.</t>
  </si>
  <si>
    <t>g) součástí dodávky jsou i náklady na případná  opatření související s ochranou stávajících sítí, komunikací či staveb</t>
  </si>
  <si>
    <t>f) součástí dodávky jsou veškerá geodetická měření jako například vytyčení konstrukcí, kontrolní měření, zaměření skutečného stavu apod.</t>
  </si>
  <si>
    <t>e) v rozsahu prací zhotovitele jsou rovněž jakékoliv prvky, zařízení, práce a pomocné materiály, neuvedené v tomto soupisu výkonů, které jsou ale nezbytně nutné k dodání, instalaci , dokončení a provozování díla (např. požární ucpávky,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</t>
  </si>
  <si>
    <t>d) součástí dodávky je kompletní dokladová část díla nutná k získání kolaudačního souhlasu stavby</t>
  </si>
  <si>
    <t>c) součástí dodávky je zpracování veškeré dílenské dokumentace a projektu skutečného provedení</t>
  </si>
  <si>
    <t>b) součásti prací jsou veškeré zkoušky, potřebná měření, inspekce, uvedení zařízení do provozu, zaškolení obsluhy a revize</t>
  </si>
  <si>
    <t>a) veškeré položky na přípomoce, lešení, přesuny hmot a suti, uložení suti na skládku, dopravu, montáž, atd... jsou zahrnuty v jednotlivých jednotkových cenách</t>
  </si>
  <si>
    <t>Poznámka:</t>
  </si>
  <si>
    <t>Cena CZK</t>
  </si>
  <si>
    <t>Množství</t>
  </si>
  <si>
    <t>Měrná jednotka</t>
  </si>
  <si>
    <t>SOUPIS VÝKONŮ</t>
  </si>
  <si>
    <t>Číslo pozice</t>
  </si>
  <si>
    <t>m2</t>
  </si>
  <si>
    <t>Ostatní</t>
  </si>
  <si>
    <t>t</t>
  </si>
  <si>
    <t>1.8</t>
  </si>
  <si>
    <t>1.9</t>
  </si>
  <si>
    <t>1.10</t>
  </si>
  <si>
    <t>1.11</t>
  </si>
  <si>
    <t>1.12</t>
  </si>
  <si>
    <t>1.13</t>
  </si>
  <si>
    <t>2.6</t>
  </si>
  <si>
    <t>2.7</t>
  </si>
  <si>
    <t>2.8</t>
  </si>
  <si>
    <t>3.1</t>
  </si>
  <si>
    <t>Zhotovitel prohlašuje, že podmínky a rozsah poptávky ( výkresové a textové části a soupisu výkonů) podrobně prostudoval, že jsou mu zcela jasné a jednoznačné a tím bere na vědomí, že na veškeré nároky, které vyplynou dodatečně, z důvodu nepochopení či  nerespektování těchto podmínek, nebude brán zřetel.</t>
  </si>
  <si>
    <t>Příplatek za lepivost u hloubení jam nezapažených v hornině tř. 3</t>
  </si>
  <si>
    <t>SA 01</t>
  </si>
  <si>
    <t>Celková cena 1 /CZK/ bez DPH</t>
  </si>
  <si>
    <t>Další ceny vyčíslené samostatně pro celý projekt:</t>
  </si>
  <si>
    <t>Celková cena 2 /CZK/ bez DPH</t>
  </si>
  <si>
    <t>1.16</t>
  </si>
  <si>
    <t>1.17</t>
  </si>
  <si>
    <t>kus</t>
  </si>
  <si>
    <t>Kč</t>
  </si>
  <si>
    <t xml:space="preserve">Celkem </t>
  </si>
  <si>
    <t>3.2</t>
  </si>
  <si>
    <t>m</t>
  </si>
  <si>
    <t>1.1.3</t>
  </si>
  <si>
    <t>1.1.2</t>
  </si>
  <si>
    <t>1.1.1</t>
  </si>
  <si>
    <t>1</t>
  </si>
  <si>
    <t>A</t>
  </si>
  <si>
    <t xml:space="preserve">REKAPITULACE </t>
  </si>
  <si>
    <t>Akce: Cyklostezky - úsek Koblovský most, lávka na Kamenec</t>
  </si>
  <si>
    <t>Kompenzační opatření</t>
  </si>
  <si>
    <t>Objekt: SO 01.2 Městský mobiliář</t>
  </si>
  <si>
    <t>Objekt: SO 04 Věřejné osvětlení</t>
  </si>
  <si>
    <t>Objekt: SO 06 Vegetační úpravy</t>
  </si>
  <si>
    <r>
      <rPr>
        <b/>
        <sz val="12"/>
        <rFont val="Arial"/>
        <family val="2"/>
        <charset val="238"/>
      </rPr>
      <t>Zákazník:</t>
    </r>
    <r>
      <rPr>
        <b/>
        <sz val="11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 xml:space="preserve">Statutární město Ostrava,
             Prokešovo náměstí č.8, 
             729 30 Ostrava - Moravská Ostrava
</t>
    </r>
    <r>
      <rPr>
        <b/>
        <sz val="12"/>
        <rFont val="Arial"/>
        <family val="2"/>
        <charset val="238"/>
      </rPr>
      <t/>
    </r>
  </si>
  <si>
    <r>
      <t xml:space="preserve">Zákazník: </t>
    </r>
    <r>
      <rPr>
        <b/>
        <sz val="16"/>
        <rFont val="Arial"/>
        <family val="2"/>
        <charset val="238"/>
      </rPr>
      <t xml:space="preserve">Statutární město Ostrava,
              Prokešovo náměstí č.8,
              729 30 Ostrava - Moravská Ostrava
</t>
    </r>
    <r>
      <rPr>
        <b/>
        <sz val="12"/>
        <rFont val="Arial"/>
        <family val="2"/>
        <charset val="238"/>
      </rPr>
      <t/>
    </r>
  </si>
  <si>
    <r>
      <rPr>
        <b/>
        <sz val="12"/>
        <rFont val="Arial"/>
        <family val="2"/>
        <charset val="238"/>
      </rPr>
      <t>Zákazník:</t>
    </r>
    <r>
      <rPr>
        <b/>
        <sz val="18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 xml:space="preserve">Statutární město Ostrava,
              Prokešovo náměstí č.8,
              729 30 Ostrava - Moravská Ostrava
</t>
    </r>
    <r>
      <rPr>
        <b/>
        <sz val="18"/>
        <rFont val="Arial"/>
        <family val="2"/>
        <charset val="238"/>
      </rPr>
      <t xml:space="preserve">
</t>
    </r>
  </si>
  <si>
    <t>Veřejné osvětlení</t>
  </si>
  <si>
    <t>Demontáž svítidla VO pomocí autoplošiny</t>
  </si>
  <si>
    <t>Demontáž přírubového stožáru VO z kotevního roštu</t>
  </si>
  <si>
    <t>Opětná montáž přírubového stožáru VO a přemístění autojeřábem</t>
  </si>
  <si>
    <t>1.1.4</t>
  </si>
  <si>
    <t>Opětná montáž svítidla VO pomocí autoplošiny</t>
  </si>
  <si>
    <t>1.1.5</t>
  </si>
  <si>
    <t>1.1.6</t>
  </si>
  <si>
    <t>1.1.7</t>
  </si>
  <si>
    <t>Odpojení kabelu CYKY-J 3x1,5 ze stožárové rozvodnice</t>
  </si>
  <si>
    <t>1.1.8</t>
  </si>
  <si>
    <t>Odpojení kabelu CYKY-J 3x1,5 ze světelného zdroje svítidla</t>
  </si>
  <si>
    <t>1.1.9</t>
  </si>
  <si>
    <t>Odpojení kabelu CYKY-J 4x16 ze stožárové rozvodnice</t>
  </si>
  <si>
    <t>1.1.10</t>
  </si>
  <si>
    <t>Opětné připojení kabelu CYKY-J 3x1,5 na stožárovou rozvodnici</t>
  </si>
  <si>
    <t>1.1.11</t>
  </si>
  <si>
    <t>Opětné připojení kabelu CYKY-J 3x1,5 ke světelému zdroji svítidla</t>
  </si>
  <si>
    <t>1.1.12</t>
  </si>
  <si>
    <t>1.1.13</t>
  </si>
  <si>
    <t>Kabelová spojka pro kabel CYKY-J 4x16 včetně lisovacích spojovačů</t>
  </si>
  <si>
    <t>1.1.14</t>
  </si>
  <si>
    <t>Samolepící elektro páska</t>
  </si>
  <si>
    <t>1.1.15</t>
  </si>
  <si>
    <t>Označení trasy kabelu - PVC štítek + vázací pásek</t>
  </si>
  <si>
    <t>Elektromontážní práce</t>
  </si>
  <si>
    <t>1.2.1</t>
  </si>
  <si>
    <t>Příprava území pro zemní práce</t>
  </si>
  <si>
    <t>1.2.2</t>
  </si>
  <si>
    <r>
      <t>m</t>
    </r>
    <r>
      <rPr>
        <vertAlign val="superscript"/>
        <sz val="12"/>
        <rFont val="Arial Narrow"/>
        <family val="2"/>
        <charset val="238"/>
      </rPr>
      <t>3</t>
    </r>
  </si>
  <si>
    <t>1.2.3</t>
  </si>
  <si>
    <t>1.2.4</t>
  </si>
  <si>
    <t>1.2.5</t>
  </si>
  <si>
    <t>Kotevní rošt stožáru - do betonového základu stožáru, odpovídající stávajícímu stožáru - 300 x 400mm</t>
  </si>
  <si>
    <t>1.2.6</t>
  </si>
  <si>
    <t>1.2.7</t>
  </si>
  <si>
    <t>1.2.8</t>
  </si>
  <si>
    <r>
      <t>m</t>
    </r>
    <r>
      <rPr>
        <vertAlign val="superscript"/>
        <sz val="12"/>
        <rFont val="Arial Narrow"/>
        <family val="2"/>
      </rPr>
      <t>2</t>
    </r>
  </si>
  <si>
    <t>1.2.9</t>
  </si>
  <si>
    <t>1.2.10</t>
  </si>
  <si>
    <t>Výkop jámy pro spojku - 1,0x1,5m hl.1,2m, ručně, zemina tř.3</t>
  </si>
  <si>
    <t>Zához jámy pro spojku - 1,0x1,5m hl.1,2m, ručně, zemina tř.3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</si>
  <si>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</si>
  <si>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</si>
  <si>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</si>
  <si>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</si>
  <si>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</si>
  <si>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</si>
  <si>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</si>
  <si>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</si>
  <si>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r>
      <t>m</t>
    </r>
    <r>
      <rPr>
        <vertAlign val="superscript"/>
        <sz val="12"/>
        <rFont val="Arial Narrow"/>
        <family val="2"/>
      </rPr>
      <t>3</t>
    </r>
  </si>
  <si>
    <t>1.2.19</t>
  </si>
  <si>
    <t>1.2.20</t>
  </si>
  <si>
    <t>1.2.21</t>
  </si>
  <si>
    <t>1.2.22</t>
  </si>
  <si>
    <t>1.2.23</t>
  </si>
  <si>
    <t>1.2.24</t>
  </si>
  <si>
    <t>Zajištění kabelu při křížení s kabely VN                                                                 -  hranoly a desky jehličnaté, drát ocelový pr. 2 mm měkký</t>
  </si>
  <si>
    <t>1.2.25</t>
  </si>
  <si>
    <t>Označení místa spojek v zemi - značka kabelová Ball Marker</t>
  </si>
  <si>
    <t>1.2.26</t>
  </si>
  <si>
    <t>1.2.27</t>
  </si>
  <si>
    <t>1.2.28</t>
  </si>
  <si>
    <t>1.2.29</t>
  </si>
  <si>
    <t>Pospojování stávajících a nových zemnících pásků FeZn 30x4 mm                                           - zemnící svorka SR2 a izolační nátěr  spoje gumoasfaltem</t>
  </si>
  <si>
    <t>1.2.30</t>
  </si>
  <si>
    <t>Ostatní náklady</t>
  </si>
  <si>
    <t>1.3.1</t>
  </si>
  <si>
    <t>Výchozí revize včetně vypracování revizní zprávy</t>
  </si>
  <si>
    <t>kpl</t>
  </si>
  <si>
    <t>1.3.2</t>
  </si>
  <si>
    <t>Doprava materiálu</t>
  </si>
  <si>
    <t>1.3.4</t>
  </si>
  <si>
    <t>Vytýčení stávajících podzemních zařízení</t>
  </si>
  <si>
    <t>1.3.5</t>
  </si>
  <si>
    <r>
      <rPr>
        <b/>
        <sz val="12"/>
        <rFont val="Arial"/>
        <family val="2"/>
        <charset val="238"/>
      </rPr>
      <t xml:space="preserve">Zákazník: </t>
    </r>
    <r>
      <rPr>
        <b/>
        <sz val="16"/>
        <rFont val="Arial"/>
        <family val="2"/>
        <charset val="238"/>
      </rPr>
      <t>Statutární město Ostrava,
              Prokešovo náměstí č.8,
              729 30 Ostrava - Moravská Ostrava</t>
    </r>
  </si>
  <si>
    <r>
      <rPr>
        <b/>
        <sz val="12"/>
        <rFont val="Arial"/>
        <family val="2"/>
        <charset val="238"/>
      </rPr>
      <t>Zákazník:</t>
    </r>
    <r>
      <rPr>
        <b/>
        <sz val="18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Statutární město Ostrava,
              Prokešovo náměstí č.8,
              729 30 Ostrava - Moravská Ostrava</t>
    </r>
  </si>
  <si>
    <t>Objekt: SO 01.1 Komunikace</t>
  </si>
  <si>
    <t>Demontáž krytiny z polykarbonátových desek rovných z kovové nebo dřevěné konstrukce</t>
  </si>
  <si>
    <t>Demontáž stěn a příček pro zasklení svařovaných</t>
  </si>
  <si>
    <t>Bourání základů z betonu železového</t>
  </si>
  <si>
    <t>Odvoz a předání stávajícího přístřešku správci ÚMOb Slezská Ostrava pro případné další využití</t>
  </si>
  <si>
    <t>Montáž zastávkového přístřešku</t>
  </si>
  <si>
    <t>Hloubení rýh š do 2000 mm v hornině tř. 3 objemu do 100 m3</t>
  </si>
  <si>
    <t>Příplatek za lepivost k hloubení rýh š do 2000 mm v hornině tř. 3</t>
  </si>
  <si>
    <t>Svislé přemístění výkopku z horniny tř. 1 až 4 hl výkopu do 2,5 m</t>
  </si>
  <si>
    <t>Vodorovné přemístění do 10000 m výkopku/sypaniny z horniny tř. 1 až 4</t>
  </si>
  <si>
    <t>Poplatek za uložení odpadu ze sypaniny na skládce (skládkovné)</t>
  </si>
  <si>
    <t>Základové pasy ze ŽB tř. C 20/25</t>
  </si>
  <si>
    <t>Podklad nebo podsyp ze štěrkopísku ŠP tl 100 mm</t>
  </si>
  <si>
    <t>Montáž patních plechů P15 200x500mm, hmotnosti do 20 kg</t>
  </si>
  <si>
    <t>kg</t>
  </si>
  <si>
    <t>plech tlustý hladký jakost S 235 JR, 15x1000x2000 mm</t>
  </si>
  <si>
    <t>Zpevněná plocha pod přístřeškem resp. v jeho bezprostřední blízkosti bje vykázána v rámci SO 01.1 – Komunikace</t>
  </si>
  <si>
    <t>Výztuž základových kleneb svařovanými sítěmi Kari 6/100/100</t>
  </si>
  <si>
    <t>Odstranění křovin a stromů průměru kmene do 100 mm i s kořeny z celkové plochy do 1000 m2</t>
  </si>
  <si>
    <t>Kácení stromů listnatých s odstraněním větví a kmene D do 200 mm v rovině nebo ve svahu do 1:5</t>
  </si>
  <si>
    <t>Kácení stromů listnatých s odstraněním větví a kmene D do 300 mm v rovině nebo ve svahu do 1:5</t>
  </si>
  <si>
    <t>Kácení stromů listnatých s odstraněním větví a kmene D do 400 mm v rovině nebo ve svahu do 1:5</t>
  </si>
  <si>
    <t>Kácení stromů listnatých s odstraněním větví a kmene D do 500 mm v rovině nebo ve svahu do 1:5</t>
  </si>
  <si>
    <t>Kácení stromů listnatých s odstraněním větví a kmene D do 600 mm v rovině nebo ve svahu do 1:5</t>
  </si>
  <si>
    <t>Kácení stromů listnatých s odstraněním větví a kmene D do 700 mm v rovině nebo ve svahu do 1:5</t>
  </si>
  <si>
    <t>Kácení stromů listnatých s odstraněním větví a kmene D do 800 mm v rovině nebo ve svahu do 1:5</t>
  </si>
  <si>
    <t>Kácení stromů listnatých s odstraněním větví a kmene D do 900 mm v rovině nebo ve svahu do 1:5</t>
  </si>
  <si>
    <t>Kácení stromů jehličnatých s odstraněním větví a kmene D do 200 mm v rovině nebo ve svahu do 1:5</t>
  </si>
  <si>
    <t>Odstranění pařezů s odklizením do 20 m se zasypáním jámy D do 0,2 m v rovině a svahu 1:5</t>
  </si>
  <si>
    <t>Odstranění pařezů s odklizením do 20 m se zasypáním jámy D do 0,3 m v rovině a svahu 1:5</t>
  </si>
  <si>
    <t>Odstranění pařezů s odklizením do 20 m se zasypáním jámy D do 0,4 m v rovině a svahu 1:5</t>
  </si>
  <si>
    <t>Odstranění pařezů s odklizením do 20 m se zasypáním jámy D do 0,5 m v rovině a svahu 1:5</t>
  </si>
  <si>
    <t>Odstranění pařezů s odklizením do 20 m se zasypáním jámy D do 0,6 m v rovině a svahu 1:5</t>
  </si>
  <si>
    <t>Odstranění pařezů s odklizením do 20 m se zasypáním jámy D do 0,7 m v rovině a svahu 1:5</t>
  </si>
  <si>
    <t>Odstranění pařezů s odklizením do 20 m se zasypáním jámy D do 0,8 m v rovině a svahu 1:5</t>
  </si>
  <si>
    <t>Odstranění pařezů s odklizením do 20 m se zasypáním jámy D do 0,9 m v rovině a svahu 1:5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</si>
  <si>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</si>
  <si>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</si>
  <si>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</si>
  <si>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</si>
  <si>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</si>
  <si>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</si>
  <si>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</si>
  <si>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</si>
  <si>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</si>
  <si>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</si>
  <si>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</si>
  <si>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3.3</t>
  </si>
  <si>
    <t>Související činnosti, doprovodné objekty</t>
  </si>
  <si>
    <t>Budka pro morčáky - plast, vč. dopravy a zabudování, úpravy terénu</t>
  </si>
  <si>
    <t>Nora pro ledňáčky, vč. dopravy a zabudování, úpravy terénu</t>
  </si>
  <si>
    <t>Montáž lavičky stabilní vč. vhodného spojení s přístřeškem</t>
  </si>
  <si>
    <t>Lavička, sedák z 5 lamel o rozměrech 58×38 mm, masivní borového dřeva, lamely opatřené venkovní povrchovou úpravou</t>
  </si>
  <si>
    <t>Ochrana stromu bedněním před poškozením stavebním provozem zřízení (výška 2m)</t>
  </si>
  <si>
    <t>Odstranění ochrany stromu bedněním před poškozením stavebním provozem zřízení (výška 2m)</t>
  </si>
  <si>
    <t>Spiraea japonica Little Princess vel. 20 - 30 cm (Tavolník japonský)</t>
  </si>
  <si>
    <t>Fraxinus ornus "Meczek" o obvodech kmínku 14 - 16 cm (Jasan manový)</t>
  </si>
  <si>
    <t>Ošetření ( 1x výchovný prořez, zálivka, hnojení - ročne ) vysazených keřů v rovině a svahu do 1:5 ( 5-ti letá péče)</t>
  </si>
  <si>
    <t>1.29</t>
  </si>
  <si>
    <t>IK 01</t>
  </si>
  <si>
    <t>Objekt: SO 02.1 Schodiště</t>
  </si>
  <si>
    <t>Objekt: SO 02.2 Rampa na lávku na kamenec</t>
  </si>
  <si>
    <t>SB 01</t>
  </si>
  <si>
    <t>1.2.31</t>
  </si>
  <si>
    <t>Oprava nátěru stožárů (hliníková barva jednovrstvá, rychleschnoucí, antikorozní, matná barva na kov, včetně ředidla a štětce)</t>
  </si>
  <si>
    <t>Jednotková cena materiál</t>
  </si>
  <si>
    <t>Jednotková cena montáž</t>
  </si>
  <si>
    <t>183101211</t>
  </si>
  <si>
    <t>Jamky pro výsadbu s výměnou 50 % půdy zeminy tř 1 až 4 objem do 0,01 m3 v rovině a svahu do 1:5</t>
  </si>
  <si>
    <t>"Crataegus laevigata (Hloh obecný) 60 m2 = 60 ks" 60</t>
  </si>
  <si>
    <t>"Frangula alnus (Krušina olšová) 40 m2 = 40 ks" 40</t>
  </si>
  <si>
    <t>"Ligustrum vulgare (Ptačí zob obecný) 25 m2 = 25 ks" 25</t>
  </si>
  <si>
    <t>"Viburnum opulus (Kalina obecná) 200 m2 = 200 ks" 200</t>
  </si>
  <si>
    <t>"Rosa canina (Růže šípková) 125 m2 = 125 ks" 125</t>
  </si>
  <si>
    <t>"Cornus sanguinea (Svída krvavá) 125 m2 = 125 ks" 125</t>
  </si>
  <si>
    <t>"Salix purpurea (Vrba nachová) 20 m2 = 52 ks" 52</t>
  </si>
  <si>
    <t>103715000</t>
  </si>
  <si>
    <t xml:space="preserve">substrát zahradnický </t>
  </si>
  <si>
    <t>184102211</t>
  </si>
  <si>
    <t>Výsadba keře bez balu v do 1 m do jamky se zalitím v rovině a svahu do 1:5</t>
  </si>
  <si>
    <t>"Hedera helix (Břečťan popínavý)" 595</t>
  </si>
  <si>
    <t>Zakrytí půdy kolem keře nebo stromu textilií včetně prostupové textilie v rovině a ve svahu 1:5</t>
  </si>
  <si>
    <t>184921093</t>
  </si>
  <si>
    <t>Mulčování rostlin tl do 0,1 m v rovině a svahu do 1:5</t>
  </si>
  <si>
    <t>103911000</t>
  </si>
  <si>
    <t>kůra mulčovací VL</t>
  </si>
  <si>
    <t>184801131</t>
  </si>
  <si>
    <t>Ošetřování vysazených dřevin ve skupinách v rovině a svahu do 1:5</t>
  </si>
  <si>
    <t>162701105</t>
  </si>
  <si>
    <t xml:space="preserve">Crataegus laevigata (Hloh obecný) </t>
  </si>
  <si>
    <t>"60 m2 = 60 ks; ztratné dle ceníku 823-1 cenové soustavy URS je 5%" 60*1,05</t>
  </si>
  <si>
    <t xml:space="preserve">Frangula alnus (Krušina olšová) </t>
  </si>
  <si>
    <t>"40 m2 = 40 ks; ztratné dle ceníku 823-1 cenové soustavy URS je 5%" 40*1,05</t>
  </si>
  <si>
    <t>Ligustrum vulgare (Ptačí zob obecný)</t>
  </si>
  <si>
    <t>"25 m2 = 25 ks; ztratné dle ceníku 823-1 cenové soustavy URS je 5%" 25*1,05</t>
  </si>
  <si>
    <t xml:space="preserve">Viburnum opulus (Kalina obecná) </t>
  </si>
  <si>
    <t>"200 m2 = 200 ks; ztratné dle ceníku 823-1 cenové soustavy URS je 5%" 200*1,05</t>
  </si>
  <si>
    <t>Rosa canina (Růže šípková)</t>
  </si>
  <si>
    <t>"125 m2 = 125 ks; ztratné dle ceníku 823-1 cenové soustavy URS je 5%" 125*1,05</t>
  </si>
  <si>
    <t xml:space="preserve">Cornus sanguinea (Svída krvavá) </t>
  </si>
  <si>
    <t>Salix purpurea (Vrba nachová)</t>
  </si>
  <si>
    <t>"20 m2 = 52 ks; ztratné dle ceníku 823-1 cenové soustavy URS je 5%" 52*1,05</t>
  </si>
  <si>
    <t>Hedera helix (Břečťan popínavý)</t>
  </si>
  <si>
    <t>"595 m2 = 595 ks; ztratné dle ceníku 823-1 cenové soustavy URS je 5%" 595*1,05</t>
  </si>
  <si>
    <t>171201201</t>
  </si>
  <si>
    <t>171201211</t>
  </si>
  <si>
    <t>"viz položka č.1.1" 627</t>
  </si>
  <si>
    <t>"Hedera helix (Břečťan popínavý) 595m2 = 595 ks" 595</t>
  </si>
  <si>
    <t>Kód položky</t>
  </si>
  <si>
    <t>"Hedera helix +3% ztratné dle ceníku 823-1 cenové soustavy URS je" 0,01*595*1,03</t>
  </si>
  <si>
    <t>0,01*(627)+0,01*(595)</t>
  </si>
  <si>
    <t>"Převod na t" 12,22*1,6</t>
  </si>
  <si>
    <t>111201101</t>
  </si>
  <si>
    <t>"číslo dřeviny dle TZ 310" 15</t>
  </si>
  <si>
    <t>"číslo dřeviny dle TZ 310" 27</t>
  </si>
  <si>
    <t>"číslo dřeviny dle TZ 147" 2</t>
  </si>
  <si>
    <t>"číslo dřeviny dle TZ 146" 2</t>
  </si>
  <si>
    <t>"číslo dřeviny dle TZ 141" 1</t>
  </si>
  <si>
    <t>"číslo dřeviny dle TZ 140" 5</t>
  </si>
  <si>
    <t>"číslo dřeviny dle TZ 136" 18</t>
  </si>
  <si>
    <t>"číslo dřeviny dle TZ 132" 10</t>
  </si>
  <si>
    <t>"číslo dřeviny dle TZ 130" 10</t>
  </si>
  <si>
    <t>"číslo dřeviny dle TZ 114" 30</t>
  </si>
  <si>
    <t>"číslo dřeviny dle TZ 107" 20</t>
  </si>
  <si>
    <t>112101111</t>
  </si>
  <si>
    <t>"149" 1</t>
  </si>
  <si>
    <t>"151" 1</t>
  </si>
  <si>
    <t>"172" 1</t>
  </si>
  <si>
    <t>"306" 1</t>
  </si>
  <si>
    <t>"134" 1</t>
  </si>
  <si>
    <t>"97" 1</t>
  </si>
  <si>
    <t>112101112</t>
  </si>
  <si>
    <t>"305" 1+1</t>
  </si>
  <si>
    <t>"116" 1+1</t>
  </si>
  <si>
    <t>"105" 1</t>
  </si>
  <si>
    <t>112101113</t>
  </si>
  <si>
    <t>"109" 1</t>
  </si>
  <si>
    <t>"128" 1</t>
  </si>
  <si>
    <t>"174" 1</t>
  </si>
  <si>
    <t>"301" 1</t>
  </si>
  <si>
    <t>112101114</t>
  </si>
  <si>
    <t>"167" 1</t>
  </si>
  <si>
    <t>112101115</t>
  </si>
  <si>
    <t>"175" 1</t>
  </si>
  <si>
    <t>112101116</t>
  </si>
  <si>
    <t>"173" 1</t>
  </si>
  <si>
    <t>"131" 1</t>
  </si>
  <si>
    <t>112101117</t>
  </si>
  <si>
    <t>"308" 1</t>
  </si>
  <si>
    <t>112101118</t>
  </si>
  <si>
    <t>"309" 1</t>
  </si>
  <si>
    <t>112101221</t>
  </si>
  <si>
    <t>112201111</t>
  </si>
  <si>
    <t>112201112</t>
  </si>
  <si>
    <t>112201113</t>
  </si>
  <si>
    <t>112201114</t>
  </si>
  <si>
    <t>112201115</t>
  </si>
  <si>
    <t>112201116</t>
  </si>
  <si>
    <t>112201117</t>
  </si>
  <si>
    <t>112201118</t>
  </si>
  <si>
    <t>162301411</t>
  </si>
  <si>
    <t>Vodorovné přemístění kmenů stromů listnatých do 5 km D kmene do 300 mm</t>
  </si>
  <si>
    <t>162301412</t>
  </si>
  <si>
    <t>Vodorovné přemístění kmenů stromů listnatých do 5 km D kmene do 500 mm</t>
  </si>
  <si>
    <t>162301413</t>
  </si>
  <si>
    <t>Vodorovné přemístění kmenů stromů listnatých do 5 km D kmene do 700 mm</t>
  </si>
  <si>
    <t>162301414</t>
  </si>
  <si>
    <t>Vodorovné přemístění kmenů stromů listnatých do 5 km D kmene do 900 mm</t>
  </si>
  <si>
    <t>162301415</t>
  </si>
  <si>
    <t>Vodorovné přemístění kmenů stromů jehličnatých do 5 km D kmene do 300 mm</t>
  </si>
  <si>
    <t>162301421</t>
  </si>
  <si>
    <t>Vodorovné přemístění pařezů do 5 km D do 300 mm</t>
  </si>
  <si>
    <t>162301422</t>
  </si>
  <si>
    <t>Vodorovné přemístění pařezů do 5 km D do 500 mm</t>
  </si>
  <si>
    <t>162301423</t>
  </si>
  <si>
    <t>Vodorovné přemístění pařezů do 5 km D do 700 mm</t>
  </si>
  <si>
    <t>162301424</t>
  </si>
  <si>
    <t>Vodorovné přemístění pařezů do 5 km D do 900 mm</t>
  </si>
  <si>
    <t>162301501</t>
  </si>
  <si>
    <t>Vodorovné přemístění křovin do 5 km D kmene do 100 mm</t>
  </si>
  <si>
    <t>184806162</t>
  </si>
  <si>
    <t>Řez keřů nebo stromů D koruny přes 1,5m do 3,0 m</t>
  </si>
  <si>
    <t>"317" 1</t>
  </si>
  <si>
    <t>"316" 1</t>
  </si>
  <si>
    <t>"315" 1</t>
  </si>
  <si>
    <t>"314" 1</t>
  </si>
  <si>
    <t>"312" 1</t>
  </si>
  <si>
    <t>"311" 1</t>
  </si>
  <si>
    <t>"177" 1</t>
  </si>
  <si>
    <t>"176" 1</t>
  </si>
  <si>
    <t>162301901</t>
  </si>
  <si>
    <t>Příplatek k vodorovnému přemístění větví stromů listnatých D kmene do 300 mm ZKD 5 km</t>
  </si>
  <si>
    <t>162301902</t>
  </si>
  <si>
    <t>Příplatek k vodorovnému přemístění větví stromů listnatých D kmene do 500 mm ZKD 5 km</t>
  </si>
  <si>
    <t>Poplatek za uložení smýceých keřů, větví a stromu na skládku (skládkovné)</t>
  </si>
  <si>
    <t>"Předpoklad keře 10t/100m2; prům. výška 10m, 0,8 t/m3 do prům. 0,5m 1,6t/ks, do prům 0,9m 5t/ks, větve ořez z 1 stromu odhad 1t/kus stromu"</t>
  </si>
  <si>
    <t>"keře" 140*0,1</t>
  </si>
  <si>
    <t>"stromy do prům. 500mm vč. pařezů" (11+5+3)*1,6</t>
  </si>
  <si>
    <t>"stromy nad prům. 500mm vč. pařezů" (3+2)*5</t>
  </si>
  <si>
    <t>"ořez" 8*1</t>
  </si>
  <si>
    <t>Izolovaný drát FeZn Ø 10 mm včetně připojení na zemnící svorku</t>
  </si>
  <si>
    <t xml:space="preserve">Zkušební svorka, včetně provedení sváru 100 mm2 </t>
  </si>
  <si>
    <t xml:space="preserve">Zemnící pásek FeZn 30x4 mm uložený pod základy přístřešku  </t>
  </si>
  <si>
    <t xml:space="preserve">Zemnící tyč l = 1,5 m se svorkou ZT3b </t>
  </si>
  <si>
    <t xml:space="preserve">Pospojování zemnících drátů FeZn Ø 10 mm, zemnících pásků, zemnících tyčí, zemnící svorka SR3 a izolační nátěr spoje </t>
  </si>
  <si>
    <t>1.30</t>
  </si>
  <si>
    <t>1.31</t>
  </si>
  <si>
    <t>1.32</t>
  </si>
  <si>
    <t>"118" 1</t>
  </si>
  <si>
    <t>"viz pol č. 1.2 + 1.10" 6+3</t>
  </si>
  <si>
    <t>"viz pol. č. 1.3" 6</t>
  </si>
  <si>
    <t>"viz pol. č. 1.4" 4</t>
  </si>
  <si>
    <t>"viz pol. č. 1.5" 1</t>
  </si>
  <si>
    <t>"viz ppol. č. 1.6" 1</t>
  </si>
  <si>
    <t>"viz pol. č. 1.7" 2</t>
  </si>
  <si>
    <t>"viz pol. č. 1.8" 1</t>
  </si>
  <si>
    <t>"viz pol. č. 1.9" 1</t>
  </si>
  <si>
    <t>"viz pol. č. 1.2+1.3" 6+6</t>
  </si>
  <si>
    <t>"viz pol. č. 1.4+1.5" 4+1</t>
  </si>
  <si>
    <t>"viz pol. č. 1.6+1.7" 1+2</t>
  </si>
  <si>
    <t>"viz pol. č. 1.8+1.9" 1+1</t>
  </si>
  <si>
    <t>"viz pol. č. 1.10" 3</t>
  </si>
  <si>
    <t>"viz pol. č.1.11+1.12" 9+6</t>
  </si>
  <si>
    <t>"viz pol. č. 1.13+1.14" 4+1</t>
  </si>
  <si>
    <t>"viz pol. č. 1.15+16" 1+21.</t>
  </si>
  <si>
    <t>"viz pol. č. 1.17+1.18" 1+1</t>
  </si>
  <si>
    <t>"viz pol. č. 1.1" 140</t>
  </si>
  <si>
    <t>183101213</t>
  </si>
  <si>
    <t>Jamky pro výsadbu s výměnou 50 % půdy zeminy tř 1 až 4 objem do 0,05 m3 v rovině a svahu do 1:5</t>
  </si>
  <si>
    <t>"Fraxinus Ornus Meczek" 4+3</t>
  </si>
  <si>
    <t xml:space="preserve">"Spiraea japonica Little Princess 43 ks" 43 </t>
  </si>
  <si>
    <t>"Fraxinus ornus Meczek +3% ztratné dle ceníku 823-1 cenové soustavy URS je" 0,05*(4+3)*1,03</t>
  </si>
  <si>
    <t>184102113</t>
  </si>
  <si>
    <t>Výsadba dřeviny s balem do jamky se zalitím v rovině a svahu do 1:5</t>
  </si>
  <si>
    <t>"ztratné dle ceníku 823-1 cenové soustavy URS je 5%" (3+4)*1,05</t>
  </si>
  <si>
    <t>184202121</t>
  </si>
  <si>
    <t>Ukotvení kmene dřevin kůly D do 0,1 m a délky do 1 m vč. pásků pro vyvázaní stromů</t>
  </si>
  <si>
    <t>052172100</t>
  </si>
  <si>
    <t>tyč odkorněná délka 150 cm,tloušťka 10 cm pro ukotvení kmene dřevin</t>
  </si>
  <si>
    <t>"Fraxinus Ornus Meczek" (4+3)*3</t>
  </si>
  <si>
    <t>"1m2 kolem rostliny, Fraxinus ornus+Spiraea japonica" 3+4+43</t>
  </si>
  <si>
    <t>"1m2 kolem rostliny, tl. max 100 mm, Fraxinus ornus+Spiraea japonica" (3+4+43)*0,1</t>
  </si>
  <si>
    <t>184801121</t>
  </si>
  <si>
    <t>Ošetřování vysazených dřevin soliterních v rovině a svahu do 1:5</t>
  </si>
  <si>
    <t>"Fraxinus ornus+Spiraea japonica" 3+4+43</t>
  </si>
  <si>
    <t>"Fraxinus ornus Meczek" 0,05*(4+3)</t>
  </si>
  <si>
    <t>184807111</t>
  </si>
  <si>
    <t>184807112</t>
  </si>
  <si>
    <t>4.1</t>
  </si>
  <si>
    <t>4.4</t>
  </si>
  <si>
    <t>966001211</t>
  </si>
  <si>
    <t>765142801</t>
  </si>
  <si>
    <t>1,5*5</t>
  </si>
  <si>
    <t>767112812</t>
  </si>
  <si>
    <t>2*1,5*2,4+2,4*5</t>
  </si>
  <si>
    <t>961055111</t>
  </si>
  <si>
    <t>5*0,5*0,5*1</t>
  </si>
  <si>
    <t>997013509</t>
  </si>
  <si>
    <t>Příplatek k odvozu suti a vybouraných hmot na skládku ZKD 1 km přes 1 km</t>
  </si>
  <si>
    <t>997013802</t>
  </si>
  <si>
    <t>Poplatek za uložení stavebního železobetonového odpadu na skládce (skládkovné)</t>
  </si>
  <si>
    <t>997013501</t>
  </si>
  <si>
    <t>Odvoz suti na skládku a vybouraných hmot nebo meziskládku do 1 km se složením</t>
  </si>
  <si>
    <t>"základ převod na t" 2,4*1,25</t>
  </si>
  <si>
    <t>132201201</t>
  </si>
  <si>
    <t>132201209</t>
  </si>
  <si>
    <t>161101101</t>
  </si>
  <si>
    <t>4,63*1,1</t>
  </si>
  <si>
    <t>"Převod na t" 5,093*1,6</t>
  </si>
  <si>
    <t>"viz. pol. č. 1.2.1</t>
  </si>
  <si>
    <t>272362021</t>
  </si>
  <si>
    <t>"m2 * t" (1,25*4,6*4,335)/1000</t>
  </si>
  <si>
    <t>136112380</t>
  </si>
  <si>
    <t>4*(0,2*0,5*0,015*7850)/1000</t>
  </si>
  <si>
    <t>274321411</t>
  </si>
  <si>
    <t>"příplatek 3,5% zabetonáž do výkopu dle cenové soustavy URS ceníku 011" 4,63*1*1*1,035</t>
  </si>
  <si>
    <t>564231111</t>
  </si>
  <si>
    <t>4,63*1</t>
  </si>
  <si>
    <t>767995113</t>
  </si>
  <si>
    <t>4*(0,2*0,5*0,015*7850)</t>
  </si>
  <si>
    <t>4*4</t>
  </si>
  <si>
    <t xml:space="preserve">Kotevní šroub pro chemické kotvy M 16 </t>
  </si>
  <si>
    <t>Kotvy chemickým tmelem M 16 hl do betonu, ŽB nebo kamene s vyvrtáním otvoru</t>
  </si>
  <si>
    <t>953965133</t>
  </si>
  <si>
    <t>Informační tabule, umístění, montáž, dodávka</t>
  </si>
  <si>
    <t xml:space="preserve">"10 ks" (1+1+1+1)*2*5 </t>
  </si>
  <si>
    <t>Přípravné a přidružené práce</t>
  </si>
  <si>
    <t>11</t>
  </si>
  <si>
    <t>113107142R00</t>
  </si>
  <si>
    <t>Odstranění podkladu pl.do 200 m2, živice tl. 10 cm</t>
  </si>
  <si>
    <t>krátké úseky křížovaných chodníků, křížení sítí</t>
  </si>
  <si>
    <t>113107242R00</t>
  </si>
  <si>
    <t>Odstranění podkladu nad 200 m2, živičného tl.10 cm</t>
  </si>
  <si>
    <t>chodníky u lávky na rampu na Kamenec</t>
  </si>
  <si>
    <t>chodníky v úseku od ČS pohonných hmot podél plotu domu důchodců</t>
  </si>
  <si>
    <t>chodník podél komunikace ul. Bohumínska</t>
  </si>
  <si>
    <t>113107141R00</t>
  </si>
  <si>
    <t>Odstranění podkladu pl. do 200 m2, živice tl. 5 cm</t>
  </si>
  <si>
    <t>účelová komunikace od ul. Muglinovská po ul. Riegrova</t>
  </si>
  <si>
    <t>rampa z ul. Muglinovská směr ul. Bohumínská</t>
  </si>
  <si>
    <t>účelová komunikace od ul. Koblovská po rampu u dálničného mostu</t>
  </si>
  <si>
    <t>113106121R00</t>
  </si>
  <si>
    <t>Rozebrání dlažeb z betonových dlaždic na sucho</t>
  </si>
  <si>
    <t>zastávkový přístřešek</t>
  </si>
  <si>
    <t>113106222R00</t>
  </si>
  <si>
    <t>Rozebrání dlažeb z drobných kostek v živici</t>
  </si>
  <si>
    <t>dvouřádek komunikace ul. Bohumínská podél OP3 dl. 390m x 20cm</t>
  </si>
  <si>
    <t>112201101</t>
  </si>
  <si>
    <t>Odstranění pařezů D do 300 mm</t>
  </si>
  <si>
    <t>112201102</t>
  </si>
  <si>
    <t>Odstranění pařezů D do 500 mm</t>
  </si>
  <si>
    <t>112201104</t>
  </si>
  <si>
    <t>Odstranění pařezů D do 900 mm</t>
  </si>
  <si>
    <t>112201105</t>
  </si>
  <si>
    <t>Odstranění pařezů D přes 900 mm</t>
  </si>
  <si>
    <t>113201111R00</t>
  </si>
  <si>
    <t>Vytrhání obrub chodníkových ležatých</t>
  </si>
  <si>
    <t>OP3  komunikace ul. Bohumínská dl. 390m</t>
  </si>
  <si>
    <t>113202111R00</t>
  </si>
  <si>
    <t>Vytrhání obrub z krajníků nebo obrubníků stojatých</t>
  </si>
  <si>
    <t>chodník před ČS pohonných hnot</t>
  </si>
  <si>
    <t>962051111R00</t>
  </si>
  <si>
    <t>Bourání sloupů TV železobetonových</t>
  </si>
  <si>
    <t>4 ks sloupy drážního vedení (ul. Bohumínksá) - 4 x 1,2m3</t>
  </si>
  <si>
    <t>961055111R00</t>
  </si>
  <si>
    <t>Bourání základů železobetonových</t>
  </si>
  <si>
    <t>betonový základ průměru 2,8m u produktovodu km 3,136  (výška odhadem 2,5m)</t>
  </si>
  <si>
    <t>966006132R00</t>
  </si>
  <si>
    <t>Odstranění doprav.značek se sloupky, s bet.patkami</t>
  </si>
  <si>
    <t>114203104R00</t>
  </si>
  <si>
    <t>Rozebrání záhozů a rovnanin na sucho</t>
  </si>
  <si>
    <t>pod dálničním mostem na šířku výkopu (255m2 x 0,15m)</t>
  </si>
  <si>
    <t>919735123</t>
  </si>
  <si>
    <t>Řezání stávajícího betonového krytu hl do 150 mm</t>
  </si>
  <si>
    <t>panelová cesta - sjezd z ul. Bohumínská do bermy 2 x 13,5m</t>
  </si>
  <si>
    <t>113106241R00</t>
  </si>
  <si>
    <t>Rozebrání ploch ze silničních panelů</t>
  </si>
  <si>
    <t>panelová cesta - sjezd z ul. Bohumínská do bermy</t>
  </si>
  <si>
    <t>12</t>
  </si>
  <si>
    <t>Odkopávky a prokopávky</t>
  </si>
  <si>
    <t>121100001RAC</t>
  </si>
  <si>
    <t>Sejmutí ornice, naložení, odvoz a uložení odvoz do 10 km</t>
  </si>
  <si>
    <t>cyklostezka vedena parkovou zeleni na Kamenci (750m2 x 0,1m)</t>
  </si>
  <si>
    <t>stezka na hrázi mezi ul. Muglinovská - ul. Bohumínská (1200m2 x 0,1m)</t>
  </si>
  <si>
    <t>stezka na hrázi od ul. Riegrova po dalniční most (1250m2 x 0,1)</t>
  </si>
  <si>
    <t>122202203R00</t>
  </si>
  <si>
    <t>Odkopávky pro silnice v hor. 3 do 10000 m3</t>
  </si>
  <si>
    <t>dle tab zemních prací</t>
  </si>
  <si>
    <t>122202209R00</t>
  </si>
  <si>
    <t>Příplatek za lepivost - odkop. pro silnice v hor.3</t>
  </si>
  <si>
    <t>120001101R00</t>
  </si>
  <si>
    <t>Příplatek za ztížení vykopávky v blízkosti vedení a kořenové zóny stromů</t>
  </si>
  <si>
    <t>20% zemních prací</t>
  </si>
  <si>
    <t>12.1</t>
  </si>
  <si>
    <t>12.2</t>
  </si>
  <si>
    <t>12.3</t>
  </si>
  <si>
    <t>12.4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</si>
  <si>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</si>
  <si>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</si>
  <si>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</si>
  <si>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</si>
  <si>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</si>
  <si>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</si>
  <si>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</si>
  <si>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</si>
  <si>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</si>
  <si>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</si>
  <si>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</si>
  <si>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</si>
  <si>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</si>
  <si>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</si>
  <si>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</si>
  <si>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</si>
  <si>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</si>
  <si>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13</t>
  </si>
  <si>
    <t>Hloubené vykopávky</t>
  </si>
  <si>
    <t>132201101R00</t>
  </si>
  <si>
    <t>Hloubení rýh šířky do 60 cm v hor.3 do 100 m3</t>
  </si>
  <si>
    <t>vsakovací žebro - dl. 1040 m x 0,27m2</t>
  </si>
  <si>
    <t>132201109R00</t>
  </si>
  <si>
    <t>Příplatek za lepivost - hloubení rýh 60 cm v hor.3</t>
  </si>
  <si>
    <t>13.1</t>
  </si>
  <si>
    <t>13.2</t>
  </si>
  <si>
    <t>162401102R00</t>
  </si>
  <si>
    <t>Vodorovné přemístění výkopku z hor.1-4 do 2000 m</t>
  </si>
  <si>
    <t>162701105R00</t>
  </si>
  <si>
    <t>Vodorovné přemístění výkopku z hor.1-4 do 10000 m - skládka</t>
  </si>
  <si>
    <t>167101102R00</t>
  </si>
  <si>
    <t>Nakládání výkopku z hor.1-4 v množství nad 100 m3</t>
  </si>
  <si>
    <t>167101103R00</t>
  </si>
  <si>
    <t>Přeložení nebo složení výkopku z hor.1-4</t>
  </si>
  <si>
    <t>16</t>
  </si>
  <si>
    <t>Přemístění výkopku</t>
  </si>
  <si>
    <t>16.1</t>
  </si>
  <si>
    <t>16.2</t>
  </si>
  <si>
    <t>16.3</t>
  </si>
  <si>
    <t>16.4</t>
  </si>
  <si>
    <t>17</t>
  </si>
  <si>
    <t>Konstrukce ze zemin</t>
  </si>
  <si>
    <t>171201201R00</t>
  </si>
  <si>
    <t>Uložení sypaniny na skládku</t>
  </si>
  <si>
    <t>174201101R00</t>
  </si>
  <si>
    <t>Zásyp sypaninou se zhutněním</t>
  </si>
  <si>
    <t>zásyp bouraných konstrukcí, pařezů, komunikací bez náhrady</t>
  </si>
  <si>
    <t>171101105R00</t>
  </si>
  <si>
    <t>Uložení sypaniny do násypů zhutněných na 103% PS</t>
  </si>
  <si>
    <t>zemní těleso rampy km 2,0 - 2,04</t>
  </si>
  <si>
    <t>zemní těleso rampy km 2,22 - 2,235</t>
  </si>
  <si>
    <t>zemní těleso rampy km 3,7 - 3,8</t>
  </si>
  <si>
    <t>zemní těleso rampy km 4,31-4,33</t>
  </si>
  <si>
    <t>rozšíření tělesa účel. Komunikace km 3,1 - 3,7</t>
  </si>
  <si>
    <t>rozšíření tělesa účel. Komunikace km 3,8 - 4,31</t>
  </si>
  <si>
    <t>rampa na lávku na Kamenec</t>
  </si>
  <si>
    <t>199000005R00</t>
  </si>
  <si>
    <t>Poplatek za skládku zeminy 1- 4</t>
  </si>
  <si>
    <t>199000001R00</t>
  </si>
  <si>
    <t>Poplatek za skládku - ornice</t>
  </si>
  <si>
    <t>17.5</t>
  </si>
  <si>
    <t>17.1</t>
  </si>
  <si>
    <t>17.2</t>
  </si>
  <si>
    <t>17.3</t>
  </si>
  <si>
    <t>17.4</t>
  </si>
  <si>
    <t>Povrchové úpravy terénu</t>
  </si>
  <si>
    <t>18</t>
  </si>
  <si>
    <t>18.1</t>
  </si>
  <si>
    <t>181101102R00</t>
  </si>
  <si>
    <t>Úprava pláně v zářezech v hor. 1-4, se zhutněním</t>
  </si>
  <si>
    <t>Úprava podloží a základové spáry</t>
  </si>
  <si>
    <t>21</t>
  </si>
  <si>
    <t>212561111R00</t>
  </si>
  <si>
    <t>Výplň odvodňov. trativodů a vsakovacích rýh kam. hrubě drcen. 16-32</t>
  </si>
  <si>
    <t>211971121R00</t>
  </si>
  <si>
    <t>Opláštění žeber geot., sklon nad 1:2,5, š do 2,5 m</t>
  </si>
  <si>
    <t>vsakovací žebro - dl. 1040 m x 1,65m (obvod rýhy)</t>
  </si>
  <si>
    <t>289970111R00</t>
  </si>
  <si>
    <t xml:space="preserve">separační geotextilie 300 g/m2 </t>
  </si>
  <si>
    <t>opláštění žeber x 1,02 (stratné, překrytí)</t>
  </si>
  <si>
    <t>21.1</t>
  </si>
  <si>
    <t>21.2</t>
  </si>
  <si>
    <t>21.3</t>
  </si>
  <si>
    <t>462512161R00</t>
  </si>
  <si>
    <t>Zához z lom.kamene zához.do 200kg bez výplně mezer (užitý materiál)</t>
  </si>
  <si>
    <t>zpětný zához pod dálničním mostem, pruhy šířky 1m, 53 x 1 x 0,15</t>
  </si>
  <si>
    <t>451597777R00</t>
  </si>
  <si>
    <t>Podklad pod dlažbu z prohozené zeminy tl. 5 -10 cm</t>
  </si>
  <si>
    <t>465511321R00</t>
  </si>
  <si>
    <t>Dlažba z lom.kam. suchá nad 20 m2 výpl.MC10, 20 cm</t>
  </si>
  <si>
    <t xml:space="preserve"> svahy pod mostem ul. Muglinovská</t>
  </si>
  <si>
    <t>451571221R00</t>
  </si>
  <si>
    <t>Podklad pod dlažbu ze štěrkopísku tl. do 10 cm</t>
  </si>
  <si>
    <t>451971112R00</t>
  </si>
  <si>
    <t>Položení vrstvy z geotextilie - separační</t>
  </si>
  <si>
    <t>dle plochy úpravy pláně</t>
  </si>
  <si>
    <t>457971111R00</t>
  </si>
  <si>
    <t>Zřízení vrstvy z geotextilie - výztužná</t>
  </si>
  <si>
    <t>na aktivní šířku upravené pláně</t>
  </si>
  <si>
    <t>69366055</t>
  </si>
  <si>
    <t>položení vrstvy + překrytí 5%</t>
  </si>
  <si>
    <t>výztužná geotextilie 30KN/m, dvouosé</t>
  </si>
  <si>
    <t>zřízení vrstvy + překrytí 5%</t>
  </si>
  <si>
    <t>Podkladní a vedlejší konstrukce</t>
  </si>
  <si>
    <t>45</t>
  </si>
  <si>
    <t>45.1</t>
  </si>
  <si>
    <t>45.2</t>
  </si>
  <si>
    <t>45.3</t>
  </si>
  <si>
    <t>45.4</t>
  </si>
  <si>
    <t>45.5</t>
  </si>
  <si>
    <t>45.6</t>
  </si>
  <si>
    <t>45.7</t>
  </si>
  <si>
    <t>45.8</t>
  </si>
  <si>
    <t>Podkladní vrstvy komunikací a zpevněných ploch</t>
  </si>
  <si>
    <t>56</t>
  </si>
  <si>
    <t>564791111R01</t>
  </si>
  <si>
    <t>564831111R01</t>
  </si>
  <si>
    <t>plocha sanace jednotlivých úseků:</t>
  </si>
  <si>
    <t>v bermě pod dálničním mostem</t>
  </si>
  <si>
    <t>účelová komunikace z bermy</t>
  </si>
  <si>
    <t>komunikace po hrázi km 2,560 - 2,975</t>
  </si>
  <si>
    <t>účelová komunikace km 2,975 - 3,200</t>
  </si>
  <si>
    <t>komunikace pod mostem ul. Muglinovská</t>
  </si>
  <si>
    <t>ul. Muglinovská, cyklostezka v prostoru stávající zeleně</t>
  </si>
  <si>
    <t>dělená stezka km 4,827 - 4,885</t>
  </si>
  <si>
    <t>stezka podel plotu domu důchodců</t>
  </si>
  <si>
    <t>cyklostezka po parkové zeleni</t>
  </si>
  <si>
    <t>583415024</t>
  </si>
  <si>
    <t>T</t>
  </si>
  <si>
    <t>564831111R00</t>
  </si>
  <si>
    <t>pod dělícím pruhem stezek ul muglinovská (šířka 0,5m)</t>
  </si>
  <si>
    <t>564851112R00</t>
  </si>
  <si>
    <t>v bermě pod dálničním mostem:  243 x 0,65/0,21</t>
  </si>
  <si>
    <t>komunikace pod mostem ul. Muglinovská: 88 x 1,1 / 0,21</t>
  </si>
  <si>
    <t>stezky na ul. Bohumínská</t>
  </si>
  <si>
    <t>stezka km 4,737 - 4,767:  30 x 0,5 / 0,21</t>
  </si>
  <si>
    <t>dělená stezka km 4,767 - 4,885: 118 x 1,0 / 0,21</t>
  </si>
  <si>
    <t>stezka podel plotu domu důchodců:  121 x 0,55/ 0,21</t>
  </si>
  <si>
    <t>cyklostezka po parkové zeleni:  309 x 0,60 / 0,21</t>
  </si>
  <si>
    <t>stezky u lávky na rampu na Kamenec</t>
  </si>
  <si>
    <t>564871111R00</t>
  </si>
  <si>
    <t>zesílení podkladní vrstvy stezky u ČSPH: 60 x 1,8 / 0,3</t>
  </si>
  <si>
    <t>km 1,772 - 2,100:    328 x 1</t>
  </si>
  <si>
    <t>km 2,240 - 4,330 + rampy ul. Muglinovská:   2140 x 1</t>
  </si>
  <si>
    <t>56.1</t>
  </si>
  <si>
    <t>56.2</t>
  </si>
  <si>
    <t>56.3</t>
  </si>
  <si>
    <t>56.4</t>
  </si>
  <si>
    <t>56.5</t>
  </si>
  <si>
    <t>56.6</t>
  </si>
  <si>
    <t>56.7</t>
  </si>
  <si>
    <t>56.8</t>
  </si>
  <si>
    <t>56.9</t>
  </si>
  <si>
    <t>Kryty štěrkových a živičných komunikací</t>
  </si>
  <si>
    <t>57</t>
  </si>
  <si>
    <t>577154211</t>
  </si>
  <si>
    <t>Asfaltový beton vrstva obrusná ACO 11 (ABS) tř. II tl 60 mm š do 3 m z nemodifikovaného asfaltu</t>
  </si>
  <si>
    <t>účelová komunikace 1,772 - 1,998</t>
  </si>
  <si>
    <t>účelová komunikace km 3,050 - 3,710</t>
  </si>
  <si>
    <t>stezka ul. Muglinovská - ul.Bohumínská</t>
  </si>
  <si>
    <t>sjezd z ul. Bohumínská do bermy (km 4,728)</t>
  </si>
  <si>
    <t>577154221</t>
  </si>
  <si>
    <t>Asfaltový beton vrstva obrusná ACO 11 (ABS) tř. II tl 60 mm š přes 3 m z nemodifikovaného asfaltu</t>
  </si>
  <si>
    <t>účelová komunikace z bermy (km 2,250)</t>
  </si>
  <si>
    <t>účelová komunikace km 2,975 - 3,050</t>
  </si>
  <si>
    <t>577144211</t>
  </si>
  <si>
    <t>Asfaltový beton vrstva obrusná ACO 11 (ABS) tř. II tl 50 mm š do 3 m z nemodifikovaného asfaltu</t>
  </si>
  <si>
    <t>chodník km 4,768 - 4,893 (před ČS pohonných hmot)</t>
  </si>
  <si>
    <t>přeložka kabelo VO</t>
  </si>
  <si>
    <t>cyklostezka km 5,005 - 5,318 (po parkové zelezni)</t>
  </si>
  <si>
    <t>577144211R01</t>
  </si>
  <si>
    <t>cyklostezka od sjezdu do bermy do km 5,004</t>
  </si>
  <si>
    <t>cyklostezka u lávky na rampu na Kamenec</t>
  </si>
  <si>
    <t>577144211R02</t>
  </si>
  <si>
    <t>cyklostezka km 1,998 - 2,240 (v bermě pod dálnčním mostem)</t>
  </si>
  <si>
    <t>cyklostez km 3,7 - 3,8 (pod mostem ul. Muglinovská)</t>
  </si>
  <si>
    <t>579300013R00</t>
  </si>
  <si>
    <t>Kryt komunikací z asfalt.recyklátu po zhutnění 6cm</t>
  </si>
  <si>
    <t>obrusná tl 6cm * 1,02</t>
  </si>
  <si>
    <t>579300012R00</t>
  </si>
  <si>
    <t>Kryt komunikací z asfalt.recyklátu po zhutnění 5cm</t>
  </si>
  <si>
    <t>obrusná tl. 5cm * 1,02</t>
  </si>
  <si>
    <t>57.1</t>
  </si>
  <si>
    <t>57.2</t>
  </si>
  <si>
    <t>57.3</t>
  </si>
  <si>
    <t>57.4</t>
  </si>
  <si>
    <t>57.5</t>
  </si>
  <si>
    <t>57.6</t>
  </si>
  <si>
    <t>57.7</t>
  </si>
  <si>
    <t>Dlažby pozemních komunikací a ploch</t>
  </si>
  <si>
    <t>59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</si>
  <si>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</si>
  <si>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</si>
  <si>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Dlažba barevná pro nevidomé (s půlkulatými výstupky,hmat. A sig.pás)</t>
  </si>
  <si>
    <t>stratné u dlažby pro nevidomé 13%</t>
  </si>
  <si>
    <t>ul. Muglinovská, signální pás zastávky + varovné pásy do km 4,475</t>
  </si>
  <si>
    <t>přechod ul. Muglinovská + varovný pás u lávky ul. Muglinovská</t>
  </si>
  <si>
    <t>varovný pás km 4,675</t>
  </si>
  <si>
    <t>hmatný pás od ČS pohonných hmot podel plotu domovu důchodců včetně signálních a varovných pásů u křížení a při schodech do bermy</t>
  </si>
  <si>
    <t>varovné pásy u křížení chodníků s cyklostezkou v parkové zeleni</t>
  </si>
  <si>
    <t>signální a varovné pásy chodníků u lávky na Kamenec včetně hmatního pásu</t>
  </si>
  <si>
    <t>59248000R01</t>
  </si>
  <si>
    <t>Dlažba zámková červená bez fazety 200×165×60</t>
  </si>
  <si>
    <t>cyklostezka ul. Bohumínská do km 4,47 + 5% stratné</t>
  </si>
  <si>
    <t>cyklostezka ul. Bohumínská od km 4,675 po sjezd do bermy + 5% stratné</t>
  </si>
  <si>
    <t>59248000R02</t>
  </si>
  <si>
    <t>Dlažba zámková přírodní bez fazety 200×200×60 (holland BF)</t>
  </si>
  <si>
    <t>společná stezka ul bohumínská + 5%stratné</t>
  </si>
  <si>
    <t>592451100</t>
  </si>
  <si>
    <t>chodnílk ul. Bohumínská do km 4,47 + 5% stratné</t>
  </si>
  <si>
    <t>chodník ul. Bohumínská od km 4,675 do km 4,718 + 5% stratné</t>
  </si>
  <si>
    <t>596211114</t>
  </si>
  <si>
    <t>Příplatek za kombinaci dvou barev u kladení betonových dlažeb komunikací pro pěší tl 60 mm skupiny A</t>
  </si>
  <si>
    <t>příplatek u dlažby pro nevidomé</t>
  </si>
  <si>
    <t>52m / 0,4m = 130 ks, stratné 2%</t>
  </si>
  <si>
    <t>596811111RT2</t>
  </si>
  <si>
    <t>Kladení dlaždic kom.pro pěší, lože z kameniva těž. 30mm včetně dlaždic betonových HBB 30/30/3,3 cm</t>
  </si>
  <si>
    <t>dělící pás ul. Bohumínská do km 4,47 + 5% stratné</t>
  </si>
  <si>
    <t>dělící pás  ul. Bohumínská od km 4,675 do km 4,718 + 5% stratné</t>
  </si>
  <si>
    <t>591241111R00</t>
  </si>
  <si>
    <t xml:space="preserve">Kladení dlažby drobné kostky, lože z MC tl. 5 cm, dvou řádek žul.kostek,  - V položce jsou zakalkulovány i náklady na dodání hmot pro lože a na dodání téhož materiálu na výplň spár. </t>
  </si>
  <si>
    <t>58380120.A</t>
  </si>
  <si>
    <t>Kostka dlažební drobná 8/10 tř. 1  1t = 5 m2</t>
  </si>
  <si>
    <t>50% vybouraných kostek dvouřádku + 2% stratné (0,5 x 78 x 1,02)</t>
  </si>
  <si>
    <t>59.1</t>
  </si>
  <si>
    <t>59.2</t>
  </si>
  <si>
    <t>59.3</t>
  </si>
  <si>
    <t>59.4</t>
  </si>
  <si>
    <t>59.5</t>
  </si>
  <si>
    <t>59.6</t>
  </si>
  <si>
    <t>59.7</t>
  </si>
  <si>
    <t>59.8</t>
  </si>
  <si>
    <t>59.9</t>
  </si>
  <si>
    <t>59.10</t>
  </si>
  <si>
    <t>Doplňující práce na komunikaci</t>
  </si>
  <si>
    <t>91</t>
  </si>
  <si>
    <t>919735112R00</t>
  </si>
  <si>
    <t>Řezání stávajícího živičného krytu tl. 5 - 10 cm</t>
  </si>
  <si>
    <t>u zastávky ul. Bohumínska</t>
  </si>
  <si>
    <t>chodník ul. Bohumínska</t>
  </si>
  <si>
    <t>chodníky podél plotu domovu důchodců</t>
  </si>
  <si>
    <t>chodníky u lávky na Kamenec</t>
  </si>
  <si>
    <t>rampy ul. Muglinovská</t>
  </si>
  <si>
    <t>sjezdy účelové komunikace 2,975 - 3,75</t>
  </si>
  <si>
    <t>979071112R00</t>
  </si>
  <si>
    <t>Očištění vybour. kostek velkých s výplní MC/živicí 50% půjde zpátky</t>
  </si>
  <si>
    <t>78 x 0,5</t>
  </si>
  <si>
    <t>979024441R00</t>
  </si>
  <si>
    <t>Očištění vybour. obrubníků všech loží a výplní 40% půjde zpátky</t>
  </si>
  <si>
    <t>390 x 0,4</t>
  </si>
  <si>
    <t>114203201R00</t>
  </si>
  <si>
    <t>Očištění lomového kamene od hlíny a písku</t>
  </si>
  <si>
    <t>38,5 x 0,5</t>
  </si>
  <si>
    <t>917461111R00</t>
  </si>
  <si>
    <t>Osazení stojat. obrub.OP3 bet. s opěrou,bet.lože(C20/25nXF3)</t>
  </si>
  <si>
    <t>podél ul. Bohumínská</t>
  </si>
  <si>
    <t>58380313</t>
  </si>
  <si>
    <t>Obrubník kamenný přímý OP3  25x20 cm</t>
  </si>
  <si>
    <t>60% nových obrubníků</t>
  </si>
  <si>
    <t>917862111R00</t>
  </si>
  <si>
    <t>cyklostezka v bermě pod dálničním mostem</t>
  </si>
  <si>
    <t>dělící pás ul. Bohumínská do km 4,47</t>
  </si>
  <si>
    <t>dělící pás + okraj stezky  ul. Bohumínská od km 4,675 do km 4,718</t>
  </si>
  <si>
    <t>stezky před ČS pohonných hmot</t>
  </si>
  <si>
    <t>podel plotu domovu důchodců</t>
  </si>
  <si>
    <t>stezky u lávky na Kamenec</t>
  </si>
  <si>
    <t>59217410</t>
  </si>
  <si>
    <t>obrubníky v přímé + 2% stratné</t>
  </si>
  <si>
    <t>59217509</t>
  </si>
  <si>
    <t>obrubníky krátké v obloucích + 2% stratné</t>
  </si>
  <si>
    <t>CSB - obrubník HK přechodový pravý HK 400/310-H25/PP</t>
  </si>
  <si>
    <t>5</t>
  </si>
  <si>
    <t>CSB - obrubník HK náběhový pravý - HK 400/330-310/NP</t>
  </si>
  <si>
    <t>6</t>
  </si>
  <si>
    <t>CSB - obrubník HK přímý - HK 400/330/P</t>
  </si>
  <si>
    <t>7</t>
  </si>
  <si>
    <t>CSB - obrubník HK náběhový levý - HK 400/310-330/NL</t>
  </si>
  <si>
    <t>8</t>
  </si>
  <si>
    <t>CSB - obrubník HK přechodový levý - HK 400/H25-310/PL</t>
  </si>
  <si>
    <t>9</t>
  </si>
  <si>
    <t>CSB - obrubník HK obloukový - oblouk HK 400/330/11°</t>
  </si>
  <si>
    <t>10</t>
  </si>
  <si>
    <t>CSB - obrubník HK obloukový - oblouk HK 400/330/14°</t>
  </si>
  <si>
    <t>Osaz obrub HK stoj s opěrou bet včetně lože C30/37XF3 montáže do tmele + podkladní konstrukce</t>
  </si>
  <si>
    <t>935111311</t>
  </si>
  <si>
    <t>Osazení příkopového žlabu do štěrkopísku tl 100 mm z betonových tvárnic š 1200 mm</t>
  </si>
  <si>
    <t>u účelové komunikace z bermy</t>
  </si>
  <si>
    <t>592274970</t>
  </si>
  <si>
    <t>35 / 0,33 * 1,05</t>
  </si>
  <si>
    <t>915711111R00</t>
  </si>
  <si>
    <t>Vodorovné značení střík.barvou dělících čar 12 cm (V4)</t>
  </si>
  <si>
    <t>915719111R00</t>
  </si>
  <si>
    <t>Příplatek za reflexní úpravu dělících čar 12 cm</t>
  </si>
  <si>
    <t>915712111R00</t>
  </si>
  <si>
    <t>Vodorovné značení střík.barvou proužků š.25 cm</t>
  </si>
  <si>
    <t>915719211R00</t>
  </si>
  <si>
    <t>Příplatek za reflex. úpravu vodících proužků 25 cm</t>
  </si>
  <si>
    <t>915791111R00</t>
  </si>
  <si>
    <t>Předznačení pro značení dělící čáry,vodící proužky</t>
  </si>
  <si>
    <t>915721111R00</t>
  </si>
  <si>
    <t>Vodorovné značení střík.barvou stopčar,zeber atd.</t>
  </si>
  <si>
    <t>915729111R00</t>
  </si>
  <si>
    <t>Příplatek za reflexní úpravu stopčar, zeber atd.</t>
  </si>
  <si>
    <t>915791112R00</t>
  </si>
  <si>
    <t>Předznačení pro značení stopčáry, zebry, nápisů</t>
  </si>
  <si>
    <t>termoplastická vodorovné DZ( cyklista 800x900) - žlutá</t>
  </si>
  <si>
    <t>termoplastická vodorovné DZ( pěší a cyklista 1000x1300) - žlutá</t>
  </si>
  <si>
    <t>termoplastická vodorovné DZ( směr.šipka  1000) - žlutá</t>
  </si>
  <si>
    <t>914001111R00</t>
  </si>
  <si>
    <t>Montáž svislých dopr.značek na sloupky, konzoly</t>
  </si>
  <si>
    <t>14</t>
  </si>
  <si>
    <t>Svislá dopravní značka vč. příslušenství (slupek, objímka, patka, víčko)</t>
  </si>
  <si>
    <t>15</t>
  </si>
  <si>
    <t>Patka pro dopravní sloupek</t>
  </si>
  <si>
    <t>položky 92 - 105 dle výkresu dopravního značení</t>
  </si>
  <si>
    <t>Přemístění drobného mobiliáře (koše) včetně ukotvení</t>
  </si>
  <si>
    <t>Přemístění drobného mobiliáře (lavička) včetně ukotvení</t>
  </si>
  <si>
    <t>Zaměření skutečného stavu</t>
  </si>
  <si>
    <t>20</t>
  </si>
  <si>
    <t>Dolpňující geotechnický průzkum</t>
  </si>
  <si>
    <t>899431111R00</t>
  </si>
  <si>
    <t>Výškové úpravy šoupátek a čichaček (voda plyn)</t>
  </si>
  <si>
    <t>899331111R00</t>
  </si>
  <si>
    <t>Výšková úprava vstupu do 20 cm, zvýšení poklopu</t>
  </si>
  <si>
    <t>899332111R00</t>
  </si>
  <si>
    <t>Výšková úprava vstupu do 20 cm, snížení poklopu</t>
  </si>
  <si>
    <t>91.1</t>
  </si>
  <si>
    <t>91.2</t>
  </si>
  <si>
    <t>91.3</t>
  </si>
  <si>
    <t>91.4</t>
  </si>
  <si>
    <t>9.5</t>
  </si>
  <si>
    <t>91.6</t>
  </si>
  <si>
    <t>91.7</t>
  </si>
  <si>
    <t>91.8</t>
  </si>
  <si>
    <t>91.9</t>
  </si>
  <si>
    <t>91.10</t>
  </si>
  <si>
    <t>91.11</t>
  </si>
  <si>
    <t>91.12</t>
  </si>
  <si>
    <t>91.13</t>
  </si>
  <si>
    <t>91.14</t>
  </si>
  <si>
    <t>91.15</t>
  </si>
  <si>
    <t>91.16</t>
  </si>
  <si>
    <t>91.17</t>
  </si>
  <si>
    <t>91.18</t>
  </si>
  <si>
    <t>91.19</t>
  </si>
  <si>
    <t>91.20</t>
  </si>
  <si>
    <t>91.21</t>
  </si>
  <si>
    <t>91.22</t>
  </si>
  <si>
    <t>91.23</t>
  </si>
  <si>
    <t>91.24</t>
  </si>
  <si>
    <t>91.25</t>
  </si>
  <si>
    <t>91.26</t>
  </si>
  <si>
    <t>91.27</t>
  </si>
  <si>
    <t>91.28</t>
  </si>
  <si>
    <t>91.29</t>
  </si>
  <si>
    <t>91.30</t>
  </si>
  <si>
    <t>91.31</t>
  </si>
  <si>
    <t>91.32</t>
  </si>
  <si>
    <t>91.33</t>
  </si>
  <si>
    <t>91.34</t>
  </si>
  <si>
    <t>91.35</t>
  </si>
  <si>
    <t>91.36</t>
  </si>
  <si>
    <t>91.37</t>
  </si>
  <si>
    <t>91.38</t>
  </si>
  <si>
    <t>91.39</t>
  </si>
  <si>
    <t>91.40</t>
  </si>
  <si>
    <t>91.41</t>
  </si>
  <si>
    <t>91.42</t>
  </si>
  <si>
    <t>182001111R00</t>
  </si>
  <si>
    <t>Plošná úprava terénu, nerovnosti do 10 cm v rovině</t>
  </si>
  <si>
    <t>182101101R00</t>
  </si>
  <si>
    <t>Svahování v zářezech v hor. 1 - 4</t>
  </si>
  <si>
    <t>182201101R00</t>
  </si>
  <si>
    <t>Svahování násypů</t>
  </si>
  <si>
    <t>181300010RAD</t>
  </si>
  <si>
    <t>Rozprostření ornice v rovině tloušťka 15 cm, dovoz ornice ze vzdálenosti 10 km, osetí trávou</t>
  </si>
  <si>
    <t>182300010RAD</t>
  </si>
  <si>
    <t>Rozprostření ornice ve svahu tloušťka 15 cm,   dovoz ornice ze vzdálenosti 10 km, osetí trávou</t>
  </si>
  <si>
    <t>185803111R00</t>
  </si>
  <si>
    <t>Ošetření trávníku v rovině</t>
  </si>
  <si>
    <t>185803112R00</t>
  </si>
  <si>
    <t>Ošetření trávníku na svahu 1:2</t>
  </si>
  <si>
    <t>185804312R00</t>
  </si>
  <si>
    <t>Zalití rostlin vodou plochy nad 20 m2</t>
  </si>
  <si>
    <t>Založení trávníku zatravňovací textilií včetně textilie ve svahu 1:1</t>
  </si>
  <si>
    <t>18.2</t>
  </si>
  <si>
    <t>18.3</t>
  </si>
  <si>
    <t>18.4</t>
  </si>
  <si>
    <t>18.5</t>
  </si>
  <si>
    <t>18.6</t>
  </si>
  <si>
    <t>18.7</t>
  </si>
  <si>
    <t>18.8</t>
  </si>
  <si>
    <t>18.9</t>
  </si>
  <si>
    <t>99</t>
  </si>
  <si>
    <t>Staveništní přesun hmot</t>
  </si>
  <si>
    <t>998225311R00</t>
  </si>
  <si>
    <t>Přesun hmot, oprava komunikací, kryt živič. a bet.</t>
  </si>
  <si>
    <t>998225394R00</t>
  </si>
  <si>
    <t>Přesun hmot, oprava komunikací, příplatek do 5 km</t>
  </si>
  <si>
    <t>998225395R00</t>
  </si>
  <si>
    <t>Přesun hmot, oprava komunikací, přípl. dalších 5km</t>
  </si>
  <si>
    <t>998231311R00</t>
  </si>
  <si>
    <t>Přesun hmot pro sadovnické a krajin. úpravy do 5km</t>
  </si>
  <si>
    <t>99.1</t>
  </si>
  <si>
    <t>99.2</t>
  </si>
  <si>
    <t>99.3</t>
  </si>
  <si>
    <t>99.4</t>
  </si>
  <si>
    <t>D96</t>
  </si>
  <si>
    <t>Přesuny suti a vybouraných hmot</t>
  </si>
  <si>
    <t>979084216R00</t>
  </si>
  <si>
    <t xml:space="preserve">Vodorovná doprava vybour. hmot po suchu do 5 km </t>
  </si>
  <si>
    <t>979087213R00</t>
  </si>
  <si>
    <t xml:space="preserve">Nakládání vybouraných hmot na dopravní prostředky </t>
  </si>
  <si>
    <t>D97</t>
  </si>
  <si>
    <t>Poplatky za skládku</t>
  </si>
  <si>
    <t>979999997R02</t>
  </si>
  <si>
    <t>Poplatek za skládku - vybouraný asfaltový beton bez dehtu</t>
  </si>
  <si>
    <t>979999997R03</t>
  </si>
  <si>
    <t>Poplatek za skládku -  beton z demolic</t>
  </si>
  <si>
    <t>D97.1</t>
  </si>
  <si>
    <t>D97.2</t>
  </si>
  <si>
    <t>D96.1</t>
  </si>
  <si>
    <t>D96.2</t>
  </si>
  <si>
    <t>3.4</t>
  </si>
  <si>
    <t>3.5</t>
  </si>
  <si>
    <t>Demontáž kabelu CYKY-J 4x16 včetně chráničky (stožár A/0)                   1x 2</t>
  </si>
  <si>
    <t>Kabel CYKY-J 4x16, uložení do chráničky (stožáry A/1, A/2 a A/3),               13 + 18 + 5</t>
  </si>
  <si>
    <r>
      <t>Ukončení kabelu 4x16 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, bez třmenu, včetně 4 ks kabelových ok M8 na stožárové svorkovnici</t>
    </r>
  </si>
  <si>
    <t>Rozbourání betonového základu 4 ks stožárů,                                            4x (0,6 x 0,6 x 1,1)</t>
  </si>
  <si>
    <t>Výkop jámy základu 60x60 cm, hloubka 100 cm, ručně, s manipulačním výkopem 60x80 cm hloubky 60 cm, zemina tř.3   (pro stožár A/0 a A/1), 2x (0,6 x 0,6 x 1,0 + 0,6 x 0,8 x 0,6)</t>
  </si>
  <si>
    <t>Výkop jámy základu 60x60 cm, hloubka 180 cm, ručně, s manipulačním výkopem 60x80 cm hloubky 100 cm, zemina tř.3   (pro stožár A/2 a A/3), 2x (0,6 x 0,6 x 1,8 + 0,6 x 0,8 x 1,0)</t>
  </si>
  <si>
    <r>
      <t>Základový beton C12/15 včetně dopravy(pro stožár A/0 a A/1),                   2x (0,6 x 0,6 x 1,0 + 15/300 x (0,6 x 0,6 + (0,6 x 0,6 x 0,3 x 0,3)</t>
    </r>
    <r>
      <rPr>
        <vertAlign val="superscript"/>
        <sz val="12"/>
        <rFont val="Arial Narrow"/>
        <family val="2"/>
        <charset val="238"/>
      </rPr>
      <t>-1/2</t>
    </r>
    <r>
      <rPr>
        <sz val="12"/>
        <rFont val="Arial Narrow"/>
        <family val="2"/>
      </rPr>
      <t xml:space="preserve"> + 0,3 x 0,3)</t>
    </r>
  </si>
  <si>
    <r>
      <t>Základový beton C12/15 včetně dopravy(pro stožár A/2 a A/3),                   2x (0,6 x 0,6 x 1,8 + 15/300 x (0,6 x 0,6 + (0,6 x 0,6 x 0,3 x 0,3)</t>
    </r>
    <r>
      <rPr>
        <vertAlign val="superscript"/>
        <sz val="12"/>
        <rFont val="Arial Narrow"/>
        <family val="2"/>
        <charset val="238"/>
      </rPr>
      <t>-1/2</t>
    </r>
    <r>
      <rPr>
        <sz val="12"/>
        <rFont val="Arial Narrow"/>
        <family val="2"/>
      </rPr>
      <t xml:space="preserve"> + 0,3 x 0,3)</t>
    </r>
  </si>
  <si>
    <t xml:space="preserve">Montáž a následná demontáž bednění pro základ stožáru včetně materiálu (stožár A/0 a A/1)                                                                                             2x (0,6 x 0,6 + 4x (0,6 x 0,05)) </t>
  </si>
  <si>
    <t>Montáž  a následná demontáž bednění pro základ stožáru včetně materiálu (stožár A/2 a A/3)                                                                            2x (0,6 x 1,0 + 2x (0,6 x 0,1) + 2x (0,6 x 0,4)</t>
  </si>
  <si>
    <t>Zához jámy pro základ stožáru (A/0 až A/3)                                                  2x (0,6 x 0,8 x 0,6) + 2x (0,6 x 0,8 x 0,96)</t>
  </si>
  <si>
    <r>
      <t>Vypodložení a krytí kabelové spojky                                                              0,18 m</t>
    </r>
    <r>
      <rPr>
        <vertAlign val="superscript"/>
        <sz val="12"/>
        <rFont val="Arial Narrow"/>
        <family val="2"/>
        <charset val="238"/>
      </rPr>
      <t xml:space="preserve">3 </t>
    </r>
    <r>
      <rPr>
        <sz val="12"/>
        <rFont val="Arial Narrow"/>
        <family val="2"/>
        <charset val="238"/>
      </rPr>
      <t>písek zásypový fr.0-4; PVC kanál 100x100mm s víkem, délky 1m</t>
    </r>
  </si>
  <si>
    <t>Výkop kabelové rýhy 35x60 cm ručně, zemina tř.3                                        0 + 2 + 6 + 4</t>
  </si>
  <si>
    <t>Zához kabelové rýhy 35x60 cm ručně, zemina tř.3                                        0 + 2 + 6 + 4</t>
  </si>
  <si>
    <t>Výkop kabelové rýhy 50x120 cm ručně, zemina tř.3                                      4 + 4 + 3,5 + 3,5</t>
  </si>
  <si>
    <t>Zához kabelové rýhy 50x120 cm ručně, zemina tř.3                                     4 + 4 + 3,5 + 3,5</t>
  </si>
  <si>
    <t>Zřízení kabelového lože šíře 35 cm, písek zásypový fr.0-4, bez zakrytí        4 + 6 + 9,5 + 7,5</t>
  </si>
  <si>
    <t>Sejmutí drnu                                                                                                    (4 x 0,45 + 0,6 x 0,6 + 0,6 x 0,8) + (4 x 0,45 + 0,6 x 0,6 + 0,6 x 0,8) + (2x 1 x 1,5 + 0,6 x 0,6 x + 0,6 x 0,8 + 1,5 x 1,5) + (2x 1 x 1,5 + 0,6 x 0,6 x + 0,6 x 0,8 + 3 x 1,5)</t>
  </si>
  <si>
    <t>Položení drnu                                                                                                  (4 x 0,45 + 0,6 x 0,6 + 0,6 x 0,8) + (4 x 0,45 + 0,6 x 0,6 + 0,6 x 0,8) + (2x 1 x 1,5 + 0,6 x 0,6 x + 0,6 x 0,8 + 1,5 x 1,5) + (2x 1 x 1,5 + 0,6 x 0,6 x + 0,6 x 0,8 + 3 x 1,5)</t>
  </si>
  <si>
    <t>Hutnění zeminy strojně po vrstvách do 20 cm                                                (12 x 0,35 x 0,55) + (15 x 0,5 x 1,05) + 5x (1 x 1,5 x 1,05)</t>
  </si>
  <si>
    <t xml:space="preserve">Řezání stávající asfaltové plochy - hloubka řezu do 10 cm                            0 + 2 +4 + 4 </t>
  </si>
  <si>
    <t>Odstranění stávající asfaltové plochy, vrstva do 10 cm                          včetně odvozu na skládku a uložení na skládku                                             2x (2x 0,5)</t>
  </si>
  <si>
    <t>Odstranění stávající betonové vrstvy pod asfaltovou plochou, do 10 cm     včetně odvozu na skládku a uložení na skládku                                            2,0 x 0,1</t>
  </si>
  <si>
    <t xml:space="preserve">Chránička dvouplášťová korugovaná, vnější průměr 50 mm - ohebná         2 + 6 + (9 + 7) + (7 + 7)   </t>
  </si>
  <si>
    <t>Fólie výstražná PVC s bleskem, červená, šířka 33 cm                                 3 + 8 + 11 + 10</t>
  </si>
  <si>
    <t xml:space="preserve">Manipulace s výkopkem, uložení zeminy na mezideponii                              2x (0,6 x 0,6 x 1,0 + 0,6 x 0,8 x 0,55) + 2x (0,6 x 0,6 x 1,8 + 0,6 x 0,8 x 0,95) </t>
  </si>
  <si>
    <r>
      <t xml:space="preserve">Nakládka, odvoz a uložení přebytečné zeminy na skládku                           2x (0,6 x 0,6 x 1,0) + 2x (0,6 x 0,6 x 1,8) + 22% x </t>
    </r>
    <r>
      <rPr>
        <sz val="12"/>
        <rFont val="Calibri"/>
        <family val="2"/>
        <charset val="238"/>
      </rPr>
      <t xml:space="preserve">Σ </t>
    </r>
    <r>
      <rPr>
        <sz val="12"/>
        <rFont val="Arial Narrow"/>
        <family val="2"/>
      </rPr>
      <t>(Rez.)</t>
    </r>
  </si>
  <si>
    <t>Zemnící pásek FeZn 30x4 mm uložený v zemi v kabelovém výkopu společně s přívodními kabely                                                                          3x 5</t>
  </si>
  <si>
    <r>
      <t xml:space="preserve">Pospojování nových zemnících drátů FeZn </t>
    </r>
    <r>
      <rPr>
        <sz val="12"/>
        <rFont val="Calibri"/>
        <family val="2"/>
        <charset val="238"/>
      </rPr>
      <t>Ø</t>
    </r>
    <r>
      <rPr>
        <sz val="12"/>
        <rFont val="Arial Narrow"/>
        <family val="2"/>
      </rPr>
      <t xml:space="preserve"> 10 mm a zemnících pásků                                       - zemnící svorka SR3 a izolační nátěr  spoje gumoasfaltem</t>
    </r>
  </si>
  <si>
    <t>Zemnící drát FeZn Ø 10 mm včetně připojení na zemnící svorku stožáru     4x 2</t>
  </si>
  <si>
    <t>1.3.8</t>
  </si>
  <si>
    <t>131103101</t>
  </si>
  <si>
    <t>Hloubení jam ručním nebo pneum nářadím v soudržných horninách tř. 1 a 2</t>
  </si>
  <si>
    <t>"Podpěra" 1,03*1,03*1,1+4*((0,5*1,03*1)/2)+4*((0,5*0,5*1)/2)</t>
  </si>
  <si>
    <t>"Krajní opěra " 4,35*1,4*1,1+(0,5*4,35*1)/2+(0,5*1,4*1)/2+(0,5*1,4*1)/2+(0,8*4,35*1)/2+2*((0,5*0,5*1)/2)+2*((0,5*0,8*1)/2)</t>
  </si>
  <si>
    <t>"Viz pol. č. 1.1" 13,574</t>
  </si>
  <si>
    <t>"Piloty" 3,14*0,315*0,315*4,5*3</t>
  </si>
  <si>
    <t>"Odpočet zpětný zásyp zeminou odpočet štěrku" -(10,513-0,87)</t>
  </si>
  <si>
    <t>174101101</t>
  </si>
  <si>
    <t>"Podpěra" 1,03*1,03*1,0+4*((0,5*1,03*1)/2)+4*((0,5*0,5*1)/2)</t>
  </si>
  <si>
    <t>"Podpěra odpočet betonu"-0,63*0,63*1,0</t>
  </si>
  <si>
    <t>"Krajní opěra odpočet betonu" -3,95*1*1</t>
  </si>
  <si>
    <t>"Krajní opěra drenáž" 0,15*4,35*0,8</t>
  </si>
  <si>
    <t>"Krajní opěra drenáž štěrk" 0,25*4,35*0,8</t>
  </si>
  <si>
    <t>583441550</t>
  </si>
  <si>
    <t>štěrkodrť frakce 0-22</t>
  </si>
  <si>
    <t>"Krajní opěra drenáž štěrk, převod na t" 0,25*4,35*0,8*1,7</t>
  </si>
  <si>
    <t>113107141</t>
  </si>
  <si>
    <t>Odstranění podkladu pl do 50 m2 živičných tl 50 mm</t>
  </si>
  <si>
    <t>"litý asfalt 40mm" 35</t>
  </si>
  <si>
    <t>180402111</t>
  </si>
  <si>
    <t>Založení parkového trávníku výsevem v rovině a ve svahu do 1:5</t>
  </si>
  <si>
    <t>"Podpěra" 1,03*1,03+4*(0,5*1,03)+4*(0,5*0,5)</t>
  </si>
  <si>
    <t>"Podpěra odpočet betonu"-0,63*0,63</t>
  </si>
  <si>
    <t>"Krajní opěra " 4,35*1,4+0,5*4,35+0,5*1,4+0,5*1,4+0,8*4,35+2*(0,5*0,5)+2*(0,5*0,8)</t>
  </si>
  <si>
    <t>"Krajní opěra odpočet betonu" -3,95*1</t>
  </si>
  <si>
    <t>005724100</t>
  </si>
  <si>
    <t>osivo směs travní parková rekreační</t>
  </si>
  <si>
    <t>"přepočet materiálu 0,025 kg/m2" 14,291*0,025</t>
  </si>
  <si>
    <t>212792212</t>
  </si>
  <si>
    <t>231212112</t>
  </si>
  <si>
    <t>Zřízení pilot svislých zapažených D do 650 mm hl do 10 m s vytažením pažnic z betonu železového</t>
  </si>
  <si>
    <t>"délka 1 piloty 4,5m, celkem 3 ks" 4,5*3</t>
  </si>
  <si>
    <t>589329350</t>
  </si>
  <si>
    <t xml:space="preserve">směs pro beton třída C25-30 XF1, XA1 </t>
  </si>
  <si>
    <t>"Příplatek 3,5% za betonáž do výkopu dle cenové soustavy URS ceníku 011, počet ks 3, prům 630mm, v 4,5" *1,035</t>
  </si>
  <si>
    <t>3,14*0,315*0,315*4,5*3*1,035</t>
  </si>
  <si>
    <t>273311123</t>
  </si>
  <si>
    <t>Základové konstrukce z betonu prostého desky ve výkopu nebo na hlavách pilot C 8/10</t>
  </si>
  <si>
    <t>"Podpěra příplatek 3,5% zabetonáž do výkopu dle cenové soustavy URS ceníku 011" 1,03*1,03*0,1*1,035</t>
  </si>
  <si>
    <t>"Krajní opěra příplatek 3,5% zabetonáž do výkopu dle cenové soustavy URS ceníku 011" 4,35*1,4*0,1*1,035</t>
  </si>
  <si>
    <t>Svislé a kompletní konstrukce</t>
  </si>
  <si>
    <t>334323218</t>
  </si>
  <si>
    <t>Mostní křídla, římsy a závěrné zídky ze ŽB C 30/37</t>
  </si>
  <si>
    <t>"římsa 1" (1,3+0,3)*0,725*0,1575+(0,5-0,165)*0,25*(1,3+0,3)</t>
  </si>
  <si>
    <t>"římsa 2" (1,3+0,3)*0,725*0,1575+(0,5-0,165)*0,25*(1,3+0,3)</t>
  </si>
  <si>
    <t>"závěrná zídka" 0,3*3*0,22+2*0,475*0,3*0,22</t>
  </si>
  <si>
    <t>334323418</t>
  </si>
  <si>
    <t>Mostní pilíře, sloupy, úložné prahy ze ŽB C 30/37</t>
  </si>
  <si>
    <t>"Krajní odpěra úložný práh 1" 1*3,95*2,085+((1,3*0,4*0,54)+(1,3*0,4*0,865)/2)*2</t>
  </si>
  <si>
    <t>"Podpěra" (PI*0,3*0,3*2,155)+0,6*0,6*3,95</t>
  </si>
  <si>
    <t>334361226</t>
  </si>
  <si>
    <t>Výztuž křídel, závěrných zdí, uložných prahů, říms, pilířů z betonářské oceli 10 505</t>
  </si>
  <si>
    <t>"podpěra R 10, hmotnost 0,617 kg/m" 60,9*0,617/1000</t>
  </si>
  <si>
    <t>"podpěra R 20, hmotnost 2,466 kg/m" 210,1*2,466/1000</t>
  </si>
  <si>
    <t>"krajní opěra R 10, hmotnost 0,617 kg/m" 273,7*0,617/1000</t>
  </si>
  <si>
    <t>"krajní opěra R 20, hmotnost 2,466 kg/m" 72,2*2,466/1000</t>
  </si>
  <si>
    <t>334351115</t>
  </si>
  <si>
    <t>Bednění systémové mostních opěr a úložných prahů z palubek pro ŽB - zřízení</t>
  </si>
  <si>
    <t>"krajní opěra" (3,95+1+1+3,95)*2,085-2*0,4*1,2</t>
  </si>
  <si>
    <t>"krajní opěra" 1,562*0,4*2</t>
  </si>
  <si>
    <t>"krajní opěra" (1,3*0,58+(1,3*0,865)/2)*2*2</t>
  </si>
  <si>
    <t>"krajní opěra" 0,4*0,23*2</t>
  </si>
  <si>
    <t>"podpěra" (0,6+0,6+0,6)*3,95</t>
  </si>
  <si>
    <t>334351214</t>
  </si>
  <si>
    <t>Bednění systémové mostních opěr a úložných prahů z palubek - odstranění</t>
  </si>
  <si>
    <t>334352112</t>
  </si>
  <si>
    <t>Bednění mostních křídel, říms a závěrných zídek ze systémového bednění s výplní z palubek - zřízení</t>
  </si>
  <si>
    <t>"římsy" (0,725+1,6+0,725+1,6)*0,165*2</t>
  </si>
  <si>
    <t>"římsy" (0,25+1,6+0,25)*0,335*2</t>
  </si>
  <si>
    <t>"závěrná zídka" (0,23+0,3+0,23)*3,95</t>
  </si>
  <si>
    <t>334352212</t>
  </si>
  <si>
    <t>Bednění mostních křídel a závěrných zídek ze systémového bednění s výplní z palubek - odstranění</t>
  </si>
  <si>
    <t>334353121</t>
  </si>
  <si>
    <t>Bednění kruhového sloupu konstantního průřezu ze systémového bednění s výplní z překližek - zřízení</t>
  </si>
  <si>
    <t>"Podpěra"2*PI*0,3*2,155</t>
  </si>
  <si>
    <t>334353221</t>
  </si>
  <si>
    <t>Bednění kruhového sloupu ze systémového bednění s výplní z překližek - odstranění</t>
  </si>
  <si>
    <t>3.6</t>
  </si>
  <si>
    <t>3.7</t>
  </si>
  <si>
    <t>3.8</t>
  </si>
  <si>
    <t>3.9</t>
  </si>
  <si>
    <t>421941111</t>
  </si>
  <si>
    <t>Zřízení podlahy z plechu na mostnicích, chodnících nebo revizních lávkách</t>
  </si>
  <si>
    <t>136112280</t>
  </si>
  <si>
    <t>plech tlustý hladký tl.10 mm S 235 JR</t>
  </si>
  <si>
    <t>"P10 rampa" 3600/1000</t>
  </si>
  <si>
    <t>428992111</t>
  </si>
  <si>
    <t>Osazení mostního ložiska elastomerového zatížení do 400 kN</t>
  </si>
  <si>
    <t>451475121</t>
  </si>
  <si>
    <t>Podkladní vrstva - podlití ložisek; první vrstva tl 10 mm</t>
  </si>
  <si>
    <t>"podlití mezi horní hranou uložného prahu a dolní hranou spodní desky ložiska; 4x ložisko" 2*0,33*0,19+2*0,260*0,24</t>
  </si>
  <si>
    <t>451475122</t>
  </si>
  <si>
    <t>Podkladní vrstva - podlití ložisek, každá další vrstva tl 10 mm</t>
  </si>
  <si>
    <t>Osazení kovových doplňků mostního vybavení - kotevní desky ložiska</t>
  </si>
  <si>
    <t>"4 ks P 25x300-300, kotevní desky ložiska" 4</t>
  </si>
  <si>
    <t>136112580</t>
  </si>
  <si>
    <t>plech tlustý hladký tl. 25 mm S 235 JR</t>
  </si>
  <si>
    <t>"4ks, P 25x300x300mm" 80/1000</t>
  </si>
  <si>
    <t>Osazení doplňkových konstrukcí mostního vybavení z oceli hmotnosti do 100 kg</t>
  </si>
  <si>
    <t>"Výztuhy, ložiska" 1</t>
  </si>
  <si>
    <t>"P10 0,40m2" 32/1000</t>
  </si>
  <si>
    <t>465210141</t>
  </si>
  <si>
    <t>Schody z lomového žulového kamene LK 20 upraveného do betonového lože C 25/30 s vyplněním spár MC</t>
  </si>
  <si>
    <t>"2ks" 2*0,345*7,5</t>
  </si>
  <si>
    <t>Vodorovné konstrukce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</si>
  <si>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</si>
  <si>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</si>
  <si>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</si>
  <si>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</si>
  <si>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</si>
  <si>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</si>
  <si>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</si>
  <si>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</si>
  <si>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</si>
  <si>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Úpravy povrchů, podlahy a osazování výplní</t>
  </si>
  <si>
    <t>Lehčený beton (500-700 kg/m3) - vyrovnávací vrstva stávající lávky</t>
  </si>
  <si>
    <t>4,75</t>
  </si>
  <si>
    <t>631319173</t>
  </si>
  <si>
    <t>Příplatek k mazanině tl do 120 mm za stržení povrchu spodní vrstvy před vložením výztuže</t>
  </si>
  <si>
    <t>631362021</t>
  </si>
  <si>
    <t>Výztuž mazanin svařovanými sítěmi Kari</t>
  </si>
  <si>
    <t>631351101</t>
  </si>
  <si>
    <t>Zřízení bednění rýh a hran v podlahách</t>
  </si>
  <si>
    <t>"Hrana plochy" 0,75*7,5</t>
  </si>
  <si>
    <t>"Hrana nájezdu pro kolo"  0,65*0,15*2*2</t>
  </si>
  <si>
    <t>631351102</t>
  </si>
  <si>
    <t>Odstranění bednění rýh a hran v podlahách</t>
  </si>
  <si>
    <t>"síť 6/100/100, 4,335 kg/m2, 20% přesahy" 4,6*7,3*0,004335*1,2</t>
  </si>
  <si>
    <t>6.1</t>
  </si>
  <si>
    <t>6.2</t>
  </si>
  <si>
    <t>6.3</t>
  </si>
  <si>
    <t>6.4</t>
  </si>
  <si>
    <t>6.5</t>
  </si>
  <si>
    <t>Ostatní konstrukce a práce-bourání</t>
  </si>
  <si>
    <t xml:space="preserve">Těsnění spáry mezi opěrou a ocelovou rampou trvale pružným tmelem </t>
  </si>
  <si>
    <t>2,84</t>
  </si>
  <si>
    <t>962052211</t>
  </si>
  <si>
    <t>Bourání zdiva nadzákladového ze ŽB</t>
  </si>
  <si>
    <t>1,2*3,25*0,13</t>
  </si>
  <si>
    <t>966075141</t>
  </si>
  <si>
    <t>Odstranění různých konstrukcí na mostech kamenných nebo betonových kovového zábradlí vcelku</t>
  </si>
  <si>
    <t>"Stávající zábradlí uprostřed schodiště" 4,2</t>
  </si>
  <si>
    <t>953945231</t>
  </si>
  <si>
    <t>Závitové pouzdro M12 + šroub M 12 do betonu, ŽB nebo kamene s vyvrtáním otvoru</t>
  </si>
  <si>
    <t>"Zábradlí na krajní opěře" 8</t>
  </si>
  <si>
    <t xml:space="preserve">"Zábradlí schodiště" 72 </t>
  </si>
  <si>
    <t>977131113</t>
  </si>
  <si>
    <t>Vrty příklepovými vrtáky D 12 mm do cihelného zdiva nebo prostého betonu</t>
  </si>
  <si>
    <t>"předpoklad hl. 10 cm, 15ks" 0,01*15</t>
  </si>
  <si>
    <t>430361821</t>
  </si>
  <si>
    <t>Výztuž schodišťové konstrukce nebo rampy betonářskou ocelí 10 505</t>
  </si>
  <si>
    <t>"prům 12 mm, 15 ks, dl. cca 0,15m, 0,888 kg/m" 15*0,15*0,000888</t>
  </si>
  <si>
    <t>9.1</t>
  </si>
  <si>
    <t>9.2</t>
  </si>
  <si>
    <t>9.3</t>
  </si>
  <si>
    <t>9.4</t>
  </si>
  <si>
    <t>9.6</t>
  </si>
  <si>
    <t>9.7</t>
  </si>
  <si>
    <t>OK Rampy</t>
  </si>
  <si>
    <t>990171125</t>
  </si>
  <si>
    <t>Montáž atypických ocelových kcí hmotnosti do 20 t z profilů hmotnosti do 30 kg/m</t>
  </si>
  <si>
    <t>"OK Rampy" (10000-3600)/1000</t>
  </si>
  <si>
    <t>141353920</t>
  </si>
  <si>
    <t>trubka D133 tl 6,3 mm</t>
  </si>
  <si>
    <t>"OK Rampy 1ks" 1*14,9</t>
  </si>
  <si>
    <t>"OK Rampy 1ks" 1*15,5</t>
  </si>
  <si>
    <t>"OK Rampy 1ks" 1*14,8</t>
  </si>
  <si>
    <t>"OK Rampy 1ks" 1*15,4</t>
  </si>
  <si>
    <t>"OK Rampy 22ks" 22*1,4</t>
  </si>
  <si>
    <t>133881350</t>
  </si>
  <si>
    <t>tyč ocelová HEA, značka oceli S 235 JR označení průřezu 140</t>
  </si>
  <si>
    <t>"OK Rampy 8ks" 661/1000</t>
  </si>
  <si>
    <t>"OK Rampy 2ks" 165/1000</t>
  </si>
  <si>
    <t>"OK Rampy 1ks" 84/1000</t>
  </si>
  <si>
    <t>133881250</t>
  </si>
  <si>
    <t>tyč ocelová HEA, značka oceli S 235 JR označení průřezu 100</t>
  </si>
  <si>
    <t>"OK Rampy 1ks" 248/1000</t>
  </si>
  <si>
    <t>"OK Rampy 1ks" 250/1000</t>
  </si>
  <si>
    <t>"OK Rampy 1ks" 251/1000</t>
  </si>
  <si>
    <t>"OK Rampy 1ks" 253/1000</t>
  </si>
  <si>
    <t>"OK Rampy 1ks" 255/1000</t>
  </si>
  <si>
    <t>"OK Rampy 1ks" 256/1000</t>
  </si>
  <si>
    <t>"OK Rampy 1ks" 258/1000</t>
  </si>
  <si>
    <t>133354280</t>
  </si>
  <si>
    <t>tyč ocelová L nerovnoramenná, značka oceli S 235 JR 120x80x10 mm</t>
  </si>
  <si>
    <t>"OK Rampy 1ks" 237/1000</t>
  </si>
  <si>
    <t>"OK Rampy 1ks" 228/1000</t>
  </si>
  <si>
    <t>trubka D82 tl 5,6 mm</t>
  </si>
  <si>
    <t>"OK Rampy 19ks" 19*2,1</t>
  </si>
  <si>
    <t>"OK Rampy 1ks" 1*2,3</t>
  </si>
  <si>
    <t>trubka  D42,4 tl 2,5 mm</t>
  </si>
  <si>
    <t>"OK Rampy 2ks" 2*16</t>
  </si>
  <si>
    <t>ocel pásová, značka oceli S 235 JR 70x5,00 mm</t>
  </si>
  <si>
    <t>"OK Rampy 2ks" 30/1000</t>
  </si>
  <si>
    <t>9.8</t>
  </si>
  <si>
    <t>Přesun hmot</t>
  </si>
  <si>
    <t>998212111</t>
  </si>
  <si>
    <t>Přesun hmot pro mosty zděné, monolitické betonové nebo ocelové v do 20 m</t>
  </si>
  <si>
    <t>711</t>
  </si>
  <si>
    <t>Izolace proti vodě, vlhkosti a plynům</t>
  </si>
  <si>
    <t>"Podpěra" (0,63+0,63+0,63+0,63)*1,1</t>
  </si>
  <si>
    <t>711311001</t>
  </si>
  <si>
    <t>Provedení hydroizolace mostovek za studena lakem asfaltovým penetračním</t>
  </si>
  <si>
    <t>111631500</t>
  </si>
  <si>
    <t>asfalt stavebně-izolační, penetrační nátěr pro stávající rampu</t>
  </si>
  <si>
    <t>" spotřeba 0,30 kg/m2" 0,00030*35</t>
  </si>
  <si>
    <t>998711201</t>
  </si>
  <si>
    <t>Přesun hmot procentní pro izolace proti vodě, vlhkosti a plynům v objektech v do 6 m</t>
  </si>
  <si>
    <t>"stávající rampa" 35</t>
  </si>
  <si>
    <t>711.1</t>
  </si>
  <si>
    <t>711.2</t>
  </si>
  <si>
    <t>711.3</t>
  </si>
  <si>
    <t>711.4</t>
  </si>
  <si>
    <t>711.5</t>
  </si>
  <si>
    <t>Konstrukce zámečnické</t>
  </si>
  <si>
    <t>767</t>
  </si>
  <si>
    <t>767220230</t>
  </si>
  <si>
    <t>Montáž zábradlí schodiště z trubek na ocelovou konstrukci hmotnosti nad 25 kg</t>
  </si>
  <si>
    <t>"zábradlí na rampě" 2*15</t>
  </si>
  <si>
    <t>"zábradlí na krajní opěře" 2*1,8</t>
  </si>
  <si>
    <t>"zábradlí na krajní opěře, 4 ks" 4*1,8</t>
  </si>
  <si>
    <t>"zábradlí na krajní opěře, 4 ks" 4*1,2</t>
  </si>
  <si>
    <t>"zábradlí na krajní opěře, 4 ks" 2*1,5</t>
  </si>
  <si>
    <t>"zábradlí na rampě, 4 ks" 4*16</t>
  </si>
  <si>
    <t>"zábradlí na rampě, 4 ks" 4*1,4</t>
  </si>
  <si>
    <t>trubka D20 tl 2 mm</t>
  </si>
  <si>
    <t>"zábradlí na krajní opěře, 32 ks" 32*1</t>
  </si>
  <si>
    <t>"zábradlí na rampě, 258 ks" 258*1,3</t>
  </si>
  <si>
    <t>"zábradlí P10" 16/1000</t>
  </si>
  <si>
    <t>Montáž atypických zámečnických konstrukcí hmotnosti do 20 kg</t>
  </si>
  <si>
    <t>"olemováni otvoru v místě napojení rampy po dobet. podlahy L 50/50/5, dl. 3,3" 3,3*3,77</t>
  </si>
  <si>
    <t>"přechod mezi lávkou a rampou, plech tl. 3mm, 0,24x3,0m" 0,24*3*0,003*7850</t>
  </si>
  <si>
    <t>136112100</t>
  </si>
  <si>
    <t>plech tlustý hladký tl.3 mmjakost S 235 JR</t>
  </si>
  <si>
    <t>"přechod mezi lávkou a rampou, plech tl. 3mm, 0,24x3,0m" 0,24*3*0,003*7850/1000</t>
  </si>
  <si>
    <t>133317120</t>
  </si>
  <si>
    <t>tyč ocelová L rovnoramenná, značka oceli S 235 JR, 50x50x5 mm</t>
  </si>
  <si>
    <t>"Převod na t, 3,77 kg/m" 3,3*3,77/1000</t>
  </si>
  <si>
    <t>767220130</t>
  </si>
  <si>
    <t>Montáž zábradlí schodišťového hmotnosti nad 25 kg z trubek do zdi</t>
  </si>
  <si>
    <t>"Zábradlí levé opěry" 4,55+9,306+0,95</t>
  </si>
  <si>
    <t>"Zábradlí pravé opěry" 0,95+6,414+4,404</t>
  </si>
  <si>
    <t>"Střední zábradlí" 4,5+0,2</t>
  </si>
  <si>
    <t>"46,2, prořez 5%" 46,2*1,05</t>
  </si>
  <si>
    <t>136112200</t>
  </si>
  <si>
    <t>plech tlustý hladký tl.6 mm S 235 JR</t>
  </si>
  <si>
    <t>"P6 120x120, 4ks, prořez 5%" 0,0028*1,05</t>
  </si>
  <si>
    <t>"P6 60x140, 28ks, prořez 5%" 0,0112*1,05</t>
  </si>
  <si>
    <t>767.1</t>
  </si>
  <si>
    <t>767.2</t>
  </si>
  <si>
    <t>767.3</t>
  </si>
  <si>
    <t>767.4</t>
  </si>
  <si>
    <t>767.5</t>
  </si>
  <si>
    <t>783</t>
  </si>
  <si>
    <t>Dokončovací práce - nátěry</t>
  </si>
  <si>
    <t>783121150</t>
  </si>
  <si>
    <t>Nátěry syntetické OK střední "B" barva dražší základní antikorozní</t>
  </si>
  <si>
    <t>"OK rampy - vrchní strava plechu mostovky, dvojtý nátěr" (90/2)*2</t>
  </si>
  <si>
    <t>783151270</t>
  </si>
  <si>
    <t>Nátěry epoxidové OK středních "B" základní</t>
  </si>
  <si>
    <t>"Zábradlí schodiště, dvojtý nátěr" 7,8*2</t>
  </si>
  <si>
    <t>"OK rampy, dvojtý nátěr" (245,5-90/2)*2</t>
  </si>
  <si>
    <t>"Ložiska, dvojtý nátěr" (0,8+0,8)*2</t>
  </si>
  <si>
    <t>Nátěr mostního zábradlí a OK polyuretanový jednonásobný vrchní (odstín ral 6028)</t>
  </si>
  <si>
    <t>"Zábradlí schodiště" 7,8</t>
  </si>
  <si>
    <t>"Zábradlí rampy a krajní opěry" 34,7</t>
  </si>
  <si>
    <t>"OK rampy" (245,5-90/2)</t>
  </si>
  <si>
    <t>"Ložiska" 0,8+0,8</t>
  </si>
  <si>
    <t>783.1</t>
  </si>
  <si>
    <t>783.2</t>
  </si>
  <si>
    <t>783.3</t>
  </si>
  <si>
    <t>789</t>
  </si>
  <si>
    <t>Povrchové úpravy ocelových konstrukcí a technologických zařízení</t>
  </si>
  <si>
    <t>789222241</t>
  </si>
  <si>
    <t>Otryskání ocelových konstrukcí třídy II povrch hrubý D na Sa 3</t>
  </si>
  <si>
    <t>"OK rampy" 245,5</t>
  </si>
  <si>
    <t>Žárové zinkování ponorem ocelových konstrukcí zinkem tl 80 µm</t>
  </si>
  <si>
    <t>"Zábradlí schodiště" 141</t>
  </si>
  <si>
    <t>"Zábradlí rampy a krajní opěry" 600</t>
  </si>
  <si>
    <t>"Ložiska" 80+32</t>
  </si>
  <si>
    <t>789.1</t>
  </si>
  <si>
    <t>789.2</t>
  </si>
  <si>
    <t>O</t>
  </si>
  <si>
    <t>O.1</t>
  </si>
  <si>
    <t>115101301</t>
  </si>
  <si>
    <t>Pohotovost čerpací soupravy pro dopravní výšku do 10 m přítok do 500 l/min</t>
  </si>
  <si>
    <t>131201102</t>
  </si>
  <si>
    <t>Hloubení jam nezapažených v hornině tř. 3 objemu do 1000 m3</t>
  </si>
  <si>
    <t>"Pás 1" (2,4+0,5+0,5)*0,7*1,35+(2*0,7*0,9*1,35/2)</t>
  </si>
  <si>
    <t>"Pás 2" (2,4+0,5+0,5)*0,7*1,5+(2*0,7*0,9*1,5/2)</t>
  </si>
  <si>
    <t>"Pás 3" (2,4+0,5+0,5)*0,7*1,35+(2*0,7*0,9*1,35/2)</t>
  </si>
  <si>
    <t>"Schodiště sp" (2,4+0,5+0,5)*5*1,35+(2*5*0,9*1,35/2)</t>
  </si>
  <si>
    <t>"Schodiště hor" (2,4+0,5+0,5)*4,7*1,35+(2*4,7*0,9*1,35/2)</t>
  </si>
  <si>
    <t>131201109</t>
  </si>
  <si>
    <t>"viz pol. č. 1.1" 68,952</t>
  </si>
  <si>
    <t>"Převod na t"68,952*1,6</t>
  </si>
  <si>
    <t>Zásyp sypaninou z jakékoliv horniny s uložením výkopku ve vrstvách se zhutněním jam, šachet, rýh nebo kolem objektů v těchto vykopávkách (hutněno po 300mm na 98%PS)</t>
  </si>
  <si>
    <t>"Pás 1" (0,5+0,5)*0,7*1,35+(2*0,7*0,9*1,35/2)</t>
  </si>
  <si>
    <t>"Pás 2" (0,5+0,5)*0,7*1,5+(2*0,7*0,9*1,5/2)</t>
  </si>
  <si>
    <t>"Pás 3" (0,5+0,5)*0,7*1,35+(2*0,7*0,9*1,35/2)</t>
  </si>
  <si>
    <t>"Schodiště sp" (0,5+0,5)*5*1,35+(2*5*0,9*1,35/2)+1,6*5*0,75</t>
  </si>
  <si>
    <t>"Schodiště hor" (0,5+0,5)*4,7*1,35+(2*4,7*0,9*1,35/2)+1,6*4,7*0,75</t>
  </si>
  <si>
    <t>583373450</t>
  </si>
  <si>
    <t>štěrkopísek frakce 0-32</t>
  </si>
  <si>
    <t>"převod na t" 42,108*1,7</t>
  </si>
  <si>
    <t>2*7,6*1,4</t>
  </si>
  <si>
    <t>"přepočet materiálu 0,025 kg/m2" 21,28*0,025</t>
  </si>
  <si>
    <t>213141132</t>
  </si>
  <si>
    <t>Zřízení vrstvy z geotextilie ve sklonu do 1:1 š do 6 m</t>
  </si>
  <si>
    <t>"Pás 1" (2,4+0,5+0,5)*0,7</t>
  </si>
  <si>
    <t>"Pás 2" (2,4+0,5+0,5)*0,7</t>
  </si>
  <si>
    <t>"Pás 3" (2,4+0,5+0,5)*0,7</t>
  </si>
  <si>
    <t>"Schodiště sp" (2,4+0,5+0,5)*5*1,35</t>
  </si>
  <si>
    <t>"Schodiště hor" (2,4+0,5+0,5)*4,7*1,35</t>
  </si>
  <si>
    <t>693110770</t>
  </si>
  <si>
    <t>geotextílie, 600 g/m2</t>
  </si>
  <si>
    <t>"ztratné na prořezy 15%" 51,663*1,15</t>
  </si>
  <si>
    <t>den</t>
  </si>
  <si>
    <t>Schodišťová konstrukce a rampa ze ŽB tř. C 25/30 XF3</t>
  </si>
  <si>
    <t xml:space="preserve">"příplatek příplatek 3,5% za betonáž částečně bez bednění do výkopu dle cenové soustavy URS ceníku 011" </t>
  </si>
  <si>
    <t>"Plocha x šířka pásů a desky" 6,7*2,4*1,035</t>
  </si>
  <si>
    <t>"Plocha x šířka bočních pásů, 2ks" 6*0,4*2*1,035</t>
  </si>
  <si>
    <t>"Výška x šířka x délka bočních horních pásů, 2ks"2*0,32*0,17*11,31*1,035</t>
  </si>
  <si>
    <t>430362021</t>
  </si>
  <si>
    <t>Zřízení bednění schodišť a ramp přímočarých v do 4 m</t>
  </si>
  <si>
    <t>"Okraj" 1,6*12*2</t>
  </si>
  <si>
    <t>"Pásy" 2*0,75*2,4+2*0,6*2,4+0,5*2,4+0,2*2,4</t>
  </si>
  <si>
    <t>"Boční pásy" 2*5*0,75+2*4,7*0,75</t>
  </si>
  <si>
    <t>"Horní pásy"2*0,32*11,31</t>
  </si>
  <si>
    <t>Odstranění bednění schodišť a ramp přímočarých v do 4 m</t>
  </si>
  <si>
    <t>68,348</t>
  </si>
  <si>
    <t>434351141</t>
  </si>
  <si>
    <t>Zřízení bednění stupňů přímočarých schodišť</t>
  </si>
  <si>
    <t>(14+16)*0,15*2,06</t>
  </si>
  <si>
    <t>434351142</t>
  </si>
  <si>
    <t>Odstranění bednění stupňů přímočarých schodišť</t>
  </si>
  <si>
    <t>9,27</t>
  </si>
  <si>
    <t>434121416</t>
  </si>
  <si>
    <t>Osazení ŽB schodišťových stupňů drsných na schodnice do malty, vč. provedení malt. lože tl. 10mm</t>
  </si>
  <si>
    <t>33*2</t>
  </si>
  <si>
    <t>stupeň schodišťový betonový 400x150x2000mm s povrchovou úpravou pískování</t>
  </si>
  <si>
    <t>113106122</t>
  </si>
  <si>
    <t>5*5,2</t>
  </si>
  <si>
    <t>5*5,2-4*2,4</t>
  </si>
  <si>
    <t>460650176</t>
  </si>
  <si>
    <t>Výškové vyrovnání pod dlažbou u dolní hrany schodiště</t>
  </si>
  <si>
    <t>5.1</t>
  </si>
  <si>
    <t>5.2</t>
  </si>
  <si>
    <t>5.3</t>
  </si>
  <si>
    <t>5.4</t>
  </si>
  <si>
    <t>711111001</t>
  </si>
  <si>
    <t>Provedení izolace proti zemní vlhkosti vodorovné za studena nátěrem penetračním</t>
  </si>
  <si>
    <t>15,5*2,36</t>
  </si>
  <si>
    <t>lak asfaltový penetrační</t>
  </si>
  <si>
    <t>"Spotřeba 0,30 kg/m2" 36,58*0,00030</t>
  </si>
  <si>
    <t>711111002</t>
  </si>
  <si>
    <t>Provedení izolace proti zemní vlhkosti vodorovné za studena lakem asfaltovým</t>
  </si>
  <si>
    <t>"Dvojtý nátěr" 15,5*2,36*2</t>
  </si>
  <si>
    <t>111613460</t>
  </si>
  <si>
    <t>asfalt stavebně-izolační</t>
  </si>
  <si>
    <t>"Spotřeba 0,35 kg/m2, dvojtá nátěr" 36,58*2*0,00035</t>
  </si>
  <si>
    <t>Zemní práce - schodiště č.1 v km 4,95</t>
  </si>
  <si>
    <t>Zakládání - schodiště č.1 v km 4,95</t>
  </si>
  <si>
    <t>Vodorovné konstrukce - schodiště č.1 v km 4,95</t>
  </si>
  <si>
    <t>Komunikace - schodiště č.1 v km 4,95</t>
  </si>
  <si>
    <t>Přesun hmot - schodiště č.1 v km 4,95</t>
  </si>
  <si>
    <t>Izolace proti vodě, vlhkosti a plynům - schodiště č.1 v km 4,95</t>
  </si>
  <si>
    <t>115101201</t>
  </si>
  <si>
    <t>Čerpání vody na dopravní výšku do 10 m průměrný přítok do 500 l/min</t>
  </si>
  <si>
    <t>24*5</t>
  </si>
  <si>
    <t>hod</t>
  </si>
  <si>
    <t>"Plocha x šířka pásů a desky" 7,3*2,4*1,035</t>
  </si>
  <si>
    <t>"Výška x šířka x délka bočních horních pásů, 2ks"2*12,61*0,17*0,3*1,035</t>
  </si>
  <si>
    <t>"Okraj" 1,5*13,5*2</t>
  </si>
  <si>
    <t>"Pásy" 2*0,8*2,4+2*0,6*2,4+0,5*2,4+0,3*2,4</t>
  </si>
  <si>
    <t>"Horní pásy"2*0,30*12,61</t>
  </si>
  <si>
    <t>71,256</t>
  </si>
  <si>
    <t>(16+17)*0,15*2,06</t>
  </si>
  <si>
    <t>10,197</t>
  </si>
  <si>
    <t>36*2</t>
  </si>
  <si>
    <t>3,4*2</t>
  </si>
  <si>
    <t>"V místě nového schodiště" 3,4*2-2*2,4</t>
  </si>
  <si>
    <t>"V místě bývalého schodiště" 3,7*0,6*6</t>
  </si>
  <si>
    <t xml:space="preserve">Bourání základů a konstrukce schodiště </t>
  </si>
  <si>
    <t>"prům šířka 3,5m, prům délka 12m, prům hloubka 0,5m" 3,5*12*0,5</t>
  </si>
  <si>
    <t>"Převod na t" 21*2</t>
  </si>
  <si>
    <t>"10" 21*2*10</t>
  </si>
  <si>
    <t>Poplatek za uložení stavebního betonového odpadu na skládce (skládkovné) demoliční suť</t>
  </si>
  <si>
    <t>21*2</t>
  </si>
  <si>
    <t>17,8*2,36</t>
  </si>
  <si>
    <t>"Spotřeba 0,30 kg/m2" 42,008*0,00030</t>
  </si>
  <si>
    <t>"Dvojtý nátěr" 17,8*2*2,36</t>
  </si>
  <si>
    <t>"Spotřeba 0,35 kg/m2, dvojtý nátěr" 42,008*2*0,00035</t>
  </si>
  <si>
    <t>Zemní práce - schodiště č.2 v km 5,21</t>
  </si>
  <si>
    <t>Zakládání - schodiště č.2 v km 5,21</t>
  </si>
  <si>
    <t>Vodorovné konstrukce - schodiště č.2 v km 5,21</t>
  </si>
  <si>
    <t>Komunikace - schodiště č.2 v km 5,21</t>
  </si>
  <si>
    <t>Ostatní konstrukce a práce-bourání - schodiště č.2 v km 5,21</t>
  </si>
  <si>
    <t>Přesun hmot - schodiště č.2 v km 5,21</t>
  </si>
  <si>
    <t>Izolace proti vodě, vlhkosti a plynům - schodiště č.2 v km 5,21</t>
  </si>
  <si>
    <t>573211111R00</t>
  </si>
  <si>
    <t>Postřik živičný spojovací z asfaltu 0,5-0,7 kg/m2</t>
  </si>
  <si>
    <t>573111111R00</t>
  </si>
  <si>
    <t xml:space="preserve">Postřik živičný infiltr, asfalt. 0,60kg/m2 </t>
  </si>
  <si>
    <t>položky 57.1 + 57.2 + 57.3 + 57.4 + 57.5</t>
  </si>
  <si>
    <t>položky 57.6 + 57.7</t>
  </si>
  <si>
    <t>57.8</t>
  </si>
  <si>
    <t>57.9</t>
  </si>
  <si>
    <t>účelová komunikace 1,772 - 1,998: 232 x 1,15/0,25</t>
  </si>
  <si>
    <t>účelová komunikace z bermy: 37 x 1,05 / 0,25</t>
  </si>
  <si>
    <t>komunikace po hrázi km 2,560 - 2,975:  415 x 1,05 / 0,25</t>
  </si>
  <si>
    <t>účelová komunikace km 2,975 - 3,710: ( 80 x 1,25 + 655 x 1,05)/0,25</t>
  </si>
  <si>
    <t>stezka ul. Muglinovská - ul.Bohumínská: 575 x 1,0 / 0,25</t>
  </si>
  <si>
    <t>sjezd z ul. Bohumínská do bermy: 15 x 0,85 / 0,25</t>
  </si>
  <si>
    <t>928621011R00</t>
  </si>
  <si>
    <t xml:space="preserve">Zálivka asfaltová </t>
  </si>
  <si>
    <t>dle řezání, pol. 91.1</t>
  </si>
  <si>
    <t>91.5</t>
  </si>
  <si>
    <t>91.43</t>
  </si>
  <si>
    <t>59245267</t>
  </si>
  <si>
    <t>132201101</t>
  </si>
  <si>
    <t>Hloubení rýh š do 600 mm v hornině tř. 3 objemu do 100 m3</t>
  </si>
  <si>
    <t>"Pro dlažbu" (2,4+0,25+0,25)*0,2*0,1</t>
  </si>
  <si>
    <t>"Pro obrubu" (6+6)*0,2*0,1</t>
  </si>
  <si>
    <t>132201109</t>
  </si>
  <si>
    <t>Příplatek za lepivost k hloubení rýh š do 600 mm v hornině tř. 3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</si>
  <si>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</si>
  <si>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</si>
  <si>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(2,4+0,25+0,25)*0,4</t>
  </si>
  <si>
    <t>592452670</t>
  </si>
  <si>
    <t>dlažba obdoba charakteru jako BEST-KLASIKO pro nevidomé 20 x 10 x 6 cm barevná</t>
  </si>
  <si>
    <t>"Varovný pás" (2,4+0,25+0,25)*0,4</t>
  </si>
  <si>
    <t>5.5</t>
  </si>
  <si>
    <t>5.6</t>
  </si>
  <si>
    <t>R1</t>
  </si>
  <si>
    <t>R2</t>
  </si>
  <si>
    <t>R3</t>
  </si>
  <si>
    <t>R4</t>
  </si>
  <si>
    <t>Ostatní konstrukce a práce-bourání - schodiště č.1 v km 4,95</t>
  </si>
  <si>
    <t>916231213</t>
  </si>
  <si>
    <t>Osazení chodníkového obrubníku betonového stojatého s boční opěrou do lože z betonu prostého</t>
  </si>
  <si>
    <t>6+6</t>
  </si>
  <si>
    <t>592174100</t>
  </si>
  <si>
    <t>obrubník betonový chodníkový obdoba charakteru jako ABO 100/10/25 II nat 100x10x25 cm</t>
  </si>
  <si>
    <t>R5</t>
  </si>
  <si>
    <t>"Pro obrubu" (1+1)*0,2*0,1</t>
  </si>
  <si>
    <t>"Pás 2" (2,4+0,5+0,5)*0,7*1,0+(2*0,7*0,9*1,0/2)</t>
  </si>
  <si>
    <t>"Schodiště sp" (2,4+0,5+0,5)*6,42*1,0+(2*6,42*0,9*1,0/2)</t>
  </si>
  <si>
    <t>"Schodiště hor" (2,4+0,5+0,5)*5*1,2+(2*5*0,9*1,2/2)</t>
  </si>
  <si>
    <t>"viz pol. č. 1.5" 64,54</t>
  </si>
  <si>
    <t>"viz pol. č. 1.5 +1.3" 64,54+0,098</t>
  </si>
  <si>
    <t>"Převod na t" 64,638*1,6</t>
  </si>
  <si>
    <t>"Pás 2" (0,5+0,5)*0,7*1,0+(2*0,7*0,9*1,0/2)</t>
  </si>
  <si>
    <t>"Schodiště sp" (0,5+0,5)*6,42*1,0+(2*6,42*0,9*1,0/2)+1,6*6,42*0,59</t>
  </si>
  <si>
    <t>"Schodiště hor" (0,5+0,5)*5*1,2+(2*5*0,9*1,2/2)+1,6*5*0,59</t>
  </si>
  <si>
    <t>"převod na t" 39,3*1,7</t>
  </si>
  <si>
    <t>2*8*1,4</t>
  </si>
  <si>
    <t>"přepočet materiálu 0,025 kg/m2" 22,4*0,025</t>
  </si>
  <si>
    <t>"Schodiště sp" (2,4+0,5+0,5)*6,42*1,35</t>
  </si>
  <si>
    <t>"Schodiště hor" (2,4+0,5+0,5)*5*1,35</t>
  </si>
  <si>
    <t>"ztratné na prořezy 15%" 59,558*1,15</t>
  </si>
  <si>
    <t>R6</t>
  </si>
  <si>
    <t>R7</t>
  </si>
  <si>
    <t>R8</t>
  </si>
  <si>
    <t>(2,4+0,25+0,25)*0,55</t>
  </si>
  <si>
    <t>592452680</t>
  </si>
  <si>
    <t>dlažba obdoba charakteru jako BEST-KLASIKO 20 x 10 x 6 cm</t>
  </si>
  <si>
    <t>(2,4+0,25+0,25)*0,15</t>
  </si>
  <si>
    <t>5.7</t>
  </si>
  <si>
    <t>R9</t>
  </si>
  <si>
    <t>1+1</t>
  </si>
  <si>
    <t>R10</t>
  </si>
  <si>
    <t>R11</t>
  </si>
  <si>
    <t>Vozovky a chodníky očištění vybouraných kostek nebo dlaždic od spojovacího materiálu s původní výplní spár kamenivem, s odklizením a uložením očištěného materiálu na vzdálenost 3 m z dlaždic betonových tvarovaných nebo zámkových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</si>
  <si>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</si>
  <si>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</si>
  <si>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</si>
  <si>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Kladení stávající očištěné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</si>
  <si>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"Nová dlažba" 15,32-6,8</t>
  </si>
  <si>
    <t>5.8</t>
  </si>
  <si>
    <t>R12</t>
  </si>
  <si>
    <t>R13</t>
  </si>
  <si>
    <t>schodiště č.1 v km 4,95</t>
  </si>
  <si>
    <t>schodiště č.2 v km 5,21</t>
  </si>
  <si>
    <t>IX 02</t>
  </si>
  <si>
    <t>Náhradní výsadba</t>
  </si>
  <si>
    <t>SX 01</t>
  </si>
  <si>
    <t>IX 03</t>
  </si>
  <si>
    <t>EY 01</t>
  </si>
  <si>
    <t>IX 01</t>
  </si>
  <si>
    <t>"viz pol. č. 3.1" 40</t>
  </si>
  <si>
    <t>Chemické odplevelení před založením kultury nad 20 m2 postřikem na široko ve svahu do 1:2</t>
  </si>
  <si>
    <t>184802211</t>
  </si>
  <si>
    <t>"Pařez D 0,2" 9</t>
  </si>
  <si>
    <t>"Pařez D 0,3" 6</t>
  </si>
  <si>
    <t>"Pařez D 0,4" 4</t>
  </si>
  <si>
    <t>"Pařez D 0,5" 1</t>
  </si>
  <si>
    <t>"Pařez D 0,6" 1</t>
  </si>
  <si>
    <t>"Pařez D 0,7" 2</t>
  </si>
  <si>
    <t>"Pařez D 0,8" 1</t>
  </si>
  <si>
    <t>"Pařez D 0,9" 1</t>
  </si>
  <si>
    <t>1.33</t>
  </si>
  <si>
    <t>Hnojení půdy umělým hnojivem na široko v rovině a svahu do 1:5</t>
  </si>
  <si>
    <t>185802113</t>
  </si>
  <si>
    <t>"Spotřeba 10 g/m2" 9,4*0,000001</t>
  </si>
  <si>
    <t>Minerální hnojivo</t>
  </si>
  <si>
    <t>"Spotřeba 10 g/m2" 9,4*0,001</t>
  </si>
  <si>
    <t>1.34</t>
  </si>
  <si>
    <t>1.35</t>
  </si>
  <si>
    <t>1.36</t>
  </si>
  <si>
    <t>1.37</t>
  </si>
  <si>
    <t>"přepočet materiálu 0,025 kg/m2" 10*0,025</t>
  </si>
  <si>
    <t>184813121</t>
  </si>
  <si>
    <t>"Strom Jasan manový" 7</t>
  </si>
  <si>
    <t>Ochrana dřevin před okusem zvěří a mechanickému poškození v rovině a svahu do 1:5</t>
  </si>
  <si>
    <t>R14</t>
  </si>
  <si>
    <t>R15</t>
  </si>
  <si>
    <t>R16</t>
  </si>
  <si>
    <t>R17</t>
  </si>
  <si>
    <t>"902 kg"  902/1000</t>
  </si>
  <si>
    <t>Zábradlí nové rampy</t>
  </si>
  <si>
    <t>Zábradlí stávající rampy</t>
  </si>
  <si>
    <t>767.1.1</t>
  </si>
  <si>
    <t>767.1.2</t>
  </si>
  <si>
    <t>767.1.3</t>
  </si>
  <si>
    <t>767.1.4</t>
  </si>
  <si>
    <t>767.2.1</t>
  </si>
  <si>
    <t>767.2.2</t>
  </si>
  <si>
    <t>767.2.3</t>
  </si>
  <si>
    <t>"Zábradlí rampy a krajní opěry, dvojtý nátěr" 34,7*2</t>
  </si>
  <si>
    <t>dlažba skladebná obdobného charakteru jako HOLLAND HBB 20x10x6 cm přírodní</t>
  </si>
  <si>
    <t>Osazení stojat. obrub obdobného charakteru jako ABO. bet. s opěrou,bet.lože(C20/25nXF3)</t>
  </si>
  <si>
    <t>Obrubník chodníkový obdobného charakteru jako ABO 100/10/25  1000x100x250</t>
  </si>
  <si>
    <t>Obrubník obdobného charakteru jako Best LINEA I přírodní 50x8x25 cm</t>
  </si>
  <si>
    <t>žlabovka betonová obdobného charakteru jako TBM 20-80 33x80x10 cm</t>
  </si>
  <si>
    <t xml:space="preserve">Odstranění lavičky zastávkové stabilní zabetonované nebo přichycené kotevními šrouby (současná lavička zastávkového přístřešku) </t>
  </si>
  <si>
    <t>dlažba skladebná obdoba charakteru jako je stávající betonová dlažba ve spodním místě schodiště</t>
  </si>
  <si>
    <t>Odvodnění mostní opěry - drenážní flexibilní plastové potrubí dn 160</t>
  </si>
  <si>
    <t>Ložisko elastomerové všesměrné pevné (viz část OK)</t>
  </si>
  <si>
    <t>Ložisko elastomerové příčné pevné (viz část OK)</t>
  </si>
  <si>
    <t>Ložisko elastomerové všesměrné posuvné (viz část OK)</t>
  </si>
  <si>
    <t>Tabulka s označením upozornění zvýšené opatrnosti na sloupek, vč. provedení základu</t>
  </si>
  <si>
    <t>Tabulka s označením nosnosti rampy popř. evidenčního čísla mostu na sloupek vč. provedení základu</t>
  </si>
  <si>
    <t>Přídavek v rámci stat. návrhu OK rampy</t>
  </si>
  <si>
    <t>767.1.5</t>
  </si>
  <si>
    <t>"50 kg"  50/1000</t>
  </si>
  <si>
    <t>Přídavek v rámci návrhu OK rampy zábradlí</t>
  </si>
  <si>
    <t>R18</t>
  </si>
  <si>
    <t>"Odpočet násypu" -1,183</t>
  </si>
  <si>
    <t>"Viz pol. č. 1.2" 6,954</t>
  </si>
  <si>
    <t>"Převod na t" 6,954*1,6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</si>
  <si>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</si>
  <si>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</si>
  <si>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"2x násep vedle boční opěry" ((1/3*PI*1,1*1,1*1,4)/3)*2</t>
  </si>
  <si>
    <t>Komunikace</t>
  </si>
  <si>
    <t>Asfaltové souvrství tl. 10mm - přímopojížděný systém s protiskluznou úpravou</t>
  </si>
  <si>
    <t>"mostovka" 45</t>
  </si>
  <si>
    <t>"Otvor pro novou lávku" 3,3</t>
  </si>
  <si>
    <t>953961112</t>
  </si>
  <si>
    <t>Kotvy chemickým tmelem do betonu, ŽB nebo kamene s vyvrtáním otvoru</t>
  </si>
  <si>
    <t>"Přechod mezi lávkou a rampou)" 4</t>
  </si>
  <si>
    <t>953965115</t>
  </si>
  <si>
    <t>Kotevní šroub pro chemické kotvy</t>
  </si>
  <si>
    <t>9.9</t>
  </si>
  <si>
    <t>9.9.1</t>
  </si>
  <si>
    <t>9.9.2</t>
  </si>
  <si>
    <t>9.9.3</t>
  </si>
  <si>
    <t>9.9.4</t>
  </si>
  <si>
    <t>9.9.5</t>
  </si>
  <si>
    <t>9.9.6</t>
  </si>
  <si>
    <t>9.9.7</t>
  </si>
  <si>
    <t>9.9.8</t>
  </si>
  <si>
    <t>711142559</t>
  </si>
  <si>
    <t>Provedení izolace proti zemní vlhkosti pásy přitavením svislé NAIP</t>
  </si>
  <si>
    <t>"Opěra" 3,95*1,1+1*1,1+1*1,1+3,95*2,25+2*3,9+2*1*4</t>
  </si>
  <si>
    <t>628311160</t>
  </si>
  <si>
    <t>pás těžký asfaltovaný IPA400/H-PE S40</t>
  </si>
  <si>
    <t>"prořez a překrytí 20%" 34,005*1,2</t>
  </si>
  <si>
    <t>"sstávající rampa" 35</t>
  </si>
  <si>
    <t>"Z1, BK, dl. 3000 mm, 7,09 kg/m" 3*7,09</t>
  </si>
  <si>
    <t>"Z1 BK, Ocel pracny 30/3mm po 150, 0,71 kg/m, 21x2=42ks" 21*2*0,71*0,15</t>
  </si>
  <si>
    <t>133317340</t>
  </si>
  <si>
    <t>tyč ocelová L rovnoramenná, značka oceli S 235 JR, 60x60x8 mm</t>
  </si>
  <si>
    <t>"Z1, BK, dl. 3000 mm, 7,09 kg/m" 3*7,09/1000</t>
  </si>
  <si>
    <t>133584260</t>
  </si>
  <si>
    <t>ocel pásová, značka oceli S 235 JR 30x3,00 mm</t>
  </si>
  <si>
    <t>"Z1 BK, Ocel pracny 30/3mm po 150, 0,71 kg/m, 21x2=42ks" 21*2*0,71*0,15/1000</t>
  </si>
  <si>
    <t>767.6</t>
  </si>
  <si>
    <t>767.7</t>
  </si>
  <si>
    <t>Dodatek k POV 2: Vytýčení hranice pozemku</t>
  </si>
  <si>
    <t xml:space="preserve">Zařízení staveniště dodavatele, tzn: náklady na zhotovení, provoz a demontáž zařízení staveniště včetně přípojek inženýrských sítí, dodávky a práce spojené s přesunem, osazením a provozem mechanizace včetně zajištění BOZP. </t>
  </si>
  <si>
    <t xml:space="preserve">Kompletační činnost, tzn: zajištění provozu a údržby zařízení staveniště včetně společných sociálních a provozních prostor a jejich poskytování poddodavatelům díla, koordinace postupu prací prováděných subdodavateli díla, zajišťování návazností jednotlivých prací, jejich přejímka, kontrola apod. </t>
  </si>
  <si>
    <t>Odstranění pařezů D do 700 mm</t>
  </si>
  <si>
    <t>Příplatek k vodorovnému přemístění pařezů D 700 mm ZKD 5 km</t>
  </si>
  <si>
    <t>R19</t>
  </si>
  <si>
    <t>R20</t>
  </si>
  <si>
    <t xml:space="preserve">Dodatek k ZS 1: Náklady na provizorní dopravní značení; osázení a následné odstranění silničních panelů uložených do štěrkodrtě v rámci provizornícho stavu ZS. </t>
  </si>
  <si>
    <t>Dodatek k POV 1: Vytýčení ing. sítí, geodetické zaměření a geodetické plány stavby, vytýčení stavby, zkoušky hutnění zemin a sypanin, poplatky za zábor veřejných ploch</t>
  </si>
  <si>
    <t>O.2</t>
  </si>
  <si>
    <t>Dokumentace skutečného provedení</t>
  </si>
  <si>
    <t>Rozpočet</t>
  </si>
  <si>
    <t>plocha sanace 5390 m2</t>
  </si>
  <si>
    <t>564681111R02</t>
  </si>
  <si>
    <t>zesílení v bermě pod dálničním mostem 530m2 x 0,1m x 1,9</t>
  </si>
  <si>
    <t>569831111R01</t>
  </si>
  <si>
    <t>Pozn. jednotková hmotnost 0,181 t</t>
  </si>
  <si>
    <t>Pozn. jednotková hmotnost 0,098 t</t>
  </si>
  <si>
    <t>Pozn. jednotková hmotnost 0,138 t</t>
  </si>
  <si>
    <t>Pozn. jednotková hmotnost 0,288 t</t>
  </si>
  <si>
    <t>Pozn. jednotková hmotnost 0,230 t</t>
  </si>
  <si>
    <t>Pozn. jednotková hmotnost 0,145 t</t>
  </si>
  <si>
    <t>Pozn. jednotková hmotnost 2,400 t</t>
  </si>
  <si>
    <t>Pozn. jednotková hmotnost 0,082 t</t>
  </si>
  <si>
    <t>Pozn. jednotková hmotnost 2,000 t</t>
  </si>
  <si>
    <t>Pozn. jednotková hmotnost 0,408 t</t>
  </si>
  <si>
    <t>Pozn. jednotková hmotnost 1,665 t</t>
  </si>
  <si>
    <t>Pozn. jednotková hmotnost 0,00035 t</t>
  </si>
  <si>
    <t>Pozn. jednotková hmotnost 0,0005 t</t>
  </si>
  <si>
    <t>Pozn. jednotková hmotnost 0,423 t</t>
  </si>
  <si>
    <t>Pozn. jednotková hmotnost 0,437 t</t>
  </si>
  <si>
    <t>Pozn. jednotková hmotnost 0,200 t</t>
  </si>
  <si>
    <t>Pozn. jednotková hmotnost 0,002 t</t>
  </si>
  <si>
    <t>Pozn. jednotková hmotnost 0,0003 t</t>
  </si>
  <si>
    <t>Pozn. jednotková hmotnost 0,0004 t</t>
  </si>
  <si>
    <t>Pozn. jednotková hmotnost 0,577 t</t>
  </si>
  <si>
    <t>Pozn. jednotková hmotnost 1,000 t</t>
  </si>
  <si>
    <t>Pozn. jednotková hmotnost 0,209 t</t>
  </si>
  <si>
    <t>Pozn. jednotková hmotnost 0,330 t</t>
  </si>
  <si>
    <t>Pozn. jednotková hmotnost 0,512 t</t>
  </si>
  <si>
    <t>Pozn. jednotková hmotnost 0,712 t</t>
  </si>
  <si>
    <t>Pozn. jednotková hmotnost 0,386 t</t>
  </si>
  <si>
    <t>Pozn. jednotková hmotnost 0,156 t</t>
  </si>
  <si>
    <t>Pozn. jednotková hmotnost 0,130 t</t>
  </si>
  <si>
    <t>Pozn. jednotková hmotnost 0,006 t</t>
  </si>
  <si>
    <t>Pozn. jednotková hmotnost 0,084 t</t>
  </si>
  <si>
    <t>Pozn. jednotková hmotnost 0,140 t</t>
  </si>
  <si>
    <t>Pozn. jednotková hmotnost 0,040 t</t>
  </si>
  <si>
    <t>Pozn. jednotková hmotnost 0,169 t</t>
  </si>
  <si>
    <t>Pozn. jednotková hmotnost 0,304 t</t>
  </si>
  <si>
    <t>Pozn. jednotková hmotnost 0,043 t</t>
  </si>
  <si>
    <t>Pozn. jednotková hmotnost 0,148 t</t>
  </si>
  <si>
    <t>Pozn. jednotková hmotnost 0,125 t</t>
  </si>
  <si>
    <t>Pozn. jednotková hmotnost 0,101 t</t>
  </si>
  <si>
    <t>Pozn. jednotková hmotnost 0,055 t</t>
  </si>
  <si>
    <t>Pozn. jednotková hmotnost 0,024 t</t>
  </si>
  <si>
    <t>Pozn. jednotková hmotnost 0,164 t</t>
  </si>
  <si>
    <t>Pozn. jednotková hmotnost 0,248 t</t>
  </si>
  <si>
    <t>Pozn. jednotková hmotnost 0,244 t</t>
  </si>
  <si>
    <t>Pozn. jednotková hmotnost 0,166 t</t>
  </si>
  <si>
    <t>Pozn. jednotková hmotnost 0,072 t</t>
  </si>
  <si>
    <t>Pozn. jednotková hmotnost 0,090 t</t>
  </si>
  <si>
    <t>položky 91.11 - 91.17 dle kladecího výkresu zastávky</t>
  </si>
  <si>
    <t>Pozn. jednotková hmotnost 0,300 t</t>
  </si>
  <si>
    <t>Pozn. jednotková hmotnost 0,290 t</t>
  </si>
  <si>
    <t>Pozn. jednotková hmotnost 0,068 t</t>
  </si>
  <si>
    <t>Pozn. jednotková hmotnost 0,00009 t</t>
  </si>
  <si>
    <t>Pozn. jednotková hmotnost 0,00004 t</t>
  </si>
  <si>
    <t>Pozn. jednotková hmotnost 0,00066 t</t>
  </si>
  <si>
    <t>Pozn. jednotková hmotnost 0,00032 t</t>
  </si>
  <si>
    <t>Pozn. jednotková hmotnost 0,005 t</t>
  </si>
  <si>
    <t>Pozn. jednotková hmotnost 0,078 t</t>
  </si>
  <si>
    <t>Pozn. jednotková hmotnost 0,315 t</t>
  </si>
  <si>
    <t>Pozn. jednotková hmotnost 0,429 t</t>
  </si>
  <si>
    <t>Pozn. jednotková hmotnost 0,00003 t</t>
  </si>
  <si>
    <t>"10 505 (R)" 0,4364</t>
  </si>
  <si>
    <t>"10 216 (E)" 0,1869</t>
  </si>
  <si>
    <t>"Kari sítě 8/100/100" 0,79</t>
  </si>
  <si>
    <t>Výztuž schodišťové konstrukce a rampy betonářskou ocelí (dle výkresu výztuže)</t>
  </si>
  <si>
    <t>"10 505 (R)" 0,4571</t>
  </si>
  <si>
    <t>"10 216 (E)" 0,1884</t>
  </si>
  <si>
    <t>Výztuž schodišťové konstrukce a rampy svařovanými sítěmi Kari (dle výkresu výztuže)</t>
  </si>
  <si>
    <t>"Kari sít 8/100/100" 0,948</t>
  </si>
  <si>
    <t>Zastávkový přístřešek s plochou střechou, ocelová nosná konstrukce (povrch opatřen ochrannou vrstvou zinku a práškovým vypalovacím lakem), střecha z polykarbonátu (dvoustěnný polykarbonát tloušťky 10 mm v mléčném odstínu), zadní stěna z kaleného skla (kalené sklo tloušťky 8 mm s bezpečnostním potiskem), krytá plocha 4,2 x 1,7 m, včetně dodávky a ukotvení koše na konstrukci přístřešku, podrobnější popis viz TZ a výkres přístřešku</t>
  </si>
  <si>
    <t>Zemní práce - rostlinný materiál</t>
  </si>
  <si>
    <t>Zemní práce (Odstranění křovin, stromů a větví)</t>
  </si>
  <si>
    <t xml:space="preserve">Asfaltový beton vrstva obrusná ACO 11 (ABS) tř. II tl 50 mm š do 3 m z nemodifikovaného asfaltu, barevné provedení - hnědá (barvení provedeno přímo v obalovně) </t>
  </si>
  <si>
    <t xml:space="preserve">Asfaltový beton vrstva obrusná ACO 11 (ABS) tř. II tl 50 mm š do 3 m z nemodifikovaného asfaltu, barevné provedení - červená (barvení provedeno přímo v obalovně) </t>
  </si>
  <si>
    <t>953961114</t>
  </si>
  <si>
    <t>Odstranění odpadkového koše s betonovou patkou</t>
  </si>
  <si>
    <t>966001311</t>
  </si>
  <si>
    <t>Konstrukce pokrývačské</t>
  </si>
  <si>
    <t>765</t>
  </si>
  <si>
    <t>Bourání a demontáže</t>
  </si>
  <si>
    <t>Ostatní konstrukce</t>
  </si>
  <si>
    <t>936124111</t>
  </si>
  <si>
    <t>"lavička" 0,482</t>
  </si>
  <si>
    <t>"koš" 0,087</t>
  </si>
  <si>
    <t>"10"3,57*10</t>
  </si>
  <si>
    <t>"Drenážní trubka dn 160" 4,5</t>
  </si>
  <si>
    <t>936104212</t>
  </si>
  <si>
    <t xml:space="preserve">"Stávající konstrukce madel" </t>
  </si>
  <si>
    <t>Odstranění nátěrů okartáčováním z ocelových konstrukcí středních "B"</t>
  </si>
  <si>
    <t>783.4</t>
  </si>
  <si>
    <t>Montáž odpadkového koše bez betonového základu</t>
  </si>
  <si>
    <t>9.10</t>
  </si>
  <si>
    <t>765.1</t>
  </si>
  <si>
    <t>922</t>
  </si>
  <si>
    <t>Montáže sdělovacích, signalizačních a zabezpečovacích zařízení</t>
  </si>
  <si>
    <t>922.1</t>
  </si>
  <si>
    <t>922.2</t>
  </si>
  <si>
    <t>922.3</t>
  </si>
  <si>
    <t>922.4</t>
  </si>
  <si>
    <t>922.5</t>
  </si>
  <si>
    <t>Revize č.1 (5.11.2012)</t>
  </si>
  <si>
    <t>Položka měla chybnou měrnou jednotku (m3), provedena oprava (m2)</t>
  </si>
  <si>
    <t>Hodnota 21 cm je průměrná, na jednotlivých krajích pláně je 20cm resp. 22cm. V rozpočtu je tak stanovena a zohledněna skutečná kubatura podkladní vrstvy, kterou lze zpětně získat dělením výměry rozpočtované položky tloušťkou vstvy uvedenou v jejím názvu</t>
  </si>
  <si>
    <t>"Spiraea japonica +3% ztratné dle ceníku 823-1 cenové soustavy URS je" 0,01*(43)*1,03</t>
  </si>
  <si>
    <t>Položka má opravený výkaz výměr</t>
  </si>
  <si>
    <t>"Spiraea japonica " 0,01*(43)</t>
  </si>
  <si>
    <t>"Převod na t" 0,78*1,6</t>
  </si>
  <si>
    <t>"ztratné dle ceníku 823-1 cenové soustavy URS je 5%" 43*1,05</t>
  </si>
  <si>
    <t>"viz. pol č. 1.1 a 1.4" 627+595</t>
  </si>
  <si>
    <t>"1m2 kolem rostliny" 627+595</t>
  </si>
  <si>
    <t>"1m2 kolem rostliny, tl. max 100 mm" (627+595)*0,1</t>
  </si>
  <si>
    <t>"pro pol. č. 1.1 +3% ztratné dle ceníku 823-1 cenové soustavy URS je" 0,01*627*1,03</t>
  </si>
  <si>
    <t>Revize č.2 (16.11.2012)</t>
  </si>
  <si>
    <t>Jedná se o standardní dlažbu s půlkulatými výstupky. Rozměry nejčastěji 20 x 10 cm (přesněji 196 x 96 mm), tak aby bylo možné jednoduše vyskládat hmatný (30cm), signální (80cm), případně varovný (40 cm) pás.</t>
  </si>
  <si>
    <t>kpl, kus</t>
  </si>
  <si>
    <t>Revize č.4 (4.12.2012)</t>
  </si>
  <si>
    <t>Doplněná měrná jednotka</t>
  </si>
  <si>
    <t>Doplněná měrná jednotka, položku vyplnit pouze v případě, že tato položka nastane</t>
  </si>
  <si>
    <t>O.3</t>
  </si>
  <si>
    <t>Položka 56.4 - náleží k položce 56.3, součástí není dle třídníku materiál. Hmotnostní koeficient uvedené položky představuje 0,20907</t>
  </si>
  <si>
    <t>Revize č.5 (7.12.2012)</t>
  </si>
  <si>
    <t>Položka zrušena</t>
  </si>
  <si>
    <t>Ošetření ( 1x výchovný prořez, zálivka, hnojení - ročně ) vysazených keřů v rovině a svahu do 1:5 ( 5-ti letá péče)</t>
  </si>
  <si>
    <t>Ošetření ( 1x výchovný prořez, zálivka, hnojení - ročně ) vysazených stromů v rovině a svahu do 1:5 ( 5-ti letá péče)</t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</si>
  <si>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6432-000-5/6-SA-01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 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</si>
  <si>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6432-000-5/6-SB-01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</si>
  <si>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6432-000-5/6-SX-01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</si>
  <si>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6432-000-5/6-EY-01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 
</t>
    </r>
    <r>
      <rPr>
        <sz val="10"/>
        <rFont val="Arial"/>
        <family val="2"/>
        <charset val="238"/>
      </rPr>
      <t xml:space="preserve">autor: Ing. Jaroslav Holáň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</si>
  <si>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6432-000-5/6-IX-01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 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</si>
  <si>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6432-000-5/6-IX-02</t>
    </r>
    <r>
      <rPr>
        <sz val="10"/>
        <rFont val="Arial"/>
        <family val="2"/>
        <charset val="238"/>
      </rPr>
      <t xml:space="preserve">
datum zpracování:</t>
    </r>
    <r>
      <rPr>
        <b/>
        <sz val="10"/>
        <rFont val="Arial"/>
        <family val="2"/>
        <charset val="238"/>
      </rPr>
      <t xml:space="preserve"> 7.12.2012 
</t>
    </r>
    <r>
      <rPr>
        <sz val="10"/>
        <rFont val="Arial"/>
        <family val="2"/>
        <charset val="238"/>
      </rPr>
      <t xml:space="preserve">autor: Ing. Lucie Milatová
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</si>
  <si>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>6432-000-5/6-IX-03</t>
    </r>
    <r>
      <rPr>
        <sz val="10"/>
        <rFont val="Arial"/>
        <family val="2"/>
        <charset val="238"/>
      </rPr>
      <t xml:space="preserve">
datum zpracování: </t>
    </r>
    <r>
      <rPr>
        <b/>
        <sz val="10"/>
        <rFont val="Arial"/>
        <family val="2"/>
        <charset val="238"/>
      </rPr>
      <t xml:space="preserve">7.12.2012
</t>
    </r>
    <r>
      <rPr>
        <sz val="10"/>
        <rFont val="Arial"/>
        <family val="2"/>
        <charset val="238"/>
      </rPr>
      <t xml:space="preserve">autor: Ing. Lucie Milatová
</t>
    </r>
  </si>
  <si>
    <t>Soupis výkonů</t>
  </si>
  <si>
    <t>"OK rampy" 10000</t>
  </si>
  <si>
    <t>Revize č.6 (7.12.2012)</t>
  </si>
  <si>
    <t>Oprava množství</t>
  </si>
  <si>
    <t>Osazení dílců okrasných stěn 400×245×400 mm obdobného charakteru jako zahradní stěna Praktik, vč. lože z drtě frakce 4-8 mm, tl 40mm</t>
  </si>
  <si>
    <t>Doplněn popis položky. Osazení dílců okrasných stěn 400×245×400 mm obdobného charakteru jako zahradní stěna Praktik, vč. lože z drtě frakce 4-8 mm, tl 40mm</t>
  </si>
  <si>
    <r>
      <t>Tebodin Czech Republic, s.r.o.</t>
    </r>
    <r>
      <rPr>
        <sz val="9"/>
        <rFont val="Arial"/>
        <family val="2"/>
        <charset val="238"/>
      </rPr>
      <t xml:space="preserve">
archivní číslo: </t>
    </r>
    <r>
      <rPr>
        <b/>
        <sz val="9"/>
        <rFont val="Arial"/>
        <family val="2"/>
        <charset val="238"/>
      </rPr>
      <t xml:space="preserve">6432-000-5/6-NS 02  
</t>
    </r>
    <r>
      <rPr>
        <sz val="9"/>
        <rFont val="Arial"/>
        <family val="2"/>
        <charset val="238"/>
      </rPr>
      <t>autor: Ing. Lucie Milatová
datum:</t>
    </r>
    <r>
      <rPr>
        <b/>
        <sz val="9"/>
        <rFont val="Arial"/>
        <family val="2"/>
        <charset val="238"/>
      </rPr>
      <t xml:space="preserve"> 11.12.2012</t>
    </r>
  </si>
  <si>
    <r>
      <t>Tebodin Czech Republic, s.r.o.</t>
    </r>
    <r>
      <rPr>
        <sz val="10"/>
        <rFont val="Arial"/>
        <family val="2"/>
        <charset val="238"/>
      </rPr>
      <t xml:space="preserve">
archivní číslo: </t>
    </r>
    <r>
      <rPr>
        <b/>
        <sz val="10"/>
        <rFont val="Arial"/>
        <family val="2"/>
        <charset val="238"/>
      </rPr>
      <t xml:space="preserve">6432-000-5/6-IK 01  
</t>
    </r>
    <r>
      <rPr>
        <sz val="10"/>
        <rFont val="Arial"/>
        <family val="2"/>
        <charset val="238"/>
      </rPr>
      <t xml:space="preserve">datum zpracování: </t>
    </r>
    <r>
      <rPr>
        <b/>
        <sz val="10"/>
        <rFont val="Arial"/>
        <family val="2"/>
        <charset val="238"/>
      </rPr>
      <t xml:space="preserve">11.12.2012  </t>
    </r>
    <r>
      <rPr>
        <sz val="10"/>
        <rFont val="Arial"/>
        <family val="2"/>
        <charset val="238"/>
      </rPr>
      <t xml:space="preserve">
autor: Ing. Pavol Lipták</t>
    </r>
  </si>
  <si>
    <t>Revize č.7 (11.12.2012)</t>
  </si>
  <si>
    <t>Doplněn popis položky. Podklad z kameniva hrubého drceného vel. 0-90 mm tl 300 mm (dodávka + montáž)</t>
  </si>
  <si>
    <t>Doplněn popis položky. Příplatek zk podkladu z kameniva hrubého drceného vel. 0-90 mm (dodávka - doplnění materiálu pol. 56.1)</t>
  </si>
  <si>
    <t>Doplněn popis položky. Podklad z drceného kameniva tloušťky 10 cm (frakce 8-16) - (montáž)</t>
  </si>
  <si>
    <t>Doplněn popis položky. Kamenivo drcené frakce  8/16 (dodávka k položce 56.3)</t>
  </si>
  <si>
    <t>Doplněn popis položky. Podklad ze štěrkodrti po zhutnění tloušťky 10 cm  (přírodní vyvřelý kámen z lomu) (dodávka + montáž)</t>
  </si>
  <si>
    <t>Doplněn popis položky. Podklad ze štěrkodrti po zhutnění tloušťky 21 cm  (přírodní vyvřelý kámen z lomu) (dodávka + montáž)</t>
  </si>
  <si>
    <t>Doplněn popis položky. Podklad ze štěrkodrti po zhutnění tloušťky 25 cm (přírodní vyvřelý kámen z lomu) (dodávka + montáž)</t>
  </si>
  <si>
    <t>Doplněn popis položky. Podklad ze štěrkodrti po zhutnění tloušťky 30 cm (přírodní vyvřelý kámen z lomu) (dodávka + montáž)</t>
  </si>
  <si>
    <t>Doplněn popis položky. Zpevnění krajnic štěrkodrtí tloušťky  20 cm (dodávka + montáž)</t>
  </si>
  <si>
    <t>Podklad pro zpevnění z kameniva drceného 0 - 90 mm (dodávka a montáž)</t>
  </si>
  <si>
    <t>Příplatek zk podkladu z kameniva hrubého drceného vel. 0-90 mm (dodávka - doplnění materiálu pol. 56.1)</t>
  </si>
  <si>
    <t>Podklad z drceného kameniva tloušťky 10 cm (montáž)</t>
  </si>
  <si>
    <t>Kamenivo drcené frakce  8/16 16 (dodávka k položce 56.3)</t>
  </si>
  <si>
    <t>Podklad ze štěrkodrti po zhutnění tloušťky 10 cm (přírodní vyvřelý kámen z lomu) (dodávka + montáž)</t>
  </si>
  <si>
    <t>Podklad ze štěrkodrti po zhutnění tloušťky 21 cm (přírodní vyvřelý kámen z lomu) (dodávka + montáž)</t>
  </si>
  <si>
    <t>Podklad ze štěrkodrti po zhutnění tloušťky 25 cm (přírodní vyvřelý kámen z lomu) (dodávka + montáž)</t>
  </si>
  <si>
    <t>Podklad ze štěrkodrti po zhutnění tloušťky 30 cm(přírodní vyvřelý kámen z lomu) (dodávka + montáž)</t>
  </si>
  <si>
    <t>Zpevnění krajnic štěrkodrtí tloušťky 20 cm (přírodní vyvřelý kámen z lomu) (dodávka + montáž)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</si>
</sst>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"/>
    <numFmt numFmtId="165" formatCode="&quot;$&quot;#,##0.00"/>
    <numFmt numFmtId="166" formatCode="#,##0.000"/>
    <numFmt numFmtId="167" formatCode="#,##0.00000"/>
  </numFmts>
  <fonts count="86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sz val="10"/>
      <name val="Helv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 Black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vantGardeGothicE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color indexed="8"/>
      <name val=".HelveticaLightTTEE"/>
      <family val="2"/>
      <charset val="2"/>
    </font>
    <font>
      <b/>
      <sz val="10"/>
      <color indexed="8"/>
      <name val=".HelveticaLightTTEE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name val="Arial CE"/>
      <family val="2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u/>
      <sz val="12"/>
      <color indexed="10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MS Sans Serif"/>
      <family val="2"/>
      <charset val="238"/>
    </font>
    <font>
      <sz val="10"/>
      <name val="Arial CE"/>
      <family val="2"/>
      <charset val="238"/>
    </font>
    <font>
      <sz val="10"/>
      <name val="Helv"/>
      <family val="2"/>
    </font>
    <font>
      <sz val="10"/>
      <name val="Helv"/>
      <family val="2"/>
      <charset val="238"/>
    </font>
    <font>
      <sz val="10"/>
      <name val="Helv"/>
    </font>
    <font>
      <sz val="10"/>
      <color indexed="8"/>
      <name val="Arial"/>
      <family val="2"/>
    </font>
    <font>
      <sz val="8"/>
      <color indexed="8"/>
      <name val="HelveticaNewE"/>
      <family val="5"/>
      <charset val="200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2"/>
      <name val="Arial Black"/>
      <family val="2"/>
      <charset val="238"/>
    </font>
    <font>
      <sz val="9"/>
      <color indexed="12"/>
      <name val="Arial"/>
      <family val="2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sz val="16"/>
      <name val="Arial Black"/>
      <family val="2"/>
      <charset val="238"/>
    </font>
    <font>
      <sz val="20"/>
      <name val="Arial Black"/>
      <family val="2"/>
      <charset val="238"/>
    </font>
    <font>
      <sz val="9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Helv"/>
      <charset val="238"/>
    </font>
    <font>
      <b/>
      <sz val="9"/>
      <color indexed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color indexed="17"/>
      <name val="Arial"/>
      <family val="2"/>
      <charset val="238"/>
    </font>
    <font>
      <sz val="9"/>
      <name val="Arial"/>
      <family val="2"/>
    </font>
    <font>
      <sz val="11"/>
      <name val="Arial"/>
      <family val="2"/>
      <charset val="238"/>
    </font>
    <font>
      <sz val="9.5"/>
      <name val="Arial"/>
      <family val="2"/>
      <charset val="238"/>
    </font>
    <font>
      <b/>
      <sz val="18"/>
      <name val="Arial"/>
      <family val="2"/>
      <charset val="238"/>
    </font>
    <font>
      <vertAlign val="superscript"/>
      <sz val="12"/>
      <name val="Arial Narrow"/>
      <family val="2"/>
      <charset val="238"/>
    </font>
    <font>
      <vertAlign val="superscript"/>
      <sz val="12"/>
      <name val="Arial Narrow"/>
      <family val="2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family val="2"/>
      <charset val="238"/>
    </font>
    <font>
      <sz val="12"/>
      <name val="Arial Narrow"/>
      <family val="2"/>
      <charset val="238"/>
    </font>
    <font>
      <sz val="12"/>
      <name val="Arial Narrow"/>
      <family val="2"/>
    </font>
    <font>
      <sz val="12"/>
      <name val="Calibri"/>
      <family val="2"/>
      <charset val="238"/>
    </font>
    <font>
      <sz val="12"/>
      <name val="formata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3">
    <xf numFmtId="0" fontId="0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52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" fontId="20" fillId="0" borderId="1" applyAlignment="0">
      <alignment horizontal="left" vertical="center"/>
    </xf>
    <xf numFmtId="165" fontId="27" fillId="19" borderId="2" applyNumberFormat="0" applyFont="0" applyFill="0" applyBorder="0" applyAlignment="0">
      <alignment horizontal="center"/>
    </xf>
    <xf numFmtId="0" fontId="28" fillId="0" borderId="4" applyNumberFormat="0" applyFill="0" applyAlignment="0" applyProtection="0"/>
    <xf numFmtId="0" fontId="30" fillId="0" borderId="0"/>
    <xf numFmtId="0" fontId="31" fillId="6" borderId="0" applyNumberFormat="0" applyBorder="0" applyAlignment="0" applyProtection="0"/>
    <xf numFmtId="0" fontId="57" fillId="0" borderId="0"/>
    <xf numFmtId="0" fontId="29" fillId="8" borderId="0" applyNumberFormat="0" applyBorder="0" applyAlignment="0" applyProtection="0"/>
    <xf numFmtId="0" fontId="56" fillId="0" borderId="0"/>
    <xf numFmtId="0" fontId="32" fillId="20" borderId="5" applyNumberFormat="0" applyAlignment="0" applyProtection="0"/>
    <xf numFmtId="0" fontId="32" fillId="20" borderId="5" applyNumberFormat="0" applyAlignment="0" applyProtection="0"/>
    <xf numFmtId="0" fontId="33" fillId="0" borderId="6" applyNumberFormat="0" applyFont="0" applyFill="0" applyAlignment="0" applyProtection="0">
      <alignment horizontal="left"/>
    </xf>
    <xf numFmtId="44" fontId="1" fillId="0" borderId="0" applyFill="0" applyBorder="0" applyAlignment="0" applyProtection="0"/>
    <xf numFmtId="49" fontId="8" fillId="0" borderId="7" applyBorder="0" applyProtection="0">
      <alignment horizontal="left"/>
    </xf>
    <xf numFmtId="166" fontId="8" fillId="0" borderId="0" applyBorder="0" applyProtection="0"/>
    <xf numFmtId="49" fontId="34" fillId="0" borderId="8" applyNumberFormat="0">
      <alignment horizontal="left" vertical="center"/>
    </xf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 applyBorder="0" applyProtection="0"/>
    <xf numFmtId="0" fontId="8" fillId="0" borderId="7" applyBorder="0" applyProtection="0">
      <alignment horizontal="left"/>
      <protection locked="0"/>
    </xf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1" fillId="0" borderId="0"/>
    <xf numFmtId="0" fontId="18" fillId="0" borderId="0"/>
    <xf numFmtId="0" fontId="66" fillId="0" borderId="0"/>
    <xf numFmtId="0" fontId="8" fillId="0" borderId="0"/>
    <xf numFmtId="0" fontId="1" fillId="0" borderId="0"/>
    <xf numFmtId="0" fontId="1" fillId="0" borderId="0"/>
    <xf numFmtId="0" fontId="50" fillId="0" borderId="0" applyAlignment="0">
      <alignment vertical="top" wrapText="1"/>
      <protection locked="0"/>
    </xf>
    <xf numFmtId="0" fontId="51" fillId="0" borderId="0"/>
    <xf numFmtId="0" fontId="1" fillId="0" borderId="0"/>
    <xf numFmtId="0" fontId="55" fillId="0" borderId="0"/>
    <xf numFmtId="0" fontId="1" fillId="0" borderId="0"/>
    <xf numFmtId="0" fontId="6" fillId="0" borderId="0"/>
    <xf numFmtId="0" fontId="1" fillId="0" borderId="0"/>
    <xf numFmtId="0" fontId="58" fillId="21" borderId="0"/>
    <xf numFmtId="0" fontId="8" fillId="7" borderId="12" applyNumberFormat="0" applyFont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3" fontId="23" fillId="0" borderId="15" applyFill="0">
      <alignment horizontal="right" vertical="center"/>
    </xf>
    <xf numFmtId="3" fontId="23" fillId="0" borderId="15" applyFill="0">
      <alignment horizontal="right" vertical="center"/>
    </xf>
    <xf numFmtId="0" fontId="25" fillId="0" borderId="16">
      <alignment horizontal="left" vertical="center" wrapText="1" indent="1"/>
    </xf>
    <xf numFmtId="0" fontId="25" fillId="0" borderId="16">
      <alignment horizontal="left" vertical="center" wrapText="1" indent="1"/>
    </xf>
    <xf numFmtId="0" fontId="4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10" borderId="0" applyNumberFormat="0" applyBorder="0" applyAlignment="0" applyProtection="0"/>
    <xf numFmtId="0" fontId="6" fillId="0" borderId="0"/>
    <xf numFmtId="0" fontId="8" fillId="0" borderId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24" fillId="0" borderId="15">
      <alignment horizontal="right" vertical="center"/>
    </xf>
    <xf numFmtId="0" fontId="46" fillId="12" borderId="17" applyNumberFormat="0" applyAlignment="0" applyProtection="0"/>
    <xf numFmtId="0" fontId="22" fillId="0" borderId="0"/>
    <xf numFmtId="0" fontId="8" fillId="0" borderId="0"/>
    <xf numFmtId="0" fontId="47" fillId="22" borderId="17" applyNumberFormat="0" applyAlignment="0" applyProtection="0"/>
    <xf numFmtId="0" fontId="48" fillId="22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6" fillId="0" borderId="0"/>
    <xf numFmtId="0" fontId="8" fillId="0" borderId="0"/>
    <xf numFmtId="0" fontId="71" fillId="0" borderId="0"/>
    <xf numFmtId="0" fontId="8" fillId="0" borderId="0"/>
    <xf numFmtId="0" fontId="70" fillId="0" borderId="0"/>
    <xf numFmtId="0" fontId="1" fillId="0" borderId="0"/>
    <xf numFmtId="0" fontId="8" fillId="0" borderId="0"/>
    <xf numFmtId="0" fontId="85" fillId="0" borderId="0"/>
  </cellStyleXfs>
  <cellXfs count="547">
    <xf numFmtId="0" fontId="0" fillId="0" borderId="0" xfId="0"/>
    <xf numFmtId="0" fontId="1" fillId="0" borderId="0" xfId="155"/>
    <xf numFmtId="4" fontId="1" fillId="0" borderId="0" xfId="155" applyNumberFormat="1"/>
    <xf numFmtId="0" fontId="1" fillId="0" borderId="0" xfId="155" applyAlignment="1">
      <alignment horizontal="center"/>
    </xf>
    <xf numFmtId="0" fontId="1" fillId="0" borderId="0" xfId="155" applyAlignment="1">
      <alignment vertical="center"/>
    </xf>
    <xf numFmtId="4" fontId="1" fillId="0" borderId="0" xfId="155" applyNumberFormat="1" applyAlignment="1">
      <alignment horizontal="right" vertical="center" indent="1"/>
    </xf>
    <xf numFmtId="4" fontId="3" fillId="19" borderId="19" xfId="155" applyNumberFormat="1" applyFont="1" applyFill="1" applyBorder="1" applyAlignment="1">
      <alignment horizontal="right" vertical="center" indent="1"/>
    </xf>
    <xf numFmtId="4" fontId="3" fillId="19" borderId="20" xfId="155" applyNumberFormat="1" applyFont="1" applyFill="1" applyBorder="1" applyAlignment="1">
      <alignment horizontal="right" vertical="center" indent="1"/>
    </xf>
    <xf numFmtId="0" fontId="3" fillId="19" borderId="20" xfId="155" applyFont="1" applyFill="1" applyBorder="1" applyAlignment="1">
      <alignment vertical="center"/>
    </xf>
    <xf numFmtId="0" fontId="3" fillId="19" borderId="21" xfId="155" applyFont="1" applyFill="1" applyBorder="1" applyAlignment="1">
      <alignment horizontal="center" vertical="center"/>
    </xf>
    <xf numFmtId="0" fontId="1" fillId="0" borderId="0" xfId="155" applyFont="1" applyAlignment="1">
      <alignment vertical="center"/>
    </xf>
    <xf numFmtId="4" fontId="1" fillId="28" borderId="22" xfId="155" applyNumberFormat="1" applyFont="1" applyFill="1" applyBorder="1" applyAlignment="1">
      <alignment horizontal="right" vertical="center" indent="1"/>
    </xf>
    <xf numFmtId="4" fontId="1" fillId="28" borderId="20" xfId="155" applyNumberFormat="1" applyFont="1" applyFill="1" applyBorder="1" applyAlignment="1">
      <alignment horizontal="right" vertical="center" indent="1"/>
    </xf>
    <xf numFmtId="0" fontId="1" fillId="28" borderId="20" xfId="155" applyFont="1" applyFill="1" applyBorder="1" applyAlignment="1">
      <alignment vertical="center"/>
    </xf>
    <xf numFmtId="0" fontId="1" fillId="28" borderId="21" xfId="155" applyFont="1" applyFill="1" applyBorder="1" applyAlignment="1">
      <alignment horizontal="center" vertical="center"/>
    </xf>
    <xf numFmtId="4" fontId="4" fillId="0" borderId="22" xfId="155" applyNumberFormat="1" applyFont="1" applyBorder="1" applyAlignment="1">
      <alignment horizontal="right" vertical="center" indent="1"/>
    </xf>
    <xf numFmtId="4" fontId="1" fillId="0" borderId="20" xfId="155" applyNumberFormat="1" applyFont="1" applyBorder="1" applyAlignment="1">
      <alignment horizontal="right" vertical="center" indent="1"/>
    </xf>
    <xf numFmtId="0" fontId="1" fillId="0" borderId="20" xfId="155" applyFont="1" applyBorder="1" applyAlignment="1">
      <alignment vertical="center"/>
    </xf>
    <xf numFmtId="0" fontId="5" fillId="0" borderId="20" xfId="155" applyFont="1" applyBorder="1" applyAlignment="1">
      <alignment vertical="center"/>
    </xf>
    <xf numFmtId="0" fontId="1" fillId="0" borderId="21" xfId="155" applyFont="1" applyBorder="1" applyAlignment="1">
      <alignment horizontal="center" vertical="center"/>
    </xf>
    <xf numFmtId="4" fontId="5" fillId="0" borderId="22" xfId="155" applyNumberFormat="1" applyFont="1" applyBorder="1" applyAlignment="1">
      <alignment horizontal="right" vertical="center" indent="1"/>
    </xf>
    <xf numFmtId="4" fontId="5" fillId="0" borderId="20" xfId="155" applyNumberFormat="1" applyFont="1" applyBorder="1" applyAlignment="1">
      <alignment horizontal="right" vertical="center" indent="1"/>
    </xf>
    <xf numFmtId="0" fontId="7" fillId="0" borderId="20" xfId="155" applyFont="1" applyBorder="1" applyAlignment="1">
      <alignment vertical="center"/>
    </xf>
    <xf numFmtId="0" fontId="5" fillId="0" borderId="21" xfId="155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" fillId="28" borderId="20" xfId="155" applyFont="1" applyFill="1" applyBorder="1"/>
    <xf numFmtId="0" fontId="1" fillId="28" borderId="21" xfId="155" applyFont="1" applyFill="1" applyBorder="1" applyAlignment="1">
      <alignment horizontal="center"/>
    </xf>
    <xf numFmtId="0" fontId="1" fillId="0" borderId="24" xfId="169" applyFont="1" applyFill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0" fontId="5" fillId="0" borderId="20" xfId="155" applyFont="1" applyBorder="1" applyAlignment="1">
      <alignment horizontal="center" vertical="center"/>
    </xf>
    <xf numFmtId="0" fontId="1" fillId="28" borderId="20" xfId="155" applyFont="1" applyFill="1" applyBorder="1" applyAlignment="1">
      <alignment horizontal="center" vertical="center"/>
    </xf>
    <xf numFmtId="0" fontId="1" fillId="0" borderId="20" xfId="155" applyFont="1" applyBorder="1" applyAlignment="1">
      <alignment horizontal="center" vertical="center"/>
    </xf>
    <xf numFmtId="0" fontId="12" fillId="0" borderId="0" xfId="155" applyFont="1" applyAlignment="1">
      <alignment horizontal="center" vertical="center" wrapText="1"/>
    </xf>
    <xf numFmtId="0" fontId="12" fillId="0" borderId="24" xfId="169" applyFont="1" applyFill="1" applyBorder="1" applyAlignment="1">
      <alignment vertical="center" wrapText="1"/>
    </xf>
    <xf numFmtId="0" fontId="12" fillId="0" borderId="26" xfId="155" applyFont="1" applyBorder="1" applyAlignment="1">
      <alignment vertical="center" wrapText="1"/>
    </xf>
    <xf numFmtId="4" fontId="1" fillId="0" borderId="29" xfId="155" applyNumberFormat="1" applyBorder="1"/>
    <xf numFmtId="4" fontId="1" fillId="0" borderId="30" xfId="155" applyNumberFormat="1" applyBorder="1"/>
    <xf numFmtId="0" fontId="1" fillId="0" borderId="31" xfId="155" applyBorder="1" applyAlignment="1">
      <alignment horizontal="center"/>
    </xf>
    <xf numFmtId="0" fontId="1" fillId="0" borderId="32" xfId="155" applyBorder="1" applyAlignment="1">
      <alignment horizontal="center"/>
    </xf>
    <xf numFmtId="4" fontId="15" fillId="0" borderId="33" xfId="155" applyNumberFormat="1" applyFont="1" applyBorder="1" applyAlignment="1">
      <alignment horizontal="right" indent="2"/>
    </xf>
    <xf numFmtId="0" fontId="1" fillId="0" borderId="35" xfId="155" applyBorder="1" applyAlignment="1">
      <alignment horizontal="center"/>
    </xf>
    <xf numFmtId="49" fontId="6" fillId="0" borderId="35" xfId="169" applyNumberFormat="1" applyBorder="1"/>
    <xf numFmtId="166" fontId="10" fillId="0" borderId="0" xfId="169" applyNumberFormat="1" applyFont="1"/>
    <xf numFmtId="0" fontId="6" fillId="0" borderId="0" xfId="169"/>
    <xf numFmtId="49" fontId="6" fillId="0" borderId="32" xfId="169" applyNumberFormat="1" applyBorder="1"/>
    <xf numFmtId="0" fontId="64" fillId="0" borderId="0" xfId="169" applyFont="1" applyFill="1" applyBorder="1" applyAlignment="1">
      <alignment shrinkToFit="1"/>
    </xf>
    <xf numFmtId="49" fontId="20" fillId="0" borderId="31" xfId="157" applyNumberFormat="1" applyFont="1" applyFill="1" applyBorder="1" applyAlignment="1">
      <alignment horizontal="center" vertical="center" wrapText="1"/>
    </xf>
    <xf numFmtId="0" fontId="14" fillId="0" borderId="0" xfId="169" applyFont="1" applyFill="1" applyBorder="1" applyAlignment="1"/>
    <xf numFmtId="49" fontId="12" fillId="0" borderId="21" xfId="169" applyNumberFormat="1" applyFont="1" applyBorder="1" applyAlignment="1">
      <alignment horizontal="center" vertical="center" wrapText="1"/>
    </xf>
    <xf numFmtId="0" fontId="1" fillId="0" borderId="36" xfId="169" applyFont="1" applyBorder="1" applyAlignment="1">
      <alignment horizontal="center" vertical="center" wrapText="1"/>
    </xf>
    <xf numFmtId="0" fontId="12" fillId="0" borderId="36" xfId="169" applyFont="1" applyBorder="1" applyAlignment="1">
      <alignment horizontal="center" vertical="center" wrapText="1"/>
    </xf>
    <xf numFmtId="4" fontId="12" fillId="0" borderId="22" xfId="169" applyNumberFormat="1" applyFont="1" applyBorder="1" applyAlignment="1">
      <alignment horizontal="center" vertical="center" wrapText="1"/>
    </xf>
    <xf numFmtId="166" fontId="65" fillId="0" borderId="0" xfId="169" applyNumberFormat="1" applyFont="1" applyAlignment="1">
      <alignment horizontal="center" vertical="center" wrapText="1"/>
    </xf>
    <xf numFmtId="0" fontId="12" fillId="0" borderId="0" xfId="169" applyFont="1" applyAlignment="1">
      <alignment horizontal="center" vertical="center" wrapText="1"/>
    </xf>
    <xf numFmtId="49" fontId="12" fillId="0" borderId="41" xfId="169" applyNumberFormat="1" applyFont="1" applyBorder="1" applyAlignment="1">
      <alignment horizontal="center" vertical="center" wrapText="1"/>
    </xf>
    <xf numFmtId="0" fontId="1" fillId="0" borderId="42" xfId="169" applyFont="1" applyBorder="1" applyAlignment="1">
      <alignment horizontal="center" vertical="center" wrapText="1"/>
    </xf>
    <xf numFmtId="0" fontId="12" fillId="0" borderId="42" xfId="169" applyFont="1" applyBorder="1" applyAlignment="1">
      <alignment horizontal="center" vertical="center" wrapText="1"/>
    </xf>
    <xf numFmtId="4" fontId="12" fillId="0" borderId="43" xfId="169" applyNumberFormat="1" applyFont="1" applyBorder="1" applyAlignment="1">
      <alignment horizontal="center" vertical="center" wrapText="1"/>
    </xf>
    <xf numFmtId="166" fontId="65" fillId="0" borderId="0" xfId="169" applyNumberFormat="1" applyFont="1" applyBorder="1" applyAlignment="1">
      <alignment horizontal="center" vertical="center" wrapText="1"/>
    </xf>
    <xf numFmtId="0" fontId="12" fillId="0" borderId="0" xfId="169" applyFont="1" applyBorder="1" applyAlignment="1">
      <alignment horizontal="center" vertical="center" wrapText="1"/>
    </xf>
    <xf numFmtId="166" fontId="19" fillId="0" borderId="0" xfId="169" applyNumberFormat="1" applyFont="1" applyFill="1" applyAlignment="1">
      <alignment vertical="center"/>
    </xf>
    <xf numFmtId="0" fontId="5" fillId="0" borderId="0" xfId="169" applyFont="1" applyAlignment="1">
      <alignment vertical="center"/>
    </xf>
    <xf numFmtId="49" fontId="12" fillId="19" borderId="25" xfId="169" applyNumberFormat="1" applyFont="1" applyFill="1" applyBorder="1" applyAlignment="1">
      <alignment vertical="center"/>
    </xf>
    <xf numFmtId="0" fontId="1" fillId="0" borderId="24" xfId="169" applyFont="1" applyFill="1" applyBorder="1" applyAlignment="1">
      <alignment vertical="center"/>
    </xf>
    <xf numFmtId="0" fontId="5" fillId="0" borderId="0" xfId="169" applyFont="1" applyFill="1" applyAlignment="1">
      <alignment vertical="center"/>
    </xf>
    <xf numFmtId="49" fontId="1" fillId="0" borderId="25" xfId="169" applyNumberFormat="1" applyFont="1" applyBorder="1" applyAlignment="1">
      <alignment vertical="center"/>
    </xf>
    <xf numFmtId="4" fontId="1" fillId="0" borderId="23" xfId="169" applyNumberFormat="1" applyFont="1" applyBorder="1" applyAlignment="1">
      <alignment vertical="center"/>
    </xf>
    <xf numFmtId="166" fontId="10" fillId="0" borderId="0" xfId="169" applyNumberFormat="1" applyFont="1" applyFill="1" applyAlignment="1">
      <alignment vertical="center"/>
    </xf>
    <xf numFmtId="0" fontId="6" fillId="0" borderId="0" xfId="169" applyAlignment="1">
      <alignment vertical="center"/>
    </xf>
    <xf numFmtId="49" fontId="5" fillId="29" borderId="38" xfId="169" applyNumberFormat="1" applyFont="1" applyFill="1" applyBorder="1" applyAlignment="1">
      <alignment vertical="center"/>
    </xf>
    <xf numFmtId="0" fontId="5" fillId="29" borderId="36" xfId="169" applyFont="1" applyFill="1" applyBorder="1" applyAlignment="1">
      <alignment vertical="center" wrapText="1"/>
    </xf>
    <xf numFmtId="0" fontId="5" fillId="29" borderId="36" xfId="169" applyFont="1" applyFill="1" applyBorder="1" applyAlignment="1">
      <alignment vertical="center"/>
    </xf>
    <xf numFmtId="4" fontId="5" fillId="29" borderId="37" xfId="169" applyNumberFormat="1" applyFont="1" applyFill="1" applyBorder="1" applyAlignment="1">
      <alignment horizontal="right" vertical="center"/>
    </xf>
    <xf numFmtId="166" fontId="19" fillId="0" borderId="0" xfId="169" applyNumberFormat="1" applyFont="1" applyAlignment="1">
      <alignment vertical="center"/>
    </xf>
    <xf numFmtId="49" fontId="5" fillId="0" borderId="28" xfId="169" applyNumberFormat="1" applyFont="1" applyFill="1" applyBorder="1" applyAlignment="1">
      <alignment vertical="center"/>
    </xf>
    <xf numFmtId="0" fontId="5" fillId="0" borderId="26" xfId="169" applyFont="1" applyFill="1" applyBorder="1" applyAlignment="1">
      <alignment vertical="center" wrapText="1"/>
    </xf>
    <xf numFmtId="0" fontId="5" fillId="0" borderId="26" xfId="169" applyFont="1" applyFill="1" applyBorder="1" applyAlignment="1">
      <alignment vertical="center"/>
    </xf>
    <xf numFmtId="4" fontId="5" fillId="0" borderId="27" xfId="169" applyNumberFormat="1" applyFont="1" applyFill="1" applyBorder="1" applyAlignment="1">
      <alignment horizontal="right" vertical="center"/>
    </xf>
    <xf numFmtId="0" fontId="6" fillId="0" borderId="0" xfId="169" applyFill="1"/>
    <xf numFmtId="166" fontId="1" fillId="0" borderId="0" xfId="169" applyNumberFormat="1" applyFont="1" applyAlignment="1">
      <alignment vertical="center"/>
    </xf>
    <xf numFmtId="0" fontId="6" fillId="0" borderId="0" xfId="169" applyFont="1" applyAlignment="1">
      <alignment vertical="center"/>
    </xf>
    <xf numFmtId="0" fontId="6" fillId="0" borderId="0" xfId="169" applyFont="1"/>
    <xf numFmtId="49" fontId="5" fillId="30" borderId="25" xfId="169" applyNumberFormat="1" applyFont="1" applyFill="1" applyBorder="1" applyAlignment="1">
      <alignment vertical="center"/>
    </xf>
    <xf numFmtId="0" fontId="5" fillId="30" borderId="24" xfId="169" applyFont="1" applyFill="1" applyBorder="1" applyAlignment="1">
      <alignment vertical="center" wrapText="1"/>
    </xf>
    <xf numFmtId="9" fontId="5" fillId="30" borderId="24" xfId="169" applyNumberFormat="1" applyFont="1" applyFill="1" applyBorder="1" applyAlignment="1">
      <alignment vertical="center"/>
    </xf>
    <xf numFmtId="4" fontId="5" fillId="30" borderId="23" xfId="169" applyNumberFormat="1" applyFont="1" applyFill="1" applyBorder="1" applyAlignment="1">
      <alignment horizontal="right" vertical="center"/>
    </xf>
    <xf numFmtId="166" fontId="5" fillId="30" borderId="0" xfId="169" applyNumberFormat="1" applyFont="1" applyFill="1" applyAlignment="1">
      <alignment vertical="center"/>
    </xf>
    <xf numFmtId="0" fontId="5" fillId="30" borderId="0" xfId="169" applyFont="1" applyFill="1" applyAlignment="1">
      <alignment vertical="center"/>
    </xf>
    <xf numFmtId="0" fontId="6" fillId="30" borderId="0" xfId="169" applyFont="1" applyFill="1"/>
    <xf numFmtId="49" fontId="5" fillId="31" borderId="38" xfId="169" applyNumberFormat="1" applyFont="1" applyFill="1" applyBorder="1" applyAlignment="1">
      <alignment vertical="center"/>
    </xf>
    <xf numFmtId="0" fontId="5" fillId="31" borderId="36" xfId="169" applyFont="1" applyFill="1" applyBorder="1" applyAlignment="1">
      <alignment vertical="center" wrapText="1"/>
    </xf>
    <xf numFmtId="4" fontId="5" fillId="31" borderId="36" xfId="153" applyNumberFormat="1" applyFont="1" applyFill="1" applyBorder="1" applyAlignment="1">
      <alignment vertical="center" wrapText="1"/>
    </xf>
    <xf numFmtId="4" fontId="5" fillId="31" borderId="37" xfId="169" applyNumberFormat="1" applyFont="1" applyFill="1" applyBorder="1" applyAlignment="1">
      <alignment horizontal="right" vertical="center"/>
    </xf>
    <xf numFmtId="0" fontId="1" fillId="31" borderId="0" xfId="153" applyFill="1" applyAlignment="1">
      <alignment vertical="center"/>
    </xf>
    <xf numFmtId="49" fontId="1" fillId="0" borderId="31" xfId="169" applyNumberFormat="1" applyFont="1" applyBorder="1" applyAlignment="1">
      <alignment vertical="center"/>
    </xf>
    <xf numFmtId="0" fontId="1" fillId="0" borderId="30" xfId="169" applyFont="1" applyBorder="1" applyAlignment="1">
      <alignment vertical="center" wrapText="1"/>
    </xf>
    <xf numFmtId="0" fontId="1" fillId="0" borderId="30" xfId="169" applyFont="1" applyBorder="1" applyAlignment="1">
      <alignment vertical="center"/>
    </xf>
    <xf numFmtId="4" fontId="1" fillId="0" borderId="29" xfId="169" applyNumberFormat="1" applyFont="1" applyBorder="1" applyAlignment="1">
      <alignment horizontal="right" vertical="center"/>
    </xf>
    <xf numFmtId="166" fontId="10" fillId="0" borderId="0" xfId="169" applyNumberFormat="1" applyFont="1" applyAlignment="1">
      <alignment vertical="center"/>
    </xf>
    <xf numFmtId="0" fontId="1" fillId="32" borderId="21" xfId="169" applyFont="1" applyFill="1" applyBorder="1" applyAlignment="1">
      <alignment vertical="center" wrapText="1"/>
    </xf>
    <xf numFmtId="0" fontId="1" fillId="32" borderId="20" xfId="169" applyFont="1" applyFill="1" applyBorder="1" applyAlignment="1">
      <alignment vertical="center" wrapText="1"/>
    </xf>
    <xf numFmtId="4" fontId="1" fillId="32" borderId="22" xfId="169" applyNumberFormat="1" applyFont="1" applyFill="1" applyBorder="1" applyAlignment="1">
      <alignment vertical="center" wrapText="1"/>
    </xf>
    <xf numFmtId="0" fontId="1" fillId="0" borderId="0" xfId="169" applyFont="1" applyBorder="1" applyAlignment="1">
      <alignment vertical="center" wrapText="1"/>
    </xf>
    <xf numFmtId="0" fontId="6" fillId="30" borderId="35" xfId="169" applyFill="1" applyBorder="1" applyAlignment="1">
      <alignment vertical="center"/>
    </xf>
    <xf numFmtId="4" fontId="6" fillId="30" borderId="33" xfId="169" applyNumberFormat="1" applyFill="1" applyBorder="1" applyAlignment="1">
      <alignment horizontal="right" vertical="center"/>
    </xf>
    <xf numFmtId="0" fontId="6" fillId="30" borderId="32" xfId="169" applyFill="1" applyBorder="1" applyAlignment="1">
      <alignment vertical="center"/>
    </xf>
    <xf numFmtId="4" fontId="6" fillId="30" borderId="39" xfId="169" applyNumberFormat="1" applyFill="1" applyBorder="1" applyAlignment="1">
      <alignment horizontal="right" vertical="center"/>
    </xf>
    <xf numFmtId="14" fontId="6" fillId="30" borderId="31" xfId="169" applyNumberFormat="1" applyFill="1" applyBorder="1" applyAlignment="1">
      <alignment horizontal="left" vertical="center"/>
    </xf>
    <xf numFmtId="4" fontId="6" fillId="30" borderId="29" xfId="169" applyNumberFormat="1" applyFill="1" applyBorder="1" applyAlignment="1">
      <alignment horizontal="right" vertical="center"/>
    </xf>
    <xf numFmtId="0" fontId="9" fillId="0" borderId="0" xfId="169" applyFont="1" applyBorder="1"/>
    <xf numFmtId="0" fontId="9" fillId="0" borderId="0" xfId="169" applyFont="1" applyBorder="1" applyAlignment="1">
      <alignment horizontal="right" vertical="center" indent="1"/>
    </xf>
    <xf numFmtId="49" fontId="6" fillId="0" borderId="0" xfId="169" applyNumberFormat="1"/>
    <xf numFmtId="0" fontId="6" fillId="0" borderId="0" xfId="169" applyAlignment="1">
      <alignment horizontal="right" vertical="center" indent="1"/>
    </xf>
    <xf numFmtId="4" fontId="6" fillId="0" borderId="0" xfId="169" applyNumberFormat="1"/>
    <xf numFmtId="0" fontId="55" fillId="0" borderId="34" xfId="154" applyBorder="1" applyAlignment="1">
      <alignment vertical="justify" wrapText="1"/>
    </xf>
    <xf numFmtId="0" fontId="1" fillId="0" borderId="0" xfId="155" applyBorder="1" applyAlignment="1">
      <alignment horizontal="center"/>
    </xf>
    <xf numFmtId="0" fontId="1" fillId="0" borderId="30" xfId="155" applyBorder="1" applyAlignment="1">
      <alignment horizontal="center"/>
    </xf>
    <xf numFmtId="0" fontId="1" fillId="28" borderId="20" xfId="155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0" fontId="3" fillId="19" borderId="20" xfId="155" applyFont="1" applyFill="1" applyBorder="1" applyAlignment="1">
      <alignment horizontal="center" vertical="center"/>
    </xf>
    <xf numFmtId="0" fontId="1" fillId="0" borderId="0" xfId="155" applyFont="1" applyBorder="1" applyAlignment="1">
      <alignment vertical="center"/>
    </xf>
    <xf numFmtId="0" fontId="12" fillId="0" borderId="0" xfId="155" applyFont="1" applyAlignment="1">
      <alignment vertical="center"/>
    </xf>
    <xf numFmtId="0" fontId="4" fillId="19" borderId="20" xfId="155" applyFont="1" applyFill="1" applyBorder="1" applyAlignment="1">
      <alignment horizontal="center" vertical="center"/>
    </xf>
    <xf numFmtId="0" fontId="4" fillId="19" borderId="20" xfId="155" applyFont="1" applyFill="1" applyBorder="1" applyAlignment="1">
      <alignment vertical="center"/>
    </xf>
    <xf numFmtId="4" fontId="4" fillId="19" borderId="20" xfId="155" applyNumberFormat="1" applyFont="1" applyFill="1" applyBorder="1" applyAlignment="1">
      <alignment vertical="center"/>
    </xf>
    <xf numFmtId="166" fontId="65" fillId="0" borderId="0" xfId="169" applyNumberFormat="1" applyFont="1" applyFill="1" applyAlignment="1">
      <alignment vertical="center"/>
    </xf>
    <xf numFmtId="0" fontId="67" fillId="0" borderId="0" xfId="169" applyFont="1" applyAlignment="1">
      <alignment vertical="center"/>
    </xf>
    <xf numFmtId="0" fontId="12" fillId="19" borderId="24" xfId="169" applyFont="1" applyFill="1" applyBorder="1" applyAlignment="1">
      <alignment vertical="center" wrapText="1"/>
    </xf>
    <xf numFmtId="0" fontId="13" fillId="19" borderId="24" xfId="169" applyFont="1" applyFill="1" applyBorder="1" applyAlignment="1">
      <alignment horizontal="center" vertical="center"/>
    </xf>
    <xf numFmtId="4" fontId="13" fillId="19" borderId="23" xfId="169" applyNumberFormat="1" applyFont="1" applyFill="1" applyBorder="1" applyAlignment="1">
      <alignment horizontal="right" vertical="center"/>
    </xf>
    <xf numFmtId="166" fontId="68" fillId="0" borderId="0" xfId="169" applyNumberFormat="1" applyFont="1" applyFill="1" applyAlignment="1">
      <alignment vertical="center"/>
    </xf>
    <xf numFmtId="0" fontId="13" fillId="0" borderId="0" xfId="169" applyFont="1" applyAlignment="1">
      <alignment vertical="center"/>
    </xf>
    <xf numFmtId="0" fontId="5" fillId="21" borderId="34" xfId="155" applyFont="1" applyFill="1" applyBorder="1" applyAlignment="1">
      <alignment vertical="justify" wrapText="1"/>
    </xf>
    <xf numFmtId="49" fontId="6" fillId="0" borderId="25" xfId="169" applyNumberFormat="1" applyBorder="1"/>
    <xf numFmtId="0" fontId="69" fillId="0" borderId="24" xfId="195" applyFont="1" applyBorder="1" applyAlignment="1">
      <alignment vertical="center" wrapText="1"/>
    </xf>
    <xf numFmtId="4" fontId="6" fillId="0" borderId="23" xfId="169" applyNumberFormat="1" applyBorder="1"/>
    <xf numFmtId="4" fontId="1" fillId="0" borderId="23" xfId="169" applyNumberFormat="1" applyFont="1" applyBorder="1"/>
    <xf numFmtId="0" fontId="55" fillId="0" borderId="33" xfId="154" applyBorder="1" applyAlignment="1">
      <alignment vertical="justify" wrapText="1"/>
    </xf>
    <xf numFmtId="0" fontId="0" fillId="21" borderId="24" xfId="195" applyFont="1" applyFill="1" applyBorder="1" applyAlignment="1">
      <alignment vertical="center" wrapText="1"/>
    </xf>
    <xf numFmtId="4" fontId="5" fillId="0" borderId="26" xfId="169" applyNumberFormat="1" applyFont="1" applyFill="1" applyBorder="1" applyAlignment="1">
      <alignment vertical="center" wrapText="1"/>
    </xf>
    <xf numFmtId="0" fontId="70" fillId="0" borderId="0" xfId="196" applyFont="1"/>
    <xf numFmtId="4" fontId="11" fillId="33" borderId="20" xfId="197" applyNumberFormat="1" applyFont="1" applyFill="1" applyBorder="1" applyAlignment="1">
      <alignment horizontal="right" vertical="center" indent="1"/>
    </xf>
    <xf numFmtId="0" fontId="11" fillId="33" borderId="20" xfId="197" applyFont="1" applyFill="1" applyBorder="1" applyAlignment="1">
      <alignment horizontal="right" vertical="center" indent="1"/>
    </xf>
    <xf numFmtId="0" fontId="11" fillId="33" borderId="20" xfId="197" applyFont="1" applyFill="1" applyBorder="1" applyAlignment="1">
      <alignment vertical="center"/>
    </xf>
    <xf numFmtId="49" fontId="11" fillId="33" borderId="21" xfId="197" applyNumberFormat="1" applyFont="1" applyFill="1" applyBorder="1" applyAlignment="1">
      <alignment horizontal="center" vertical="center"/>
    </xf>
    <xf numFmtId="4" fontId="71" fillId="28" borderId="22" xfId="197" applyNumberFormat="1" applyFill="1" applyBorder="1" applyAlignment="1">
      <alignment horizontal="right" vertical="center" indent="1"/>
    </xf>
    <xf numFmtId="4" fontId="71" fillId="28" borderId="20" xfId="197" applyNumberFormat="1" applyFill="1" applyBorder="1" applyAlignment="1">
      <alignment horizontal="right" vertical="center" indent="1"/>
    </xf>
    <xf numFmtId="0" fontId="71" fillId="28" borderId="20" xfId="197" applyFill="1" applyBorder="1" applyAlignment="1">
      <alignment horizontal="right" vertical="center" indent="1"/>
    </xf>
    <xf numFmtId="0" fontId="71" fillId="28" borderId="20" xfId="197" applyFill="1" applyBorder="1" applyAlignment="1">
      <alignment vertical="center"/>
    </xf>
    <xf numFmtId="49" fontId="71" fillId="28" borderId="21" xfId="197" applyNumberFormat="1" applyFill="1" applyBorder="1" applyAlignment="1">
      <alignment horizontal="center" vertical="center"/>
    </xf>
    <xf numFmtId="4" fontId="71" fillId="0" borderId="20" xfId="197" applyNumberFormat="1" applyBorder="1" applyAlignment="1">
      <alignment horizontal="right" vertical="center" indent="1"/>
    </xf>
    <xf numFmtId="0" fontId="71" fillId="0" borderId="20" xfId="197" applyBorder="1" applyAlignment="1">
      <alignment horizontal="right" vertical="center" indent="1"/>
    </xf>
    <xf numFmtId="0" fontId="71" fillId="0" borderId="20" xfId="197" applyBorder="1" applyAlignment="1">
      <alignment vertical="center"/>
    </xf>
    <xf numFmtId="0" fontId="5" fillId="0" borderId="20" xfId="197" applyFont="1" applyBorder="1" applyAlignment="1">
      <alignment vertical="center"/>
    </xf>
    <xf numFmtId="49" fontId="71" fillId="0" borderId="21" xfId="197" applyNumberFormat="1" applyBorder="1" applyAlignment="1">
      <alignment horizontal="center" vertical="center"/>
    </xf>
    <xf numFmtId="4" fontId="71" fillId="0" borderId="44" xfId="197" applyNumberFormat="1" applyBorder="1" applyAlignment="1">
      <alignment horizontal="right" vertical="center" indent="1"/>
    </xf>
    <xf numFmtId="0" fontId="71" fillId="0" borderId="44" xfId="197" applyBorder="1" applyAlignment="1">
      <alignment horizontal="center" vertical="center"/>
    </xf>
    <xf numFmtId="0" fontId="71" fillId="0" borderId="44" xfId="197" applyBorder="1" applyAlignment="1">
      <alignment vertical="center" wrapText="1"/>
    </xf>
    <xf numFmtId="49" fontId="71" fillId="0" borderId="44" xfId="197" applyNumberFormat="1" applyBorder="1" applyAlignment="1">
      <alignment horizontal="center" vertical="center"/>
    </xf>
    <xf numFmtId="3" fontId="1" fillId="0" borderId="45" xfId="196" applyNumberFormat="1" applyFont="1" applyBorder="1" applyAlignment="1">
      <alignment horizontal="right" vertical="top"/>
    </xf>
    <xf numFmtId="4" fontId="1" fillId="0" borderId="45" xfId="198" applyNumberFormat="1" applyFont="1" applyBorder="1" applyAlignment="1" applyProtection="1">
      <alignment horizontal="right" vertical="top" wrapText="1"/>
      <protection locked="0"/>
    </xf>
    <xf numFmtId="0" fontId="1" fillId="0" borderId="45" xfId="196" applyFont="1" applyFill="1" applyBorder="1" applyAlignment="1">
      <alignment horizontal="center" vertical="top" wrapText="1"/>
    </xf>
    <xf numFmtId="0" fontId="1" fillId="0" borderId="45" xfId="196" applyFont="1" applyBorder="1" applyAlignment="1">
      <alignment horizontal="center" vertical="top" wrapText="1"/>
    </xf>
    <xf numFmtId="49" fontId="1" fillId="0" borderId="45" xfId="196" applyNumberFormat="1" applyFont="1" applyBorder="1" applyAlignment="1">
      <alignment horizontal="center" vertical="top" wrapText="1"/>
    </xf>
    <xf numFmtId="49" fontId="70" fillId="0" borderId="45" xfId="196" applyNumberFormat="1" applyFont="1" applyFill="1" applyBorder="1" applyAlignment="1" applyProtection="1">
      <alignment horizontal="center" vertical="top" wrapText="1"/>
    </xf>
    <xf numFmtId="49" fontId="5" fillId="0" borderId="45" xfId="196" applyNumberFormat="1" applyFont="1" applyBorder="1" applyAlignment="1">
      <alignment horizontal="center" vertical="top" wrapText="1"/>
    </xf>
    <xf numFmtId="0" fontId="25" fillId="0" borderId="0" xfId="196" applyFont="1" applyAlignment="1">
      <alignment vertical="top"/>
    </xf>
    <xf numFmtId="0" fontId="1" fillId="0" borderId="0" xfId="196" applyFont="1" applyAlignment="1">
      <alignment vertical="top"/>
    </xf>
    <xf numFmtId="0" fontId="70" fillId="0" borderId="45" xfId="196" applyFont="1" applyBorder="1" applyAlignment="1">
      <alignment horizontal="center" vertical="top" wrapText="1"/>
    </xf>
    <xf numFmtId="0" fontId="5" fillId="0" borderId="45" xfId="196" applyFont="1" applyFill="1" applyBorder="1" applyAlignment="1" applyProtection="1">
      <alignment vertical="top" wrapText="1"/>
      <protection locked="0"/>
    </xf>
    <xf numFmtId="4" fontId="70" fillId="0" borderId="45" xfId="196" applyNumberFormat="1" applyFont="1" applyBorder="1" applyAlignment="1">
      <alignment horizontal="right" vertical="top" wrapText="1"/>
    </xf>
    <xf numFmtId="164" fontId="1" fillId="0" borderId="45" xfId="196" applyNumberFormat="1" applyFont="1" applyFill="1" applyBorder="1" applyAlignment="1" applyProtection="1">
      <alignment horizontal="right" vertical="top" wrapText="1"/>
    </xf>
    <xf numFmtId="0" fontId="1" fillId="0" borderId="45" xfId="196" applyFont="1" applyFill="1" applyBorder="1" applyAlignment="1" applyProtection="1">
      <alignment vertical="top" wrapText="1"/>
      <protection locked="0"/>
    </xf>
    <xf numFmtId="3" fontId="1" fillId="0" borderId="45" xfId="196" applyNumberFormat="1" applyFont="1" applyBorder="1" applyAlignment="1">
      <alignment vertical="top" wrapText="1"/>
    </xf>
    <xf numFmtId="0" fontId="5" fillId="0" borderId="45" xfId="196" applyFont="1" applyFill="1" applyBorder="1" applyAlignment="1" applyProtection="1">
      <alignment horizontal="center" vertical="top" wrapText="1"/>
    </xf>
    <xf numFmtId="0" fontId="22" fillId="0" borderId="45" xfId="196" applyFont="1" applyFill="1" applyBorder="1" applyAlignment="1" applyProtection="1">
      <alignment horizontal="left" vertical="top" wrapText="1"/>
    </xf>
    <xf numFmtId="0" fontId="25" fillId="0" borderId="0" xfId="196" applyFont="1" applyFill="1" applyAlignment="1">
      <alignment vertical="top"/>
    </xf>
    <xf numFmtId="4" fontId="5" fillId="0" borderId="22" xfId="197" applyNumberFormat="1" applyFont="1" applyBorder="1" applyAlignment="1">
      <alignment horizontal="right" vertical="center" indent="1"/>
    </xf>
    <xf numFmtId="4" fontId="5" fillId="0" borderId="20" xfId="197" applyNumberFormat="1" applyFont="1" applyBorder="1" applyAlignment="1">
      <alignment horizontal="right" vertical="center" indent="1"/>
    </xf>
    <xf numFmtId="0" fontId="5" fillId="0" borderId="20" xfId="197" applyFont="1" applyBorder="1" applyAlignment="1">
      <alignment horizontal="right" vertical="center" indent="1"/>
    </xf>
    <xf numFmtId="0" fontId="7" fillId="0" borderId="20" xfId="197" applyFont="1" applyBorder="1" applyAlignment="1">
      <alignment vertical="center"/>
    </xf>
    <xf numFmtId="49" fontId="5" fillId="0" borderId="21" xfId="197" applyNumberFormat="1" applyFont="1" applyBorder="1" applyAlignment="1">
      <alignment horizontal="center" vertical="center"/>
    </xf>
    <xf numFmtId="0" fontId="22" fillId="0" borderId="45" xfId="196" applyFont="1" applyBorder="1" applyAlignment="1" applyProtection="1">
      <alignment horizontal="left" vertical="top"/>
    </xf>
    <xf numFmtId="49" fontId="5" fillId="0" borderId="46" xfId="196" applyNumberFormat="1" applyFont="1" applyBorder="1" applyAlignment="1">
      <alignment horizontal="center" vertical="top" wrapText="1"/>
    </xf>
    <xf numFmtId="3" fontId="1" fillId="0" borderId="45" xfId="196" applyNumberFormat="1" applyFont="1" applyBorder="1" applyAlignment="1">
      <alignment horizontal="center" vertical="top"/>
    </xf>
    <xf numFmtId="3" fontId="1" fillId="0" borderId="45" xfId="196" applyNumberFormat="1" applyFont="1" applyBorder="1" applyAlignment="1">
      <alignment horizontal="center" vertical="top" wrapText="1"/>
    </xf>
    <xf numFmtId="0" fontId="1" fillId="0" borderId="45" xfId="196" applyFont="1" applyBorder="1" applyAlignment="1" applyProtection="1">
      <alignment horizontal="right" vertical="top" wrapText="1"/>
    </xf>
    <xf numFmtId="0" fontId="1" fillId="0" borderId="45" xfId="196" applyFont="1" applyBorder="1" applyAlignment="1" applyProtection="1">
      <alignment horizontal="center" vertical="top" wrapText="1"/>
    </xf>
    <xf numFmtId="0" fontId="5" fillId="0" borderId="45" xfId="196" applyFont="1" applyFill="1" applyBorder="1" applyAlignment="1">
      <alignment horizontal="left" vertical="top" wrapText="1"/>
    </xf>
    <xf numFmtId="49" fontId="1" fillId="0" borderId="45" xfId="196" applyNumberFormat="1" applyFont="1" applyBorder="1" applyAlignment="1" applyProtection="1">
      <alignment horizontal="center" vertical="top" wrapText="1"/>
    </xf>
    <xf numFmtId="3" fontId="73" fillId="0" borderId="45" xfId="196" applyNumberFormat="1" applyFont="1" applyBorder="1" applyAlignment="1">
      <alignment horizontal="center" vertical="top"/>
    </xf>
    <xf numFmtId="3" fontId="73" fillId="0" borderId="45" xfId="196" applyNumberFormat="1" applyFont="1" applyBorder="1" applyAlignment="1">
      <alignment horizontal="center" vertical="top" wrapText="1"/>
    </xf>
    <xf numFmtId="0" fontId="74" fillId="0" borderId="45" xfId="196" applyFont="1" applyBorder="1" applyAlignment="1">
      <alignment horizontal="right" vertical="top" wrapText="1"/>
    </xf>
    <xf numFmtId="0" fontId="74" fillId="0" borderId="45" xfId="196" applyFont="1" applyBorder="1" applyAlignment="1">
      <alignment horizontal="center" vertical="top" wrapText="1"/>
    </xf>
    <xf numFmtId="3" fontId="5" fillId="0" borderId="46" xfId="196" applyNumberFormat="1" applyFont="1" applyBorder="1" applyAlignment="1">
      <alignment horizontal="right" vertical="top"/>
    </xf>
    <xf numFmtId="3" fontId="73" fillId="0" borderId="46" xfId="196" applyNumberFormat="1" applyFont="1" applyBorder="1" applyAlignment="1">
      <alignment horizontal="center" vertical="top" wrapText="1"/>
    </xf>
    <xf numFmtId="0" fontId="74" fillId="0" borderId="46" xfId="196" applyFont="1" applyBorder="1" applyAlignment="1">
      <alignment horizontal="center" vertical="top" wrapText="1"/>
    </xf>
    <xf numFmtId="3" fontId="5" fillId="0" borderId="46" xfId="196" applyNumberFormat="1" applyFont="1" applyBorder="1" applyAlignment="1">
      <alignment horizontal="center" vertical="top"/>
    </xf>
    <xf numFmtId="0" fontId="22" fillId="0" borderId="46" xfId="196" applyFont="1" applyBorder="1" applyAlignment="1">
      <alignment horizontal="left" vertical="top" wrapText="1"/>
    </xf>
    <xf numFmtId="0" fontId="70" fillId="0" borderId="46" xfId="196" applyFont="1" applyBorder="1" applyAlignment="1">
      <alignment horizontal="left" vertical="top" wrapText="1"/>
    </xf>
    <xf numFmtId="49" fontId="21" fillId="19" borderId="21" xfId="197" applyNumberFormat="1" applyFont="1" applyFill="1" applyBorder="1" applyAlignment="1">
      <alignment horizontal="center" vertical="center"/>
    </xf>
    <xf numFmtId="4" fontId="71" fillId="0" borderId="45" xfId="197" applyNumberFormat="1" applyBorder="1" applyAlignment="1">
      <alignment horizontal="right" vertical="center"/>
    </xf>
    <xf numFmtId="4" fontId="71" fillId="0" borderId="45" xfId="197" applyNumberFormat="1" applyBorder="1" applyAlignment="1">
      <alignment vertical="center"/>
    </xf>
    <xf numFmtId="0" fontId="71" fillId="0" borderId="45" xfId="197" applyBorder="1" applyAlignment="1">
      <alignment vertical="center"/>
    </xf>
    <xf numFmtId="49" fontId="71" fillId="0" borderId="45" xfId="197" applyNumberFormat="1" applyBorder="1" applyAlignment="1">
      <alignment horizontal="center" vertical="center"/>
    </xf>
    <xf numFmtId="4" fontId="71" fillId="0" borderId="45" xfId="197" applyNumberFormat="1" applyBorder="1" applyAlignment="1">
      <alignment horizontal="right" vertical="center" indent="1"/>
    </xf>
    <xf numFmtId="0" fontId="71" fillId="0" borderId="45" xfId="197" applyBorder="1" applyAlignment="1">
      <alignment horizontal="center" vertical="center"/>
    </xf>
    <xf numFmtId="0" fontId="71" fillId="0" borderId="45" xfId="197" applyBorder="1" applyAlignment="1">
      <alignment vertical="center" wrapText="1"/>
    </xf>
    <xf numFmtId="3" fontId="70" fillId="0" borderId="45" xfId="196" applyNumberFormat="1" applyFont="1" applyBorder="1" applyAlignment="1">
      <alignment horizontal="center" vertical="top"/>
    </xf>
    <xf numFmtId="0" fontId="74" fillId="0" borderId="45" xfId="196" applyFont="1" applyBorder="1" applyAlignment="1">
      <alignment horizontal="left" vertical="top" wrapText="1"/>
    </xf>
    <xf numFmtId="0" fontId="5" fillId="0" borderId="45" xfId="196" applyFont="1" applyBorder="1" applyAlignment="1">
      <alignment horizontal="center" vertical="top"/>
    </xf>
    <xf numFmtId="0" fontId="71" fillId="0" borderId="45" xfId="197" applyBorder="1" applyAlignment="1">
      <alignment horizontal="right" vertical="center"/>
    </xf>
    <xf numFmtId="0" fontId="11" fillId="0" borderId="45" xfId="197" applyFont="1" applyBorder="1" applyAlignment="1">
      <alignment vertical="center"/>
    </xf>
    <xf numFmtId="0" fontId="70" fillId="0" borderId="45" xfId="196" applyFont="1" applyBorder="1" applyAlignment="1">
      <alignment horizontal="left" vertical="top" wrapText="1"/>
    </xf>
    <xf numFmtId="0" fontId="12" fillId="0" borderId="45" xfId="197" applyFont="1" applyBorder="1" applyAlignment="1">
      <alignment horizontal="center" vertical="center" wrapText="1"/>
    </xf>
    <xf numFmtId="4" fontId="12" fillId="0" borderId="45" xfId="197" applyNumberFormat="1" applyFont="1" applyBorder="1" applyAlignment="1">
      <alignment horizontal="center" vertical="center" wrapText="1"/>
    </xf>
    <xf numFmtId="49" fontId="12" fillId="0" borderId="45" xfId="197" applyNumberFormat="1" applyFont="1" applyBorder="1" applyAlignment="1">
      <alignment horizontal="center" vertical="center" wrapText="1"/>
    </xf>
    <xf numFmtId="0" fontId="73" fillId="0" borderId="0" xfId="196" applyFont="1" applyBorder="1" applyAlignment="1">
      <alignment vertical="top" wrapText="1"/>
    </xf>
    <xf numFmtId="0" fontId="73" fillId="0" borderId="0" xfId="196" applyFont="1" applyBorder="1" applyAlignment="1">
      <alignment vertical="top"/>
    </xf>
    <xf numFmtId="0" fontId="5" fillId="0" borderId="45" xfId="197" applyFont="1" applyBorder="1" applyAlignment="1">
      <alignment vertical="center" wrapText="1"/>
    </xf>
    <xf numFmtId="0" fontId="12" fillId="0" borderId="47" xfId="197" applyFont="1" applyBorder="1" applyAlignment="1">
      <alignment horizontal="center" vertical="center" wrapText="1"/>
    </xf>
    <xf numFmtId="4" fontId="12" fillId="0" borderId="47" xfId="197" applyNumberFormat="1" applyFont="1" applyBorder="1" applyAlignment="1">
      <alignment horizontal="center" vertical="center" wrapText="1"/>
    </xf>
    <xf numFmtId="0" fontId="1" fillId="0" borderId="47" xfId="197" applyFont="1" applyBorder="1" applyAlignment="1">
      <alignment vertical="center" wrapText="1"/>
    </xf>
    <xf numFmtId="49" fontId="12" fillId="0" borderId="47" xfId="197" applyNumberFormat="1" applyFont="1" applyBorder="1" applyAlignment="1">
      <alignment horizontal="center" vertical="center" wrapText="1"/>
    </xf>
    <xf numFmtId="0" fontId="73" fillId="0" borderId="6" xfId="196" applyFont="1" applyBorder="1" applyAlignment="1">
      <alignment vertical="top"/>
    </xf>
    <xf numFmtId="0" fontId="12" fillId="0" borderId="19" xfId="197" applyFont="1" applyBorder="1" applyAlignment="1">
      <alignment horizontal="center" vertical="center" wrapText="1"/>
    </xf>
    <xf numFmtId="4" fontId="12" fillId="0" borderId="19" xfId="197" applyNumberFormat="1" applyFont="1" applyBorder="1" applyAlignment="1">
      <alignment horizontal="center" vertical="center" wrapText="1"/>
    </xf>
    <xf numFmtId="0" fontId="5" fillId="0" borderId="19" xfId="197" applyFont="1" applyBorder="1" applyAlignment="1">
      <alignment horizontal="center" vertical="center" wrapText="1"/>
    </xf>
    <xf numFmtId="49" fontId="12" fillId="0" borderId="19" xfId="197" applyNumberFormat="1" applyFont="1" applyBorder="1" applyAlignment="1">
      <alignment horizontal="center" vertical="center" wrapText="1"/>
    </xf>
    <xf numFmtId="0" fontId="70" fillId="0" borderId="0" xfId="196" applyFont="1" applyAlignment="1">
      <alignment vertical="top"/>
    </xf>
    <xf numFmtId="0" fontId="70" fillId="0" borderId="0" xfId="196" applyFont="1" applyAlignment="1"/>
    <xf numFmtId="0" fontId="63" fillId="0" borderId="0" xfId="169" applyFont="1" applyFill="1" applyBorder="1" applyAlignment="1">
      <alignment horizontal="left" vertical="center" wrapText="1" shrinkToFit="1"/>
    </xf>
    <xf numFmtId="3" fontId="1" fillId="0" borderId="45" xfId="198" applyNumberFormat="1" applyFont="1" applyBorder="1" applyAlignment="1" applyProtection="1">
      <alignment horizontal="right" vertical="top" wrapText="1"/>
      <protection locked="0"/>
    </xf>
    <xf numFmtId="3" fontId="4" fillId="0" borderId="22" xfId="197" applyNumberFormat="1" applyFont="1" applyBorder="1" applyAlignment="1">
      <alignment horizontal="right" vertical="center" indent="1"/>
    </xf>
    <xf numFmtId="164" fontId="1" fillId="0" borderId="45" xfId="198" applyNumberFormat="1" applyFont="1" applyBorder="1" applyAlignment="1" applyProtection="1">
      <alignment horizontal="right" vertical="top" wrapText="1"/>
      <protection locked="0"/>
    </xf>
    <xf numFmtId="0" fontId="5" fillId="0" borderId="46" xfId="196" applyFont="1" applyFill="1" applyBorder="1" applyAlignment="1">
      <alignment horizontal="left" vertical="top" wrapText="1"/>
    </xf>
    <xf numFmtId="0" fontId="1" fillId="0" borderId="46" xfId="196" applyFont="1" applyBorder="1" applyAlignment="1">
      <alignment horizontal="center" vertical="top" wrapText="1"/>
    </xf>
    <xf numFmtId="0" fontId="1" fillId="0" borderId="46" xfId="196" applyFont="1" applyFill="1" applyBorder="1" applyAlignment="1">
      <alignment horizontal="center" vertical="top" wrapText="1"/>
    </xf>
    <xf numFmtId="164" fontId="1" fillId="0" borderId="46" xfId="198" applyNumberFormat="1" applyFont="1" applyBorder="1" applyAlignment="1" applyProtection="1">
      <alignment horizontal="right" vertical="top" wrapText="1"/>
      <protection locked="0"/>
    </xf>
    <xf numFmtId="164" fontId="71" fillId="0" borderId="45" xfId="197" applyNumberFormat="1" applyBorder="1" applyAlignment="1">
      <alignment horizontal="right" vertical="center" indent="1"/>
    </xf>
    <xf numFmtId="49" fontId="5" fillId="0" borderId="46" xfId="196" applyNumberFormat="1" applyFont="1" applyFill="1" applyBorder="1" applyAlignment="1" applyProtection="1">
      <alignment horizontal="center" vertical="top" wrapText="1"/>
    </xf>
    <xf numFmtId="0" fontId="5" fillId="0" borderId="46" xfId="196" applyFont="1" applyFill="1" applyBorder="1" applyAlignment="1" applyProtection="1">
      <alignment vertical="top" wrapText="1"/>
      <protection locked="0"/>
    </xf>
    <xf numFmtId="0" fontId="5" fillId="0" borderId="46" xfId="196" applyFont="1" applyFill="1" applyBorder="1" applyAlignment="1" applyProtection="1">
      <alignment horizontal="center" vertical="top" wrapText="1"/>
    </xf>
    <xf numFmtId="164" fontId="1" fillId="0" borderId="46" xfId="196" applyNumberFormat="1" applyFont="1" applyFill="1" applyBorder="1" applyAlignment="1" applyProtection="1">
      <alignment horizontal="right" vertical="top" wrapText="1"/>
    </xf>
    <xf numFmtId="4" fontId="70" fillId="0" borderId="46" xfId="196" applyNumberFormat="1" applyFont="1" applyBorder="1" applyAlignment="1">
      <alignment horizontal="right" vertical="top" wrapText="1"/>
    </xf>
    <xf numFmtId="3" fontId="72" fillId="33" borderId="19" xfId="197" applyNumberFormat="1" applyFont="1" applyFill="1" applyBorder="1" applyAlignment="1">
      <alignment horizontal="right" vertical="center" indent="1"/>
    </xf>
    <xf numFmtId="49" fontId="0" fillId="0" borderId="45" xfId="197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4" fillId="0" borderId="0" xfId="0" applyFont="1" applyFill="1" applyBorder="1" applyAlignment="1">
      <alignment wrapText="1"/>
    </xf>
    <xf numFmtId="49" fontId="12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2" fillId="0" borderId="47" xfId="0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49" fontId="12" fillId="0" borderId="45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12" fillId="0" borderId="45" xfId="0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75" fillId="0" borderId="45" xfId="0" applyFont="1" applyBorder="1" applyAlignment="1">
      <alignment wrapText="1"/>
    </xf>
    <xf numFmtId="49" fontId="0" fillId="0" borderId="45" xfId="0" applyNumberForma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4" fontId="0" fillId="0" borderId="45" xfId="0" applyNumberFormat="1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vertical="center" wrapText="1"/>
    </xf>
    <xf numFmtId="4" fontId="0" fillId="0" borderId="45" xfId="0" applyNumberFormat="1" applyBorder="1" applyAlignment="1">
      <alignment horizontal="right" vertical="center"/>
    </xf>
    <xf numFmtId="49" fontId="21" fillId="19" borderId="21" xfId="0" applyNumberFormat="1" applyFont="1" applyFill="1" applyBorder="1" applyAlignment="1">
      <alignment horizontal="center" vertical="center"/>
    </xf>
    <xf numFmtId="0" fontId="21" fillId="19" borderId="20" xfId="0" applyFont="1" applyFill="1" applyBorder="1" applyAlignment="1">
      <alignment vertical="center"/>
    </xf>
    <xf numFmtId="4" fontId="21" fillId="19" borderId="20" xfId="0" applyNumberFormat="1" applyFont="1" applyFill="1" applyBorder="1" applyAlignment="1">
      <alignment vertical="center"/>
    </xf>
    <xf numFmtId="49" fontId="0" fillId="28" borderId="21" xfId="0" applyNumberFormat="1" applyFill="1" applyBorder="1" applyAlignment="1">
      <alignment horizontal="center" vertical="center"/>
    </xf>
    <xf numFmtId="0" fontId="0" fillId="28" borderId="20" xfId="0" applyFill="1" applyBorder="1" applyAlignment="1">
      <alignment vertical="center"/>
    </xf>
    <xf numFmtId="0" fontId="0" fillId="28" borderId="20" xfId="0" applyFill="1" applyBorder="1" applyAlignment="1">
      <alignment horizontal="right" vertical="center" indent="1"/>
    </xf>
    <xf numFmtId="4" fontId="0" fillId="28" borderId="20" xfId="0" applyNumberFormat="1" applyFill="1" applyBorder="1" applyAlignment="1">
      <alignment horizontal="right" vertical="center" indent="1"/>
    </xf>
    <xf numFmtId="4" fontId="0" fillId="28" borderId="22" xfId="0" applyNumberFormat="1" applyFill="1" applyBorder="1" applyAlignment="1">
      <alignment horizontal="right" vertical="center" inden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2" xfId="0" applyNumberFormat="1" applyFont="1" applyBorder="1" applyAlignment="1">
      <alignment horizontal="right" vertical="center" indent="1"/>
    </xf>
    <xf numFmtId="49" fontId="1" fillId="0" borderId="45" xfId="200" applyNumberFormat="1" applyFont="1" applyBorder="1" applyAlignment="1" applyProtection="1">
      <alignment horizontal="left" vertical="center" wrapText="1"/>
    </xf>
    <xf numFmtId="49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 indent="1"/>
    </xf>
    <xf numFmtId="4" fontId="0" fillId="0" borderId="20" xfId="0" applyNumberFormat="1" applyBorder="1" applyAlignment="1">
      <alignment horizontal="right" vertical="center" indent="1"/>
    </xf>
    <xf numFmtId="4" fontId="4" fillId="0" borderId="22" xfId="0" applyNumberFormat="1" applyFont="1" applyBorder="1" applyAlignment="1">
      <alignment horizontal="right" vertical="center" indent="1"/>
    </xf>
    <xf numFmtId="49" fontId="0" fillId="0" borderId="45" xfId="200" applyNumberFormat="1" applyFont="1" applyBorder="1" applyAlignment="1" applyProtection="1">
      <alignment horizontal="left" vertical="center" wrapText="1"/>
    </xf>
    <xf numFmtId="49" fontId="1" fillId="0" borderId="49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1" fillId="0" borderId="49" xfId="0" applyFont="1" applyBorder="1" applyAlignment="1">
      <alignment horizontal="center" vertical="center"/>
    </xf>
    <xf numFmtId="4" fontId="0" fillId="0" borderId="49" xfId="0" applyNumberFormat="1" applyBorder="1" applyAlignment="1">
      <alignment horizontal="right" vertical="center" indent="1"/>
    </xf>
    <xf numFmtId="49" fontId="11" fillId="33" borderId="21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right" vertical="center" indent="1"/>
    </xf>
    <xf numFmtId="4" fontId="11" fillId="33" borderId="20" xfId="0" applyNumberFormat="1" applyFont="1" applyFill="1" applyBorder="1" applyAlignment="1">
      <alignment horizontal="right" vertical="center" indent="1"/>
    </xf>
    <xf numFmtId="164" fontId="72" fillId="33" borderId="19" xfId="0" applyNumberFormat="1" applyFont="1" applyFill="1" applyBorder="1" applyAlignment="1">
      <alignment horizontal="right" vertical="center" indent="1"/>
    </xf>
    <xf numFmtId="0" fontId="16" fillId="21" borderId="34" xfId="155" applyFont="1" applyFill="1" applyBorder="1" applyAlignment="1">
      <alignment vertical="justify"/>
    </xf>
    <xf numFmtId="0" fontId="0" fillId="0" borderId="45" xfId="196" applyFont="1" applyBorder="1" applyAlignment="1">
      <alignment horizontal="center" vertical="top" wrapText="1"/>
    </xf>
    <xf numFmtId="49" fontId="0" fillId="0" borderId="45" xfId="196" applyNumberFormat="1" applyFont="1" applyBorder="1" applyAlignment="1">
      <alignment horizontal="center" vertical="top" wrapText="1"/>
    </xf>
    <xf numFmtId="49" fontId="5" fillId="0" borderId="45" xfId="200" applyNumberFormat="1" applyFont="1" applyBorder="1" applyAlignment="1" applyProtection="1">
      <alignment horizontal="left" vertical="center" wrapText="1"/>
    </xf>
    <xf numFmtId="0" fontId="0" fillId="0" borderId="45" xfId="196" applyFont="1" applyFill="1" applyBorder="1" applyAlignment="1">
      <alignment horizontal="center" vertical="top" wrapText="1"/>
    </xf>
    <xf numFmtId="0" fontId="0" fillId="0" borderId="0" xfId="196" applyFont="1" applyAlignment="1">
      <alignment vertical="top"/>
    </xf>
    <xf numFmtId="0" fontId="0" fillId="0" borderId="45" xfId="200" applyNumberFormat="1" applyFont="1" applyBorder="1" applyAlignment="1" applyProtection="1">
      <alignment horizontal="left" vertical="center" wrapText="1"/>
    </xf>
    <xf numFmtId="4" fontId="1" fillId="0" borderId="45" xfId="198" applyNumberFormat="1" applyFont="1" applyFill="1" applyBorder="1" applyAlignment="1" applyProtection="1">
      <alignment horizontal="right" vertical="top" wrapText="1"/>
      <protection locked="0"/>
    </xf>
    <xf numFmtId="3" fontId="1" fillId="0" borderId="45" xfId="196" applyNumberFormat="1" applyFont="1" applyFill="1" applyBorder="1" applyAlignment="1">
      <alignment horizontal="right" vertical="top"/>
    </xf>
    <xf numFmtId="49" fontId="0" fillId="0" borderId="45" xfId="196" applyNumberFormat="1" applyFont="1" applyFill="1" applyBorder="1" applyAlignment="1">
      <alignment horizontal="center" vertical="top" wrapText="1"/>
    </xf>
    <xf numFmtId="0" fontId="70" fillId="0" borderId="46" xfId="196" applyFont="1" applyFill="1" applyBorder="1" applyAlignment="1">
      <alignment horizontal="left" vertical="top" wrapText="1"/>
    </xf>
    <xf numFmtId="0" fontId="22" fillId="0" borderId="46" xfId="196" applyFont="1" applyFill="1" applyBorder="1" applyAlignment="1">
      <alignment horizontal="left" vertical="top" wrapText="1"/>
    </xf>
    <xf numFmtId="3" fontId="5" fillId="0" borderId="46" xfId="196" applyNumberFormat="1" applyFont="1" applyFill="1" applyBorder="1" applyAlignment="1">
      <alignment horizontal="center" vertical="top"/>
    </xf>
    <xf numFmtId="0" fontId="74" fillId="0" borderId="46" xfId="196" applyFont="1" applyFill="1" applyBorder="1" applyAlignment="1">
      <alignment horizontal="center" vertical="top" wrapText="1"/>
    </xf>
    <xf numFmtId="3" fontId="73" fillId="0" borderId="46" xfId="196" applyNumberFormat="1" applyFont="1" applyFill="1" applyBorder="1" applyAlignment="1">
      <alignment horizontal="center" vertical="top" wrapText="1"/>
    </xf>
    <xf numFmtId="3" fontId="5" fillId="0" borderId="46" xfId="196" applyNumberFormat="1" applyFont="1" applyFill="1" applyBorder="1" applyAlignment="1">
      <alignment horizontal="right" vertical="top"/>
    </xf>
    <xf numFmtId="3" fontId="25" fillId="0" borderId="0" xfId="196" applyNumberFormat="1" applyFont="1" applyAlignment="1">
      <alignment vertical="top"/>
    </xf>
    <xf numFmtId="49" fontId="21" fillId="19" borderId="20" xfId="0" applyNumberFormat="1" applyFont="1" applyFill="1" applyBorder="1" applyAlignment="1">
      <alignment horizontal="center" vertical="center"/>
    </xf>
    <xf numFmtId="49" fontId="0" fillId="28" borderId="20" xfId="0" applyNumberForma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 vertical="center"/>
    </xf>
    <xf numFmtId="49" fontId="80" fillId="0" borderId="45" xfId="200" applyNumberFormat="1" applyFont="1" applyBorder="1" applyAlignment="1" applyProtection="1">
      <alignment horizontal="left" vertical="center" wrapText="1"/>
    </xf>
    <xf numFmtId="0" fontId="80" fillId="0" borderId="45" xfId="196" applyFont="1" applyBorder="1" applyAlignment="1">
      <alignment horizontal="center" vertical="top" wrapText="1"/>
    </xf>
    <xf numFmtId="0" fontId="79" fillId="0" borderId="0" xfId="196" applyFont="1" applyAlignment="1">
      <alignment vertical="top"/>
    </xf>
    <xf numFmtId="4" fontId="1" fillId="0" borderId="45" xfId="196" applyNumberFormat="1" applyFont="1" applyFill="1" applyBorder="1" applyAlignment="1">
      <alignment horizontal="center" vertical="top" wrapText="1"/>
    </xf>
    <xf numFmtId="4" fontId="80" fillId="0" borderId="45" xfId="196" applyNumberFormat="1" applyFont="1" applyFill="1" applyBorder="1" applyAlignment="1">
      <alignment horizontal="center" vertical="top" wrapText="1"/>
    </xf>
    <xf numFmtId="4" fontId="1" fillId="0" borderId="45" xfId="196" applyNumberFormat="1" applyFont="1" applyFill="1" applyBorder="1" applyAlignment="1">
      <alignment horizontal="right" vertical="top" wrapText="1"/>
    </xf>
    <xf numFmtId="49" fontId="70" fillId="0" borderId="48" xfId="196" applyNumberFormat="1" applyFont="1" applyFill="1" applyBorder="1" applyAlignment="1" applyProtection="1">
      <alignment horizontal="center" vertical="top" wrapText="1"/>
    </xf>
    <xf numFmtId="49" fontId="1" fillId="0" borderId="45" xfId="196" applyNumberFormat="1" applyFont="1" applyFill="1" applyBorder="1" applyAlignment="1">
      <alignment horizontal="center" vertical="top" wrapText="1"/>
    </xf>
    <xf numFmtId="49" fontId="1" fillId="0" borderId="45" xfId="200" applyNumberFormat="1" applyFont="1" applyFill="1" applyBorder="1" applyAlignment="1" applyProtection="1">
      <alignment horizontal="left" vertical="center" wrapText="1"/>
    </xf>
    <xf numFmtId="49" fontId="1" fillId="0" borderId="48" xfId="196" applyNumberFormat="1" applyFont="1" applyFill="1" applyBorder="1" applyAlignment="1">
      <alignment horizontal="center" vertical="top" wrapText="1"/>
    </xf>
    <xf numFmtId="4" fontId="81" fillId="0" borderId="50" xfId="201" applyNumberFormat="1" applyFont="1" applyFill="1" applyBorder="1" applyAlignment="1">
      <alignment horizontal="right"/>
    </xf>
    <xf numFmtId="49" fontId="80" fillId="0" borderId="45" xfId="196" applyNumberFormat="1" applyFont="1" applyBorder="1" applyAlignment="1">
      <alignment horizontal="center" vertical="top" wrapText="1"/>
    </xf>
    <xf numFmtId="0" fontId="80" fillId="0" borderId="45" xfId="196" applyFont="1" applyFill="1" applyBorder="1" applyAlignment="1">
      <alignment horizontal="center" vertical="top" wrapText="1"/>
    </xf>
    <xf numFmtId="4" fontId="80" fillId="0" borderId="45" xfId="198" applyNumberFormat="1" applyFont="1" applyBorder="1" applyAlignment="1" applyProtection="1">
      <alignment horizontal="right" vertical="top" wrapText="1"/>
      <protection locked="0"/>
    </xf>
    <xf numFmtId="0" fontId="0" fillId="0" borderId="45" xfId="0" applyNumberFormat="1" applyBorder="1" applyAlignment="1">
      <alignment horizontal="center" vertical="center"/>
    </xf>
    <xf numFmtId="4" fontId="80" fillId="0" borderId="45" xfId="196" applyNumberFormat="1" applyFont="1" applyFill="1" applyBorder="1" applyAlignment="1">
      <alignment horizontal="right" vertical="top" wrapText="1"/>
    </xf>
    <xf numFmtId="166" fontId="1" fillId="0" borderId="45" xfId="196" applyNumberFormat="1" applyFont="1" applyFill="1" applyBorder="1" applyAlignment="1">
      <alignment horizontal="center" vertical="top" wrapText="1"/>
    </xf>
    <xf numFmtId="166" fontId="80" fillId="0" borderId="45" xfId="196" applyNumberFormat="1" applyFont="1" applyFill="1" applyBorder="1" applyAlignment="1">
      <alignment horizontal="center" vertical="top" wrapText="1"/>
    </xf>
    <xf numFmtId="4" fontId="70" fillId="0" borderId="0" xfId="196" applyNumberFormat="1" applyFont="1"/>
    <xf numFmtId="0" fontId="0" fillId="0" borderId="45" xfId="0" applyNumberFormat="1" applyBorder="1" applyAlignment="1">
      <alignment vertical="center" wrapText="1"/>
    </xf>
    <xf numFmtId="4" fontId="25" fillId="0" borderId="0" xfId="196" applyNumberFormat="1" applyFont="1" applyAlignment="1">
      <alignment vertical="top"/>
    </xf>
    <xf numFmtId="3" fontId="80" fillId="0" borderId="45" xfId="196" applyNumberFormat="1" applyFont="1" applyBorder="1" applyAlignment="1">
      <alignment horizontal="right" vertical="top"/>
    </xf>
    <xf numFmtId="0" fontId="0" fillId="0" borderId="51" xfId="0" applyFont="1" applyBorder="1" applyAlignment="1" applyProtection="1">
      <alignment horizontal="center" vertical="top" wrapText="1"/>
      <protection locked="0"/>
    </xf>
    <xf numFmtId="0" fontId="80" fillId="0" borderId="51" xfId="0" applyFont="1" applyBorder="1" applyAlignment="1" applyProtection="1">
      <alignment horizontal="center" vertical="top" wrapText="1"/>
      <protection locked="0"/>
    </xf>
    <xf numFmtId="0" fontId="0" fillId="0" borderId="45" xfId="0" applyNumberFormat="1" applyBorder="1" applyAlignment="1">
      <alignment vertical="center"/>
    </xf>
    <xf numFmtId="0" fontId="5" fillId="0" borderId="45" xfId="196" applyFont="1" applyBorder="1" applyAlignment="1">
      <alignment horizontal="left" vertical="top"/>
    </xf>
    <xf numFmtId="49" fontId="0" fillId="0" borderId="45" xfId="200" applyNumberFormat="1" applyFont="1" applyFill="1" applyBorder="1" applyAlignment="1" applyProtection="1">
      <alignment horizontal="left" vertical="center" wrapText="1"/>
    </xf>
    <xf numFmtId="167" fontId="80" fillId="0" borderId="45" xfId="196" applyNumberFormat="1" applyFont="1" applyFill="1" applyBorder="1" applyAlignment="1">
      <alignment horizontal="center" vertical="top" wrapText="1"/>
    </xf>
    <xf numFmtId="167" fontId="1" fillId="0" borderId="45" xfId="196" applyNumberFormat="1" applyFont="1" applyFill="1" applyBorder="1" applyAlignment="1">
      <alignment horizontal="center" vertical="top" wrapText="1"/>
    </xf>
    <xf numFmtId="166" fontId="1" fillId="0" borderId="45" xfId="196" applyNumberFormat="1" applyFont="1" applyBorder="1" applyAlignment="1">
      <alignment horizontal="right" vertical="top"/>
    </xf>
    <xf numFmtId="3" fontId="1" fillId="0" borderId="46" xfId="196" applyNumberFormat="1" applyFont="1" applyBorder="1" applyAlignment="1">
      <alignment horizontal="center" vertical="top"/>
    </xf>
    <xf numFmtId="49" fontId="0" fillId="0" borderId="46" xfId="200" applyNumberFormat="1" applyFont="1" applyBorder="1" applyAlignment="1" applyProtection="1">
      <alignment horizontal="left" vertical="center" wrapText="1"/>
    </xf>
    <xf numFmtId="0" fontId="60" fillId="0" borderId="0" xfId="169" applyFont="1" applyBorder="1" applyAlignment="1">
      <alignment horizontal="left" wrapText="1"/>
    </xf>
    <xf numFmtId="0" fontId="9" fillId="0" borderId="0" xfId="169" applyFont="1" applyBorder="1" applyAlignment="1">
      <alignment horizontal="left" wrapText="1"/>
    </xf>
    <xf numFmtId="0" fontId="72" fillId="19" borderId="20" xfId="155" applyFont="1" applyFill="1" applyBorder="1" applyAlignment="1">
      <alignment vertical="center"/>
    </xf>
    <xf numFmtId="4" fontId="72" fillId="19" borderId="22" xfId="155" applyNumberFormat="1" applyFont="1" applyFill="1" applyBorder="1" applyAlignment="1">
      <alignment horizontal="right" vertical="center"/>
    </xf>
    <xf numFmtId="0" fontId="11" fillId="19" borderId="20" xfId="0" applyFont="1" applyFill="1" applyBorder="1" applyAlignment="1">
      <alignment vertical="center"/>
    </xf>
    <xf numFmtId="4" fontId="11" fillId="19" borderId="20" xfId="0" applyNumberFormat="1" applyFont="1" applyFill="1" applyBorder="1" applyAlignment="1">
      <alignment vertical="center"/>
    </xf>
    <xf numFmtId="4" fontId="72" fillId="19" borderId="22" xfId="0" applyNumberFormat="1" applyFont="1" applyFill="1" applyBorder="1" applyAlignment="1">
      <alignment horizontal="right" vertical="center"/>
    </xf>
    <xf numFmtId="0" fontId="6" fillId="0" borderId="24" xfId="169" applyBorder="1" applyAlignment="1">
      <alignment horizontal="center"/>
    </xf>
    <xf numFmtId="2" fontId="6" fillId="0" borderId="24" xfId="169" applyNumberFormat="1" applyBorder="1" applyAlignment="1">
      <alignment horizontal="center"/>
    </xf>
    <xf numFmtId="2" fontId="1" fillId="0" borderId="24" xfId="169" applyNumberFormat="1" applyFont="1" applyBorder="1" applyAlignment="1">
      <alignment horizontal="center"/>
    </xf>
    <xf numFmtId="2" fontId="0" fillId="0" borderId="24" xfId="169" applyNumberFormat="1" applyFont="1" applyBorder="1" applyAlignment="1">
      <alignment horizontal="center"/>
    </xf>
    <xf numFmtId="3" fontId="0" fillId="0" borderId="46" xfId="196" applyNumberFormat="1" applyFont="1" applyBorder="1" applyAlignment="1">
      <alignment horizontal="center" vertical="top"/>
    </xf>
    <xf numFmtId="0" fontId="1" fillId="21" borderId="24" xfId="195" applyFont="1" applyFill="1" applyBorder="1" applyAlignment="1">
      <alignment vertical="center" wrapText="1"/>
    </xf>
    <xf numFmtId="0" fontId="14" fillId="21" borderId="0" xfId="155" applyFont="1" applyFill="1" applyBorder="1" applyAlignment="1">
      <alignment wrapText="1"/>
    </xf>
    <xf numFmtId="0" fontId="59" fillId="21" borderId="0" xfId="155" applyFont="1" applyFill="1" applyBorder="1" applyAlignment="1">
      <alignment wrapText="1"/>
    </xf>
    <xf numFmtId="0" fontId="59" fillId="21" borderId="30" xfId="155" applyFont="1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" fillId="21" borderId="40" xfId="195" applyFont="1" applyFill="1" applyBorder="1" applyAlignment="1">
      <alignment vertical="center" wrapText="1"/>
    </xf>
    <xf numFmtId="49" fontId="70" fillId="0" borderId="45" xfId="202" applyNumberFormat="1" applyFont="1" applyFill="1" applyBorder="1" applyAlignment="1">
      <alignment horizontal="center" vertical="top"/>
    </xf>
    <xf numFmtId="16" fontId="70" fillId="0" borderId="45" xfId="196" applyNumberFormat="1" applyFont="1" applyBorder="1" applyAlignment="1">
      <alignment horizontal="center" vertical="top" wrapText="1"/>
    </xf>
    <xf numFmtId="16" fontId="70" fillId="0" borderId="46" xfId="196" applyNumberFormat="1" applyFont="1" applyBorder="1" applyAlignment="1">
      <alignment horizontal="left" vertical="top" wrapText="1"/>
    </xf>
    <xf numFmtId="4" fontId="1" fillId="0" borderId="52" xfId="196" applyNumberFormat="1" applyFont="1" applyFill="1" applyBorder="1" applyAlignment="1">
      <alignment horizontal="center" vertical="top" wrapText="1"/>
    </xf>
    <xf numFmtId="4" fontId="80" fillId="0" borderId="52" xfId="196" applyNumberFormat="1" applyFont="1" applyFill="1" applyBorder="1" applyAlignment="1">
      <alignment horizontal="center" vertical="top" wrapText="1"/>
    </xf>
    <xf numFmtId="0" fontId="1" fillId="0" borderId="52" xfId="196" applyFont="1" applyFill="1" applyBorder="1" applyAlignment="1">
      <alignment horizontal="center" vertical="top" wrapText="1"/>
    </xf>
    <xf numFmtId="0" fontId="74" fillId="0" borderId="53" xfId="196" applyFont="1" applyBorder="1" applyAlignment="1">
      <alignment horizontal="center" vertical="top" wrapText="1"/>
    </xf>
    <xf numFmtId="49" fontId="0" fillId="0" borderId="46" xfId="196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74" fillId="0" borderId="52" xfId="196" applyFont="1" applyBorder="1" applyAlignment="1">
      <alignment horizontal="center" vertical="top" wrapText="1"/>
    </xf>
    <xf numFmtId="0" fontId="0" fillId="0" borderId="52" xfId="0" applyBorder="1" applyAlignment="1">
      <alignment vertical="center"/>
    </xf>
    <xf numFmtId="0" fontId="76" fillId="0" borderId="35" xfId="0" applyFont="1" applyBorder="1" applyAlignment="1">
      <alignment wrapText="1"/>
    </xf>
    <xf numFmtId="0" fontId="76" fillId="0" borderId="34" xfId="0" applyFont="1" applyBorder="1" applyAlignment="1">
      <alignment wrapText="1"/>
    </xf>
    <xf numFmtId="0" fontId="64" fillId="0" borderId="32" xfId="0" applyFont="1" applyFill="1" applyBorder="1" applyAlignment="1">
      <alignment wrapText="1"/>
    </xf>
    <xf numFmtId="0" fontId="14" fillId="0" borderId="32" xfId="0" applyFont="1" applyFill="1" applyBorder="1" applyAlignment="1">
      <alignment wrapText="1"/>
    </xf>
    <xf numFmtId="0" fontId="11" fillId="19" borderId="22" xfId="0" applyFont="1" applyFill="1" applyBorder="1" applyAlignment="1">
      <alignment vertical="center"/>
    </xf>
    <xf numFmtId="0" fontId="0" fillId="28" borderId="22" xfId="0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1" fillId="0" borderId="34" xfId="169" applyNumberFormat="1" applyFont="1" applyBorder="1" applyAlignment="1">
      <alignment vertical="center"/>
    </xf>
    <xf numFmtId="49" fontId="6" fillId="0" borderId="0" xfId="169" applyNumberFormat="1" applyBorder="1" applyAlignment="1">
      <alignment vertical="center"/>
    </xf>
    <xf numFmtId="49" fontId="6" fillId="0" borderId="0" xfId="169" applyNumberFormat="1" applyBorder="1"/>
    <xf numFmtId="4" fontId="9" fillId="0" borderId="0" xfId="169" applyNumberFormat="1" applyFont="1" applyBorder="1"/>
    <xf numFmtId="0" fontId="6" fillId="0" borderId="0" xfId="169" applyBorder="1"/>
    <xf numFmtId="0" fontId="6" fillId="0" borderId="0" xfId="169" applyBorder="1" applyAlignment="1">
      <alignment horizontal="right" vertical="center" indent="1"/>
    </xf>
    <xf numFmtId="4" fontId="6" fillId="0" borderId="0" xfId="169" applyNumberFormat="1" applyBorder="1"/>
    <xf numFmtId="0" fontId="7" fillId="0" borderId="34" xfId="0" applyFont="1" applyBorder="1" applyAlignment="1">
      <alignment vertical="center"/>
    </xf>
    <xf numFmtId="0" fontId="5" fillId="0" borderId="34" xfId="155" applyFont="1" applyBorder="1" applyAlignment="1">
      <alignment horizontal="center" vertical="center"/>
    </xf>
    <xf numFmtId="4" fontId="15" fillId="0" borderId="34" xfId="155" applyNumberFormat="1" applyFont="1" applyBorder="1" applyAlignment="1">
      <alignment horizontal="right" indent="2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wrapText="1"/>
    </xf>
    <xf numFmtId="0" fontId="76" fillId="0" borderId="35" xfId="197" applyFont="1" applyBorder="1" applyAlignment="1">
      <alignment wrapText="1"/>
    </xf>
    <xf numFmtId="0" fontId="71" fillId="0" borderId="34" xfId="197" applyBorder="1" applyAlignment="1">
      <alignment wrapText="1"/>
    </xf>
    <xf numFmtId="0" fontId="64" fillId="0" borderId="32" xfId="197" applyFont="1" applyFill="1" applyBorder="1" applyAlignment="1">
      <alignment wrapText="1"/>
    </xf>
    <xf numFmtId="0" fontId="14" fillId="0" borderId="32" xfId="197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4" fillId="0" borderId="31" xfId="0" applyFont="1" applyFill="1" applyBorder="1" applyAlignment="1">
      <alignment wrapText="1"/>
    </xf>
    <xf numFmtId="0" fontId="14" fillId="0" borderId="30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 applyAlignment="1"/>
    <xf numFmtId="0" fontId="0" fillId="0" borderId="29" xfId="0" applyBorder="1" applyAlignment="1"/>
    <xf numFmtId="0" fontId="70" fillId="0" borderId="55" xfId="196" applyFont="1" applyBorder="1" applyAlignment="1">
      <alignment vertical="top"/>
    </xf>
    <xf numFmtId="0" fontId="0" fillId="0" borderId="56" xfId="0" applyBorder="1" applyAlignment="1"/>
    <xf numFmtId="0" fontId="73" fillId="0" borderId="57" xfId="196" applyFont="1" applyBorder="1" applyAlignment="1">
      <alignment vertical="top"/>
    </xf>
    <xf numFmtId="0" fontId="0" fillId="0" borderId="0" xfId="0" applyBorder="1" applyAlignment="1"/>
    <xf numFmtId="0" fontId="0" fillId="0" borderId="39" xfId="0" applyBorder="1" applyAlignment="1"/>
    <xf numFmtId="0" fontId="12" fillId="0" borderId="58" xfId="155" applyFont="1" applyBorder="1" applyAlignment="1">
      <alignment horizontal="center" vertical="center" wrapText="1"/>
    </xf>
    <xf numFmtId="0" fontId="5" fillId="0" borderId="58" xfId="155" applyFont="1" applyBorder="1" applyAlignment="1">
      <alignment horizontal="center" vertical="center" wrapText="1"/>
    </xf>
    <xf numFmtId="4" fontId="12" fillId="0" borderId="58" xfId="155" applyNumberFormat="1" applyFont="1" applyBorder="1" applyAlignment="1">
      <alignment horizontal="center" vertical="center" wrapText="1"/>
    </xf>
    <xf numFmtId="0" fontId="12" fillId="0" borderId="46" xfId="155" applyFont="1" applyBorder="1" applyAlignment="1">
      <alignment horizontal="center" vertical="center" wrapText="1"/>
    </xf>
    <xf numFmtId="0" fontId="12" fillId="0" borderId="46" xfId="155" applyFont="1" applyBorder="1" applyAlignment="1">
      <alignment vertical="center" wrapText="1"/>
    </xf>
    <xf numFmtId="4" fontId="12" fillId="0" borderId="46" xfId="155" applyNumberFormat="1" applyFont="1" applyBorder="1" applyAlignment="1">
      <alignment horizontal="center" vertical="center" wrapText="1"/>
    </xf>
    <xf numFmtId="0" fontId="13" fillId="0" borderId="46" xfId="155" applyFont="1" applyBorder="1" applyAlignment="1">
      <alignment vertical="center" wrapText="1"/>
    </xf>
    <xf numFmtId="0" fontId="12" fillId="0" borderId="45" xfId="169" applyFont="1" applyFill="1" applyBorder="1" applyAlignment="1">
      <alignment vertical="center" wrapText="1"/>
    </xf>
    <xf numFmtId="0" fontId="1" fillId="0" borderId="46" xfId="155" applyFont="1" applyBorder="1" applyAlignment="1">
      <alignment vertical="center" wrapText="1"/>
    </xf>
    <xf numFmtId="49" fontId="1" fillId="0" borderId="45" xfId="155" applyNumberFormat="1" applyBorder="1" applyAlignment="1">
      <alignment horizontal="center" vertical="center"/>
    </xf>
    <xf numFmtId="0" fontId="11" fillId="0" borderId="45" xfId="155" applyFont="1" applyBorder="1" applyAlignment="1">
      <alignment vertical="center"/>
    </xf>
    <xf numFmtId="0" fontId="1" fillId="0" borderId="45" xfId="155" applyBorder="1" applyAlignment="1">
      <alignment vertical="center"/>
    </xf>
    <xf numFmtId="4" fontId="1" fillId="0" borderId="45" xfId="155" applyNumberFormat="1" applyBorder="1" applyAlignment="1">
      <alignment vertical="center"/>
    </xf>
    <xf numFmtId="4" fontId="1" fillId="0" borderId="45" xfId="155" applyNumberFormat="1" applyBorder="1" applyAlignment="1">
      <alignment horizontal="right" vertical="center"/>
    </xf>
    <xf numFmtId="0" fontId="12" fillId="0" borderId="45" xfId="155" applyNumberFormat="1" applyFont="1" applyBorder="1" applyAlignment="1">
      <alignment horizontal="center" vertical="center"/>
    </xf>
    <xf numFmtId="49" fontId="12" fillId="0" borderId="45" xfId="155" applyNumberFormat="1" applyFont="1" applyBorder="1" applyAlignment="1">
      <alignment horizontal="center" vertical="center"/>
    </xf>
    <xf numFmtId="0" fontId="12" fillId="0" borderId="45" xfId="155" applyNumberFormat="1" applyFont="1" applyBorder="1" applyAlignment="1">
      <alignment vertical="center" wrapText="1"/>
    </xf>
    <xf numFmtId="0" fontId="12" fillId="0" borderId="45" xfId="155" applyFont="1" applyBorder="1" applyAlignment="1">
      <alignment vertical="center"/>
    </xf>
    <xf numFmtId="4" fontId="12" fillId="0" borderId="45" xfId="155" applyNumberFormat="1" applyFont="1" applyBorder="1" applyAlignment="1">
      <alignment vertical="center"/>
    </xf>
    <xf numFmtId="4" fontId="12" fillId="0" borderId="45" xfId="155" applyNumberFormat="1" applyFont="1" applyBorder="1" applyAlignment="1">
      <alignment horizontal="right" vertical="center"/>
    </xf>
    <xf numFmtId="0" fontId="12" fillId="0" borderId="45" xfId="155" applyNumberFormat="1" applyFont="1" applyBorder="1" applyAlignment="1">
      <alignment vertical="center"/>
    </xf>
    <xf numFmtId="4" fontId="12" fillId="0" borderId="45" xfId="155" applyNumberFormat="1" applyFont="1" applyFill="1" applyBorder="1" applyAlignment="1">
      <alignment horizontal="right" vertical="center"/>
    </xf>
    <xf numFmtId="49" fontId="12" fillId="0" borderId="46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4" fontId="0" fillId="0" borderId="44" xfId="0" applyNumberFormat="1" applyBorder="1" applyAlignment="1">
      <alignment vertical="center"/>
    </xf>
    <xf numFmtId="4" fontId="0" fillId="0" borderId="44" xfId="0" applyNumberFormat="1" applyBorder="1" applyAlignment="1">
      <alignment horizontal="right" vertical="center"/>
    </xf>
    <xf numFmtId="0" fontId="5" fillId="0" borderId="44" xfId="197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6" fillId="0" borderId="25" xfId="169" applyNumberFormat="1" applyBorder="1" applyAlignment="1">
      <alignment horizontal="center"/>
    </xf>
    <xf numFmtId="0" fontId="4" fillId="19" borderId="21" xfId="155" applyFont="1" applyFill="1" applyBorder="1" applyAlignment="1">
      <alignment horizontal="center" vertical="center"/>
    </xf>
    <xf numFmtId="49" fontId="0" fillId="0" borderId="48" xfId="196" applyNumberFormat="1" applyFont="1" applyBorder="1" applyAlignment="1">
      <alignment horizontal="center" vertical="top" wrapText="1"/>
    </xf>
    <xf numFmtId="0" fontId="1" fillId="0" borderId="53" xfId="196" applyFont="1" applyFill="1" applyBorder="1" applyAlignment="1">
      <alignment horizontal="center" vertical="top" wrapText="1"/>
    </xf>
    <xf numFmtId="4" fontId="1" fillId="0" borderId="46" xfId="198" applyNumberFormat="1" applyFont="1" applyBorder="1" applyAlignment="1" applyProtection="1">
      <alignment horizontal="right" vertical="top" wrapText="1"/>
      <protection locked="0"/>
    </xf>
    <xf numFmtId="3" fontId="1" fillId="0" borderId="46" xfId="196" applyNumberFormat="1" applyFont="1" applyBorder="1" applyAlignment="1">
      <alignment horizontal="right" vertical="top"/>
    </xf>
    <xf numFmtId="0" fontId="70" fillId="0" borderId="19" xfId="196" applyFont="1" applyBorder="1" applyAlignment="1">
      <alignment horizontal="left" vertical="top" wrapText="1"/>
    </xf>
    <xf numFmtId="0" fontId="22" fillId="0" borderId="19" xfId="196" applyFont="1" applyBorder="1" applyAlignment="1">
      <alignment horizontal="left" vertical="top" wrapText="1"/>
    </xf>
    <xf numFmtId="3" fontId="5" fillId="0" borderId="19" xfId="196" applyNumberFormat="1" applyFont="1" applyBorder="1" applyAlignment="1">
      <alignment horizontal="center" vertical="top"/>
    </xf>
    <xf numFmtId="0" fontId="74" fillId="0" borderId="22" xfId="196" applyFont="1" applyBorder="1" applyAlignment="1">
      <alignment horizontal="center" vertical="top" wrapText="1"/>
    </xf>
    <xf numFmtId="0" fontId="74" fillId="0" borderId="19" xfId="196" applyFont="1" applyBorder="1" applyAlignment="1">
      <alignment horizontal="center" vertical="top" wrapText="1"/>
    </xf>
    <xf numFmtId="3" fontId="73" fillId="0" borderId="19" xfId="196" applyNumberFormat="1" applyFont="1" applyBorder="1" applyAlignment="1">
      <alignment horizontal="center" vertical="top" wrapText="1"/>
    </xf>
    <xf numFmtId="3" fontId="5" fillId="0" borderId="19" xfId="196" applyNumberFormat="1" applyFont="1" applyBorder="1" applyAlignment="1">
      <alignment horizontal="right" vertical="top"/>
    </xf>
    <xf numFmtId="0" fontId="71" fillId="0" borderId="0" xfId="197" applyBorder="1" applyAlignment="1">
      <alignment vertical="center" wrapText="1"/>
    </xf>
    <xf numFmtId="0" fontId="71" fillId="0" borderId="0" xfId="197" applyBorder="1" applyAlignment="1">
      <alignment wrapText="1"/>
    </xf>
    <xf numFmtId="0" fontId="71" fillId="0" borderId="34" xfId="197" applyBorder="1" applyAlignment="1">
      <alignment vertical="center" wrapText="1"/>
    </xf>
    <xf numFmtId="49" fontId="0" fillId="0" borderId="45" xfId="0" applyNumberFormat="1" applyBorder="1" applyAlignment="1">
      <alignment horizontal="left" vertical="center"/>
    </xf>
    <xf numFmtId="0" fontId="0" fillId="0" borderId="45" xfId="0" applyNumberFormat="1" applyBorder="1" applyAlignment="1">
      <alignment horizontal="left" vertical="center"/>
    </xf>
    <xf numFmtId="0" fontId="74" fillId="0" borderId="60" xfId="196" applyFont="1" applyBorder="1" applyAlignment="1">
      <alignment horizontal="center" vertical="top" wrapText="1"/>
    </xf>
    <xf numFmtId="3" fontId="73" fillId="0" borderId="60" xfId="196" applyNumberFormat="1" applyFont="1" applyBorder="1" applyAlignment="1">
      <alignment horizontal="center" vertical="top" wrapText="1"/>
    </xf>
    <xf numFmtId="3" fontId="5" fillId="0" borderId="54" xfId="196" applyNumberFormat="1" applyFont="1" applyBorder="1" applyAlignment="1">
      <alignment horizontal="right" vertical="top"/>
    </xf>
    <xf numFmtId="0" fontId="22" fillId="0" borderId="59" xfId="196" applyFont="1" applyBorder="1" applyAlignment="1">
      <alignment horizontal="left" vertical="top" wrapText="1"/>
    </xf>
    <xf numFmtId="3" fontId="5" fillId="0" borderId="60" xfId="196" applyNumberFormat="1" applyFont="1" applyBorder="1" applyAlignment="1">
      <alignment horizontal="center" vertical="top"/>
    </xf>
    <xf numFmtId="0" fontId="70" fillId="0" borderId="47" xfId="196" applyFont="1" applyBorder="1" applyAlignment="1">
      <alignment horizontal="left" vertical="top" wrapText="1"/>
    </xf>
    <xf numFmtId="49" fontId="0" fillId="0" borderId="44" xfId="196" applyNumberFormat="1" applyFont="1" applyBorder="1" applyAlignment="1">
      <alignment horizontal="center" vertical="top" wrapText="1"/>
    </xf>
    <xf numFmtId="49" fontId="0" fillId="0" borderId="61" xfId="200" applyNumberFormat="1" applyFont="1" applyBorder="1" applyAlignment="1" applyProtection="1">
      <alignment horizontal="left" vertical="center" wrapText="1"/>
    </xf>
    <xf numFmtId="0" fontId="0" fillId="0" borderId="62" xfId="0" applyBorder="1" applyAlignment="1">
      <alignment wrapText="1"/>
    </xf>
    <xf numFmtId="0" fontId="0" fillId="0" borderId="52" xfId="0" applyBorder="1" applyAlignment="1">
      <alignment wrapText="1"/>
    </xf>
    <xf numFmtId="49" fontId="0" fillId="0" borderId="61" xfId="200" applyNumberFormat="1" applyFont="1" applyBorder="1" applyAlignment="1" applyProtection="1">
      <alignment horizontal="left" vertical="center" wrapText="1"/>
    </xf>
    <xf numFmtId="3" fontId="5" fillId="0" borderId="6" xfId="196" applyNumberFormat="1" applyFont="1" applyBorder="1" applyAlignment="1">
      <alignment horizontal="center" vertical="top"/>
    </xf>
    <xf numFmtId="0" fontId="74" fillId="0" borderId="6" xfId="196" applyFont="1" applyBorder="1" applyAlignment="1">
      <alignment horizontal="center" vertical="top" wrapText="1"/>
    </xf>
    <xf numFmtId="3" fontId="73" fillId="0" borderId="6" xfId="196" applyNumberFormat="1" applyFont="1" applyBorder="1" applyAlignment="1">
      <alignment horizontal="center" vertical="top" wrapText="1"/>
    </xf>
    <xf numFmtId="3" fontId="5" fillId="0" borderId="53" xfId="196" applyNumberFormat="1" applyFont="1" applyBorder="1" applyAlignment="1">
      <alignment horizontal="right" vertical="top"/>
    </xf>
    <xf numFmtId="0" fontId="1" fillId="0" borderId="45" xfId="197" applyFont="1" applyBorder="1" applyAlignment="1">
      <alignment vertical="center" wrapText="1"/>
    </xf>
    <xf numFmtId="49" fontId="0" fillId="0" borderId="30" xfId="200" applyNumberFormat="1" applyFont="1" applyBorder="1" applyAlignment="1" applyProtection="1">
      <alignment horizontal="left" vertical="center" wrapText="1"/>
    </xf>
    <xf numFmtId="49" fontId="0" fillId="0" borderId="29" xfId="200" applyNumberFormat="1" applyFont="1" applyBorder="1" applyAlignment="1" applyProtection="1">
      <alignment horizontal="left" vertical="center" wrapText="1"/>
    </xf>
    <xf numFmtId="49" fontId="0" fillId="0" borderId="30" xfId="200" applyNumberFormat="1" applyFont="1" applyBorder="1" applyAlignment="1" applyProtection="1">
      <alignment horizontal="left" vertical="center" wrapText="1"/>
    </xf>
    <xf numFmtId="49" fontId="0" fillId="0" borderId="29" xfId="200" applyNumberFormat="1" applyFont="1" applyBorder="1" applyAlignment="1" applyProtection="1">
      <alignment horizontal="left" vertical="center" wrapText="1"/>
    </xf>
    <xf numFmtId="49" fontId="0" fillId="0" borderId="31" xfId="196" applyNumberFormat="1" applyFont="1" applyBorder="1" applyAlignment="1">
      <alignment horizontal="center" vertical="top" wrapText="1"/>
    </xf>
    <xf numFmtId="49" fontId="0" fillId="0" borderId="30" xfId="196" applyNumberFormat="1" applyFont="1" applyBorder="1" applyAlignment="1">
      <alignment horizontal="center" vertical="top" wrapText="1"/>
    </xf>
    <xf numFmtId="0" fontId="70" fillId="0" borderId="66" xfId="196" applyFont="1" applyBorder="1" applyAlignment="1">
      <alignment horizontal="left" vertical="top" wrapText="1"/>
    </xf>
    <xf numFmtId="0" fontId="60" fillId="0" borderId="0" xfId="169" applyFont="1" applyBorder="1" applyAlignment="1">
      <alignment horizontal="left" wrapText="1"/>
    </xf>
    <xf numFmtId="0" fontId="9" fillId="0" borderId="0" xfId="169" applyFont="1" applyBorder="1" applyAlignment="1">
      <alignment horizontal="left" wrapText="1"/>
    </xf>
    <xf numFmtId="0" fontId="62" fillId="21" borderId="0" xfId="156" applyFont="1" applyFill="1" applyBorder="1" applyAlignment="1">
      <alignment wrapText="1"/>
    </xf>
    <xf numFmtId="0" fontId="61" fillId="21" borderId="0" xfId="156" applyFont="1" applyFill="1" applyBorder="1" applyAlignment="1">
      <alignment wrapText="1"/>
    </xf>
    <xf numFmtId="0" fontId="61" fillId="21" borderId="39" xfId="156" applyFont="1" applyFill="1" applyBorder="1" applyAlignment="1">
      <alignment wrapText="1"/>
    </xf>
    <xf numFmtId="4" fontId="13" fillId="21" borderId="0" xfId="155" applyNumberFormat="1" applyFont="1" applyFill="1" applyBorder="1" applyAlignment="1">
      <alignment vertical="center" wrapText="1"/>
    </xf>
    <xf numFmtId="4" fontId="13" fillId="21" borderId="39" xfId="155" applyNumberFormat="1" applyFont="1" applyFill="1" applyBorder="1" applyAlignment="1">
      <alignment vertical="center" wrapText="1"/>
    </xf>
    <xf numFmtId="0" fontId="9" fillId="0" borderId="34" xfId="0" applyFont="1" applyBorder="1" applyAlignment="1">
      <alignment horizontal="justify" vertical="center" wrapText="1"/>
    </xf>
    <xf numFmtId="0" fontId="0" fillId="0" borderId="61" xfId="200" applyNumberFormat="1" applyFont="1" applyBorder="1" applyAlignment="1" applyProtection="1">
      <alignment horizontal="left" vertical="center" wrapText="1"/>
    </xf>
    <xf numFmtId="0" fontId="0" fillId="0" borderId="62" xfId="0" applyNumberFormat="1" applyBorder="1" applyAlignment="1">
      <alignment wrapText="1"/>
    </xf>
    <xf numFmtId="0" fontId="0" fillId="0" borderId="52" xfId="0" applyNumberFormat="1" applyBorder="1" applyAlignment="1">
      <alignment wrapText="1"/>
    </xf>
    <xf numFmtId="49" fontId="0" fillId="0" borderId="31" xfId="200" applyNumberFormat="1" applyFont="1" applyBorder="1" applyAlignment="1" applyProtection="1">
      <alignment horizontal="left" vertical="center" wrapText="1"/>
    </xf>
    <xf numFmtId="49" fontId="0" fillId="0" borderId="30" xfId="200" applyNumberFormat="1" applyFont="1" applyBorder="1" applyAlignment="1" applyProtection="1">
      <alignment horizontal="left" vertical="center" wrapText="1"/>
    </xf>
    <xf numFmtId="49" fontId="0" fillId="0" borderId="29" xfId="200" applyNumberFormat="1" applyFont="1" applyBorder="1" applyAlignment="1" applyProtection="1">
      <alignment horizontal="left" vertical="center" wrapText="1"/>
    </xf>
    <xf numFmtId="0" fontId="16" fillId="21" borderId="34" xfId="155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49" fontId="0" fillId="0" borderId="61" xfId="200" applyNumberFormat="1" applyFont="1" applyBorder="1" applyAlignment="1" applyProtection="1">
      <alignment horizontal="left" vertical="center" wrapText="1"/>
    </xf>
    <xf numFmtId="0" fontId="0" fillId="0" borderId="62" xfId="0" applyBorder="1" applyAlignment="1">
      <alignment wrapText="1"/>
    </xf>
    <xf numFmtId="0" fontId="0" fillId="0" borderId="52" xfId="0" applyBorder="1" applyAlignment="1">
      <alignment wrapText="1"/>
    </xf>
    <xf numFmtId="0" fontId="14" fillId="21" borderId="0" xfId="155" applyFont="1" applyFill="1" applyBorder="1" applyAlignment="1">
      <alignment wrapText="1"/>
    </xf>
    <xf numFmtId="0" fontId="14" fillId="21" borderId="39" xfId="155" applyFont="1" applyFill="1" applyBorder="1" applyAlignment="1">
      <alignment wrapText="1"/>
    </xf>
    <xf numFmtId="4" fontId="5" fillId="0" borderId="0" xfId="155" applyNumberFormat="1" applyFont="1" applyFill="1" applyBorder="1" applyAlignment="1">
      <alignment vertical="center" wrapText="1"/>
    </xf>
    <xf numFmtId="4" fontId="5" fillId="0" borderId="39" xfId="155" applyNumberFormat="1" applyFont="1" applyFill="1" applyBorder="1" applyAlignment="1">
      <alignment vertical="center" wrapText="1"/>
    </xf>
    <xf numFmtId="0" fontId="59" fillId="21" borderId="0" xfId="155" applyFont="1" applyFill="1" applyBorder="1" applyAlignment="1">
      <alignment wrapText="1"/>
    </xf>
    <xf numFmtId="0" fontId="59" fillId="21" borderId="39" xfId="155" applyFont="1" applyFill="1" applyBorder="1" applyAlignment="1">
      <alignment wrapText="1"/>
    </xf>
    <xf numFmtId="0" fontId="59" fillId="21" borderId="30" xfId="155" applyFont="1" applyFill="1" applyBorder="1" applyAlignment="1">
      <alignment vertical="top" wrapText="1"/>
    </xf>
    <xf numFmtId="0" fontId="59" fillId="21" borderId="29" xfId="155" applyFont="1" applyFill="1" applyBorder="1" applyAlignment="1">
      <alignment vertical="top" wrapText="1"/>
    </xf>
    <xf numFmtId="0" fontId="76" fillId="0" borderId="34" xfId="0" applyFont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/>
    </xf>
    <xf numFmtId="0" fontId="0" fillId="0" borderId="0" xfId="0" applyBorder="1" applyAlignment="1">
      <alignment horizontal="left"/>
    </xf>
    <xf numFmtId="0" fontId="59" fillId="0" borderId="0" xfId="0" applyFont="1" applyFill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62" xfId="200" applyNumberFormat="1" applyFont="1" applyBorder="1" applyAlignment="1" applyProtection="1">
      <alignment horizontal="left" vertical="center" wrapText="1"/>
    </xf>
    <xf numFmtId="0" fontId="0" fillId="0" borderId="52" xfId="200" applyNumberFormat="1" applyFont="1" applyBorder="1" applyAlignment="1" applyProtection="1">
      <alignment horizontal="left" vertical="center" wrapText="1"/>
    </xf>
    <xf numFmtId="49" fontId="0" fillId="0" borderId="63" xfId="200" applyNumberFormat="1" applyFont="1" applyBorder="1" applyAlignment="1" applyProtection="1">
      <alignment horizontal="left" vertical="center" wrapText="1"/>
    </xf>
    <xf numFmtId="49" fontId="0" fillId="0" borderId="64" xfId="200" applyNumberFormat="1" applyFont="1" applyBorder="1" applyAlignment="1" applyProtection="1">
      <alignment horizontal="left" vertical="center" wrapText="1"/>
    </xf>
    <xf numFmtId="49" fontId="0" fillId="0" borderId="65" xfId="200" applyNumberFormat="1" applyFont="1" applyBorder="1" applyAlignment="1" applyProtection="1">
      <alignment horizontal="left" vertical="center" wrapText="1"/>
    </xf>
    <xf numFmtId="0" fontId="76" fillId="0" borderId="34" xfId="197" applyFont="1" applyBorder="1" applyAlignment="1">
      <alignment vertical="center" wrapText="1"/>
    </xf>
    <xf numFmtId="0" fontId="71" fillId="0" borderId="34" xfId="197" applyBorder="1" applyAlignment="1">
      <alignment vertical="center" wrapText="1"/>
    </xf>
    <xf numFmtId="0" fontId="5" fillId="0" borderId="0" xfId="197" applyFont="1" applyFill="1" applyBorder="1" applyAlignment="1">
      <alignment vertical="center" wrapText="1"/>
    </xf>
    <xf numFmtId="0" fontId="71" fillId="0" borderId="39" xfId="197" applyBorder="1" applyAlignment="1"/>
    <xf numFmtId="0" fontId="71" fillId="0" borderId="0" xfId="197" applyBorder="1" applyAlignment="1"/>
    <xf numFmtId="0" fontId="14" fillId="0" borderId="0" xfId="197" applyFont="1" applyFill="1" applyBorder="1" applyAlignment="1">
      <alignment vertical="center" wrapText="1"/>
    </xf>
    <xf numFmtId="0" fontId="71" fillId="0" borderId="0" xfId="197" applyBorder="1" applyAlignment="1">
      <alignment vertical="center" wrapText="1"/>
    </xf>
    <xf numFmtId="0" fontId="59" fillId="0" borderId="0" xfId="197" applyFont="1" applyFill="1" applyBorder="1" applyAlignment="1">
      <alignment wrapText="1"/>
    </xf>
    <xf numFmtId="0" fontId="71" fillId="0" borderId="0" xfId="197" applyBorder="1" applyAlignment="1">
      <alignment wrapText="1"/>
    </xf>
    <xf numFmtId="0" fontId="76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39" xfId="0" applyBorder="1" applyAlignment="1"/>
    <xf numFmtId="0" fontId="0" fillId="0" borderId="0" xfId="0" applyBorder="1" applyAlignment="1"/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203">
    <cellStyle name="_04_OP_Hala N1_6WX01-05_vod.hosp._080130" xfId="1"/>
    <cellStyle name="_04_SA_LV_6NS01_vod hosp _FOT_var.pro KROSS" xfId="2"/>
    <cellStyle name="_04_STMO_NS01_SO01-SO04_rozpocet_090313" xfId="3"/>
    <cellStyle name="_05_AGC_Bar_SO0708_WX01-02_080328" xfId="4"/>
    <cellStyle name="_05_GVB_EW_01_TP7_061207" xfId="5"/>
    <cellStyle name="_05_GVB_EW_01_TP7_061207_04_M13_SHZ_6ZX_SOUPIS VÝKONU_090514" xfId="6"/>
    <cellStyle name="_05_GVB_EY_EV_01_TP7_061201" xfId="7"/>
    <cellStyle name="_05_GVB_EY_EV_01_TP7_061201_04_M13_SHZ_6ZX_SOUPIS VÝKONU_090514" xfId="8"/>
    <cellStyle name="_06_AGC_Bar_WX0102_BQ_oceneni_wat manag _080206" xfId="9"/>
    <cellStyle name="_06_GCZ_BQ_SO_1145" xfId="10"/>
    <cellStyle name="_06_GCZ_BQ_SO_1241_Hruba" xfId="11"/>
    <cellStyle name="_06_GCZ_BQ_SO_1242+1710_Hruba" xfId="12"/>
    <cellStyle name="_06_GCZ_BQ_SO_1510_Hruba" xfId="13"/>
    <cellStyle name="_06_GCZ_BQ_SO_1810_Hruba" xfId="14"/>
    <cellStyle name="_06_GCZ_BQ_SO_WX_061120" xfId="15"/>
    <cellStyle name="_06_GCZ_BQ_SO_WX_061207oceneni" xfId="16"/>
    <cellStyle name="_06_GVB_TP7_NS07_070105_oceneni" xfId="17"/>
    <cellStyle name="_5385_2_IPB_WX_SO 16-19_FOT_070716" xfId="18"/>
    <cellStyle name="_5385_2_IPB_WX_SO 16-19_FOT_070716_04_M13_SHZ_6ZX_SOUPIS VÝKONU_090514" xfId="19"/>
    <cellStyle name="_5411_OP_Infrastruktura_VZOR_080123" xfId="20"/>
    <cellStyle name="_5463_04_NUC_XX01_FOT_200_Hala17_070405" xfId="21"/>
    <cellStyle name="_5463_04_NUC_XX01_FOT_200_Hala17_070405_04_M13_SHZ_6ZX_SOUPIS VÝKONU_090514" xfId="22"/>
    <cellStyle name="_5559_PP_NS_vzor_070913" xfId="23"/>
    <cellStyle name="_5559_PP_NS_vzor_070913_04_M13_SHZ_6ZX_SOUPIS VÝKONU_090514" xfId="24"/>
    <cellStyle name="_5610_05_AGC_Bar_XXXX_FOT_080326" xfId="25"/>
    <cellStyle name="_5610_06_AGC_Bar_XXXX_FOT_000_vzor_080103" xfId="26"/>
    <cellStyle name="_5674_HANWHA_kan.splaskova_080619" xfId="27"/>
    <cellStyle name="_5674_HANWHA_odvodn.ploch_080609" xfId="28"/>
    <cellStyle name="_5674_HANWHA_vod.pozarni_FOT_0800609" xfId="29"/>
    <cellStyle name="_5983_HZS_ŠABLONA" xfId="30"/>
    <cellStyle name="_6VX01" xfId="31"/>
    <cellStyle name="_BVG TP 7_Complete_061204" xfId="32"/>
    <cellStyle name="_BVG TP 7_Complete_061204_04_M13_SHZ_6ZX_SOUPIS VÝKONU_090514" xfId="33"/>
    <cellStyle name="_F6_BS_SO 01+04_6SX01" xfId="34"/>
    <cellStyle name="_FOXCONN - FoT - SO16.3_060523" xfId="35"/>
    <cellStyle name="_FOXCONN - FoT - SO16.3_060627" xfId="36"/>
    <cellStyle name="_GVB_ TP 7_6-NS07_061206 zm oc" xfId="37"/>
    <cellStyle name="_GVB_ TP 7_6-NS07_061206 zm oc_04_M13_SHZ_6ZX_SOUPIS VÝKONU_090514" xfId="38"/>
    <cellStyle name="_GVB_ TP 7_6-NS07_061207 zm" xfId="39"/>
    <cellStyle name="_GVB_ TP 7_6-NS07_061207 zm_04_M13_SHZ_6ZX_SOUPIS VÝKONU_090514" xfId="40"/>
    <cellStyle name="_GVB_ TP7_6IK01A_BQ_SO1141_070104" xfId="41"/>
    <cellStyle name="_GVB_ TP7_6IK01A_BQ_SO1141_070104_04_M13_SHZ_6ZX_SOUPIS VÝKONU_090514" xfId="42"/>
    <cellStyle name="_GVB_ TP7_NS07_rev 2_070205_ BQ" xfId="43"/>
    <cellStyle name="_GVB_ TP7_NS07_rev 2_070205_ BQ_04_M13_SHZ_6ZX_SOUPIS VÝKONU_090514" xfId="44"/>
    <cellStyle name="_GVB_ TP7_NS07_rev.1_070111ocenění" xfId="45"/>
    <cellStyle name="_GVB_ TP7_NS07_rev.1_070111ocenění_04_M13_SHZ_6ZX_SOUPIS VÝKONU_090514" xfId="46"/>
    <cellStyle name="_GVB_ TP7_NS07_rev.1_070116ocenění" xfId="47"/>
    <cellStyle name="_GVB_ TP7_NS07_rev.1_070116ocenění_04_M13_SHZ_6ZX_SOUPIS VÝKONU_090514" xfId="48"/>
    <cellStyle name="_GVB_TP7_F5_Water Treat.070223_" xfId="49"/>
    <cellStyle name="_GVB_TP7_F5_Water Treat.070223__04_M13_SHZ_6ZX_SOUPIS VÝKONU_090514" xfId="50"/>
    <cellStyle name="_GVB_TP7_F5_Water Treat.070731_" xfId="51"/>
    <cellStyle name="_GVB_TP7_F5_Water Treat.070731__04_M13_SHZ_6ZX_SOUPIS VÝKONU_090514" xfId="52"/>
    <cellStyle name="_GVP_TP 7_stoka DA3_070130 - mp" xfId="53"/>
    <cellStyle name="_odhad cen_GVB_ TP 7_6-NS07_061207 zm" xfId="54"/>
    <cellStyle name="_odhad cen_GVB_ TP 7_6-NS07_061207 zm_04_M13_SHZ_6ZX_SOUPIS VÝKONU_090514" xfId="55"/>
    <cellStyle name="_propočet kubatur šachty" xfId="56"/>
    <cellStyle name="_sablony WX_080414_cz_en" xfId="57"/>
    <cellStyle name="_SO 03_kanalizacni pripojky_090223" xfId="58"/>
    <cellStyle name="_SO 03_Vytlak SV_090331" xfId="59"/>
    <cellStyle name="_SO 05_F6_rain wat drain.060531" xfId="60"/>
    <cellStyle name="_SO 05_F6_rain wat drain.060531_04_M13_SHZ_6ZX_SOUPIS VÝKONU_090514" xfId="61"/>
    <cellStyle name="_SO 11_ rain water drainage_070424" xfId="62"/>
    <cellStyle name="_SO 11_ rain water drainage_080211" xfId="63"/>
    <cellStyle name="_SO 15_fire water pipeline_070413" xfId="64"/>
    <cellStyle name="_SO 16_6VX01_vzduchotechnika" xfId="65"/>
    <cellStyle name="_SO 17_ přípojka splašk.kanalizace" xfId="66"/>
    <cellStyle name="_SO 18_ příp. dešť.kan._zmeny 070820" xfId="67"/>
    <cellStyle name="_SO 18_ přípojka dešť.kanalizace" xfId="68"/>
    <cellStyle name="_SO 21_kanalizace splašková_070807" xfId="69"/>
    <cellStyle name="_SO 22_ kanalizace destova v arealu" xfId="70"/>
    <cellStyle name="_SO 22_ kanalizace destova v arealu_04_M13_SHZ_6ZX_SOUPIS VÝKONU_090514" xfId="71"/>
    <cellStyle name="_SO 363_fire water supply_rev.1_070116" xfId="72"/>
    <cellStyle name="_SO 399.1,2_sewerage" xfId="73"/>
    <cellStyle name="_SO 399.1,2_sewerage_F5_070221" xfId="74"/>
    <cellStyle name="_SO 399.1,2_sewerage_F5_zmeny k 070730" xfId="75"/>
    <cellStyle name="_SO 399.1,2_sewerage_rev.1_070108" xfId="76"/>
    <cellStyle name="_SO 399.3 Roads of drainage_rev.1_070111" xfId="77"/>
    <cellStyle name="_SO 399.3 Roads of drainage_zmeny k_070731" xfId="78"/>
    <cellStyle name="_SO_1124_Retention pond_zmena_B_ 070202" xfId="79"/>
    <cellStyle name="_TI_SO 01_060301_cz_en" xfId="80"/>
    <cellStyle name="_TI_SO 01_060301_cz_en_04_M13_SHZ_6ZX_SOUPIS VÝKONU_090514" xfId="81"/>
    <cellStyle name="_VB-RD_EL_012_00_VV" xfId="82"/>
    <cellStyle name="_VB-RD_EL_013_00_VV" xfId="83"/>
    <cellStyle name="_VB-RD_EL_014_00_VV" xfId="84"/>
    <cellStyle name="20 % – Zvýraznění1 2" xfId="85"/>
    <cellStyle name="20 % – Zvýraznění2 2" xfId="86"/>
    <cellStyle name="20 % – Zvýraznění3 2" xfId="87"/>
    <cellStyle name="20 % – Zvýraznění4 2" xfId="88"/>
    <cellStyle name="20 % – Zvýraznění5 2" xfId="89"/>
    <cellStyle name="20 % – Zvýraznění6 2" xfId="90"/>
    <cellStyle name="20 % - zvýraznenie1" xfId="91"/>
    <cellStyle name="20 % - zvýraznenie2" xfId="92"/>
    <cellStyle name="20 % - zvýraznenie3" xfId="93"/>
    <cellStyle name="20 % - zvýraznenie4" xfId="94"/>
    <cellStyle name="20 % - zvýraznenie5" xfId="95"/>
    <cellStyle name="20 % - zvýraznenie6" xfId="96"/>
    <cellStyle name="40 % – Zvýraznění1 2" xfId="97"/>
    <cellStyle name="40 % – Zvýraznění2 2" xfId="98"/>
    <cellStyle name="40 % – Zvýraznění3 2" xfId="99"/>
    <cellStyle name="40 % – Zvýraznění4 2" xfId="100"/>
    <cellStyle name="40 % – Zvýraznění5 2" xfId="101"/>
    <cellStyle name="40 % – Zvýraznění6 2" xfId="102"/>
    <cellStyle name="40 % - zvýraznenie1" xfId="103"/>
    <cellStyle name="40 % - zvýraznenie2" xfId="104"/>
    <cellStyle name="40 % - zvýraznenie3" xfId="105"/>
    <cellStyle name="40 % - zvýraznenie4" xfId="106"/>
    <cellStyle name="40 % - zvýraznenie5" xfId="107"/>
    <cellStyle name="40 % - zvýraznenie6" xfId="108"/>
    <cellStyle name="60 % – Zvýraznění1 2" xfId="109"/>
    <cellStyle name="60 % – Zvýraznění2 2" xfId="110"/>
    <cellStyle name="60 % – Zvýraznění3 2" xfId="111"/>
    <cellStyle name="60 % – Zvýraznění4 2" xfId="112"/>
    <cellStyle name="60 % – Zvýraznění5 2" xfId="113"/>
    <cellStyle name="60 % – Zvýraznění6 2" xfId="114"/>
    <cellStyle name="60 % - zvýraznenie1" xfId="115"/>
    <cellStyle name="60 % - zvýraznenie2" xfId="116"/>
    <cellStyle name="60 % - zvýraznenie3" xfId="117"/>
    <cellStyle name="60 % - zvýraznenie4" xfId="118"/>
    <cellStyle name="60 % - zvýraznenie5" xfId="119"/>
    <cellStyle name="60 % - zvýraznenie6" xfId="120"/>
    <cellStyle name="cárkyd" xfId="121"/>
    <cellStyle name="cary" xfId="122"/>
    <cellStyle name="Celkem 2" xfId="123"/>
    <cellStyle name="definity" xfId="124"/>
    <cellStyle name="Dobrá" xfId="125"/>
    <cellStyle name="fnRegressQ" xfId="126"/>
    <cellStyle name="Chybně 2" xfId="127"/>
    <cellStyle name="kolonky" xfId="128"/>
    <cellStyle name="Kontrolná bunka" xfId="129"/>
    <cellStyle name="Kontrolní buňka 2" xfId="130"/>
    <cellStyle name="lehký dolní okraj" xfId="131"/>
    <cellStyle name="Měna 2" xfId="132"/>
    <cellStyle name="MJPolozky" xfId="133"/>
    <cellStyle name="MnozstviPolozky" xfId="134"/>
    <cellStyle name="nadpis" xfId="135"/>
    <cellStyle name="Nadpis 1 2" xfId="136"/>
    <cellStyle name="Nadpis 2 2" xfId="137"/>
    <cellStyle name="Nadpis 3 2" xfId="138"/>
    <cellStyle name="Nadpis 4 2" xfId="139"/>
    <cellStyle name="Název 2" xfId="140"/>
    <cellStyle name="NazevOddilu" xfId="141"/>
    <cellStyle name="NazevPolozky" xfId="142"/>
    <cellStyle name="Neutrálna" xfId="143"/>
    <cellStyle name="Neutrální 2" xfId="144"/>
    <cellStyle name="Normal" xfId="0" builtinId="0"/>
    <cellStyle name="Normal 2" xfId="196"/>
    <cellStyle name="Normal 3" xfId="197"/>
    <cellStyle name="normální 2" xfId="145"/>
    <cellStyle name="normální 3" xfId="146"/>
    <cellStyle name="normální 4" xfId="147"/>
    <cellStyle name="normální 5" xfId="148"/>
    <cellStyle name="Normální 5 2" xfId="149"/>
    <cellStyle name="Normální 6" xfId="150"/>
    <cellStyle name="normální 7" xfId="151"/>
    <cellStyle name="normální 8" xfId="152"/>
    <cellStyle name="normální_04_SKODA_6NS_FOT_FINAL_080930" xfId="199"/>
    <cellStyle name="normální_05_SA_6NS01B_V21_Mycí box Still_080325" xfId="153"/>
    <cellStyle name="normální_06_6130_Hella_SO_03_05_vod_hosp_120222" xfId="154"/>
    <cellStyle name="normální_0X_AKCE_XX01_XXX_CAST_070123" xfId="155"/>
    <cellStyle name="normální_476VH SV _cz_en TOYO" xfId="200"/>
    <cellStyle name="normální_GB_TB6A_SANITARY_BQ_071601_Vorac" xfId="156"/>
    <cellStyle name="normální_IMMO Kadan-FoT-SO02-06" xfId="157"/>
    <cellStyle name="normální_POL.XLS" xfId="201"/>
    <cellStyle name="normální_sv6vx01" xfId="202"/>
    <cellStyle name="normální_VIZA-FoT-template" xfId="198"/>
    <cellStyle name="políčka" xfId="158"/>
    <cellStyle name="Poznámka 2" xfId="159"/>
    <cellStyle name="Prepojená bunka" xfId="160"/>
    <cellStyle name="Propojená buňka 2" xfId="161"/>
    <cellStyle name="R_price" xfId="162"/>
    <cellStyle name="R_price_Turnikety" xfId="163"/>
    <cellStyle name="R_text" xfId="164"/>
    <cellStyle name="R_text_Turnikety" xfId="165"/>
    <cellStyle name="RH1" xfId="166"/>
    <cellStyle name="Spolu" xfId="167"/>
    <cellStyle name="Správně 2" xfId="168"/>
    <cellStyle name="Styl 1" xfId="169"/>
    <cellStyle name="Styl 1 2" xfId="170"/>
    <cellStyle name="Style 1" xfId="195"/>
    <cellStyle name="Text upozornění 2" xfId="171"/>
    <cellStyle name="Text upozornenia" xfId="172"/>
    <cellStyle name="Titul" xfId="173"/>
    <cellStyle name="TYP ŘÁDKU_4(sloupceJ-L)" xfId="174"/>
    <cellStyle name="Vstup 2" xfId="175"/>
    <cellStyle name="VykazPolozka" xfId="176"/>
    <cellStyle name="VykazVzorec" xfId="177"/>
    <cellStyle name="Výpočet 2" xfId="178"/>
    <cellStyle name="Výstup 2" xfId="179"/>
    <cellStyle name="Vysvětlující text 2" xfId="180"/>
    <cellStyle name="Vysvetľujúci text" xfId="181"/>
    <cellStyle name="Zlá" xfId="182"/>
    <cellStyle name="Zvýraznění 1 2" xfId="183"/>
    <cellStyle name="Zvýraznění 2 2" xfId="184"/>
    <cellStyle name="Zvýraznění 3 2" xfId="185"/>
    <cellStyle name="Zvýraznění 4 2" xfId="186"/>
    <cellStyle name="Zvýraznění 5 2" xfId="187"/>
    <cellStyle name="Zvýraznění 6 2" xfId="188"/>
    <cellStyle name="Zvýraznenie1" xfId="189"/>
    <cellStyle name="Zvýraznenie2" xfId="190"/>
    <cellStyle name="Zvýraznenie3" xfId="191"/>
    <cellStyle name="Zvýraznenie4" xfId="192"/>
    <cellStyle name="Zvýraznenie5" xfId="193"/>
    <cellStyle name="Zvýraznenie6" xfId="194"/>
  </cellStyles>
  <dxfs count="0"/>
  <tableStyles count="0" defaultTableStyle="TableStyleMedium9" defaultPivotStyle="PivotStyleLight16"/>
  <colors>
    <mruColors>
      <color rgb="FF397F95"/>
      <color rgb="FFFF505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238125</xdr:rowOff>
    </xdr:from>
    <xdr:to>
      <xdr:col>3</xdr:col>
      <xdr:colOff>1047750</xdr:colOff>
      <xdr:row>2</xdr:row>
      <xdr:rowOff>152400</xdr:rowOff>
    </xdr:to>
    <xdr:pic>
      <xdr:nvPicPr>
        <xdr:cNvPr id="2049" name="Picture 8" descr="LOGOBI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23812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168089</xdr:colOff>
      <xdr:row>0</xdr:row>
      <xdr:rowOff>201706</xdr:rowOff>
    </xdr:from>
    <xdr:to>
      <xdr:col>0</xdr:col>
      <xdr:colOff>730064</xdr:colOff>
      <xdr:row>0</xdr:row>
      <xdr:rowOff>706531</xdr:rowOff>
    </xdr:to>
    <xdr:pic>
      <xdr:nvPicPr>
        <xdr:cNvPr id="4" name="Picture 3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89" y="201706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168088</xdr:colOff>
      <xdr:row>0</xdr:row>
      <xdr:rowOff>280147</xdr:rowOff>
    </xdr:from>
    <xdr:to>
      <xdr:col>0</xdr:col>
      <xdr:colOff>730063</xdr:colOff>
      <xdr:row>0</xdr:row>
      <xdr:rowOff>784972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88" y="280147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145677</xdr:colOff>
      <xdr:row>0</xdr:row>
      <xdr:rowOff>235324</xdr:rowOff>
    </xdr:from>
    <xdr:to>
      <xdr:col>0</xdr:col>
      <xdr:colOff>707652</xdr:colOff>
      <xdr:row>0</xdr:row>
      <xdr:rowOff>740149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77" y="235324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268942</xdr:rowOff>
    </xdr:from>
    <xdr:to>
      <xdr:col>0</xdr:col>
      <xdr:colOff>685239</xdr:colOff>
      <xdr:row>0</xdr:row>
      <xdr:rowOff>773767</xdr:rowOff>
    </xdr:to>
    <xdr:pic>
      <xdr:nvPicPr>
        <xdr:cNvPr id="2" name="Picture 1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268942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257735</xdr:rowOff>
    </xdr:from>
    <xdr:to>
      <xdr:col>0</xdr:col>
      <xdr:colOff>685239</xdr:colOff>
      <xdr:row>0</xdr:row>
      <xdr:rowOff>762560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257735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112059</xdr:rowOff>
    </xdr:from>
    <xdr:to>
      <xdr:col>0</xdr:col>
      <xdr:colOff>685239</xdr:colOff>
      <xdr:row>0</xdr:row>
      <xdr:rowOff>616884</xdr:rowOff>
    </xdr:to>
    <xdr:pic>
      <xdr:nvPicPr>
        <xdr:cNvPr id="3" name="Picture 2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112059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112059</xdr:rowOff>
    </xdr:from>
    <xdr:to>
      <xdr:col>0</xdr:col>
      <xdr:colOff>685239</xdr:colOff>
      <xdr:row>0</xdr:row>
      <xdr:rowOff>616884</xdr:rowOff>
    </xdr:to>
    <xdr:pic>
      <xdr:nvPicPr>
        <xdr:cNvPr id="2" name="Picture 1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112059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112059</xdr:rowOff>
    </xdr:from>
    <xdr:to>
      <xdr:col>0</xdr:col>
      <xdr:colOff>685239</xdr:colOff>
      <xdr:row>0</xdr:row>
      <xdr:rowOff>616884</xdr:rowOff>
    </xdr:to>
    <xdr:pic>
      <xdr:nvPicPr>
        <xdr:cNvPr id="2" name="Picture 1" descr="LOGO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4" y="112059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66"/>
  <sheetViews>
    <sheetView tabSelected="1" view="pageBreakPreview" zoomScaleNormal="100" zoomScaleSheetLayoutView="100" workbookViewId="0">
      <selection activeCell="F3" sqref="F3"/>
    </sheetView>
  </sheetViews>
  <sheetFormatPr defaultRowHeight="12.75"/>
  <cols>
    <col min="1" max="1" width="6.7109375" style="111" customWidth="1"/>
    <col min="2" max="2" width="78.7109375" style="43" customWidth="1"/>
    <col min="3" max="3" width="9.5703125" style="43" customWidth="1"/>
    <col min="4" max="4" width="18.7109375" style="113" customWidth="1"/>
    <col min="5" max="5" width="9.42578125" style="42" customWidth="1"/>
    <col min="6" max="6" width="57.5703125" style="43" customWidth="1"/>
    <col min="7" max="16384" width="9.140625" style="43"/>
  </cols>
  <sheetData>
    <row r="1" spans="1:13" ht="60" customHeight="1">
      <c r="A1" s="41"/>
      <c r="B1" s="132" t="s">
        <v>97</v>
      </c>
      <c r="C1" s="114"/>
      <c r="D1" s="137"/>
      <c r="H1" s="395" t="s">
        <v>1590</v>
      </c>
    </row>
    <row r="2" spans="1:13" ht="6" customHeight="1">
      <c r="A2" s="44"/>
      <c r="B2" s="490"/>
      <c r="C2" s="491"/>
      <c r="D2" s="492"/>
    </row>
    <row r="3" spans="1:13" ht="48.75" customHeight="1">
      <c r="A3" s="44"/>
      <c r="B3" s="231" t="s">
        <v>92</v>
      </c>
      <c r="C3" s="493" t="s">
        <v>1730</v>
      </c>
      <c r="D3" s="494"/>
      <c r="F3" s="45"/>
    </row>
    <row r="4" spans="1:13" ht="49.5" customHeight="1" thickBot="1">
      <c r="A4" s="46"/>
      <c r="B4" s="47" t="s">
        <v>0</v>
      </c>
      <c r="C4" s="493"/>
      <c r="D4" s="494"/>
      <c r="F4" s="45"/>
    </row>
    <row r="5" spans="1:13" s="53" customFormat="1" ht="24.75" thickBot="1">
      <c r="A5" s="48"/>
      <c r="B5" s="49" t="s">
        <v>1</v>
      </c>
      <c r="C5" s="50" t="s">
        <v>2</v>
      </c>
      <c r="D5" s="51" t="s">
        <v>3</v>
      </c>
      <c r="E5" s="52"/>
    </row>
    <row r="6" spans="1:13" s="59" customFormat="1">
      <c r="A6" s="54"/>
      <c r="B6" s="55"/>
      <c r="C6" s="56"/>
      <c r="D6" s="57"/>
      <c r="E6" s="58"/>
    </row>
    <row r="7" spans="1:13" s="131" customFormat="1" ht="12">
      <c r="A7" s="62"/>
      <c r="B7" s="127" t="s">
        <v>177</v>
      </c>
      <c r="C7" s="128" t="s">
        <v>236</v>
      </c>
      <c r="D7" s="129">
        <f>'6432 IK 01'!$H$35</f>
        <v>0</v>
      </c>
      <c r="E7" s="130"/>
    </row>
    <row r="8" spans="1:13" s="131" customFormat="1" ht="12">
      <c r="A8" s="62"/>
      <c r="B8" s="127" t="s">
        <v>94</v>
      </c>
      <c r="C8" s="128" t="s">
        <v>75</v>
      </c>
      <c r="D8" s="129">
        <f>'6342 SA 01'!H31</f>
        <v>0</v>
      </c>
      <c r="E8" s="130"/>
    </row>
    <row r="9" spans="1:13" s="131" customFormat="1" ht="12">
      <c r="A9" s="62"/>
      <c r="B9" s="127" t="s">
        <v>237</v>
      </c>
      <c r="C9" s="128" t="s">
        <v>239</v>
      </c>
      <c r="D9" s="129">
        <f>'6342 SB 01'!H38</f>
        <v>0</v>
      </c>
      <c r="E9" s="130"/>
    </row>
    <row r="10" spans="1:13" s="131" customFormat="1" ht="12">
      <c r="A10" s="62"/>
      <c r="B10" s="127" t="s">
        <v>238</v>
      </c>
      <c r="C10" s="128" t="s">
        <v>1476</v>
      </c>
      <c r="D10" s="129">
        <f>'6342 SX 01'!H33</f>
        <v>0</v>
      </c>
      <c r="E10" s="130"/>
    </row>
    <row r="11" spans="1:13" s="131" customFormat="1" ht="12">
      <c r="A11" s="62"/>
      <c r="B11" s="127" t="s">
        <v>95</v>
      </c>
      <c r="C11" s="128" t="s">
        <v>1478</v>
      </c>
      <c r="D11" s="129">
        <f>'6432 EY 01'!G22</f>
        <v>0</v>
      </c>
      <c r="E11" s="130"/>
    </row>
    <row r="12" spans="1:13" s="131" customFormat="1" ht="12">
      <c r="A12" s="62"/>
      <c r="B12" s="127" t="s">
        <v>96</v>
      </c>
      <c r="C12" s="128" t="s">
        <v>1479</v>
      </c>
      <c r="D12" s="129">
        <f>'6342 IX 01'!H22</f>
        <v>0</v>
      </c>
      <c r="E12" s="130"/>
    </row>
    <row r="13" spans="1:13" s="131" customFormat="1" ht="12">
      <c r="A13" s="62"/>
      <c r="B13" s="127" t="s">
        <v>1475</v>
      </c>
      <c r="C13" s="128" t="s">
        <v>1474</v>
      </c>
      <c r="D13" s="129">
        <f>'6342 IX 03'!H25</f>
        <v>0</v>
      </c>
      <c r="E13" s="130"/>
    </row>
    <row r="14" spans="1:13" s="126" customFormat="1" ht="12">
      <c r="A14" s="62"/>
      <c r="B14" s="127" t="s">
        <v>93</v>
      </c>
      <c r="C14" s="128" t="s">
        <v>1477</v>
      </c>
      <c r="D14" s="129">
        <f>'6342 IX 02'!H24</f>
        <v>0</v>
      </c>
      <c r="E14" s="125"/>
    </row>
    <row r="15" spans="1:13" s="68" customFormat="1" ht="13.5" thickBot="1">
      <c r="A15" s="65"/>
      <c r="B15" s="27"/>
      <c r="C15" s="63"/>
      <c r="D15" s="66"/>
      <c r="E15" s="67"/>
    </row>
    <row r="16" spans="1:13" s="61" customFormat="1" ht="17.100000000000001" customHeight="1" thickBot="1">
      <c r="A16" s="69"/>
      <c r="B16" s="70" t="s">
        <v>76</v>
      </c>
      <c r="C16" s="71"/>
      <c r="D16" s="72">
        <f>SUBTOTAL(9,D6:D15)</f>
        <v>0</v>
      </c>
      <c r="E16" s="73"/>
      <c r="G16" s="43"/>
      <c r="H16" s="43"/>
      <c r="I16" s="43"/>
      <c r="J16" s="43"/>
      <c r="K16" s="43"/>
      <c r="L16" s="43"/>
      <c r="M16" s="43"/>
    </row>
    <row r="17" spans="1:13" s="64" customFormat="1">
      <c r="A17" s="74"/>
      <c r="B17" s="75"/>
      <c r="C17" s="76"/>
      <c r="D17" s="77"/>
      <c r="E17" s="60"/>
      <c r="G17" s="78"/>
      <c r="H17" s="78"/>
      <c r="I17" s="78"/>
      <c r="J17" s="78"/>
      <c r="K17" s="78"/>
      <c r="L17" s="78"/>
      <c r="M17" s="78"/>
    </row>
    <row r="18" spans="1:13" s="61" customFormat="1">
      <c r="A18" s="133"/>
      <c r="B18" s="134" t="s">
        <v>77</v>
      </c>
      <c r="C18" s="358" t="s">
        <v>1707</v>
      </c>
      <c r="D18" s="135"/>
      <c r="E18" s="60"/>
    </row>
    <row r="19" spans="1:13" s="61" customFormat="1" ht="38.25">
      <c r="A19" s="447" t="s">
        <v>31</v>
      </c>
      <c r="B19" s="138" t="s">
        <v>1580</v>
      </c>
      <c r="C19" s="359">
        <v>1</v>
      </c>
      <c r="D19" s="135"/>
      <c r="E19" s="60"/>
    </row>
    <row r="20" spans="1:13" s="61" customFormat="1" ht="51">
      <c r="A20" s="447" t="s">
        <v>43</v>
      </c>
      <c r="B20" s="138" t="s">
        <v>1581</v>
      </c>
      <c r="C20" s="359">
        <v>1</v>
      </c>
      <c r="D20" s="135"/>
      <c r="E20" s="60"/>
    </row>
    <row r="21" spans="1:13" s="61" customFormat="1">
      <c r="A21" s="447" t="s">
        <v>42</v>
      </c>
      <c r="B21" s="370" t="s">
        <v>1589</v>
      </c>
      <c r="C21" s="359">
        <v>1</v>
      </c>
      <c r="D21" s="135"/>
      <c r="E21" s="60"/>
    </row>
    <row r="22" spans="1:13" s="61" customFormat="1">
      <c r="A22" s="447"/>
      <c r="B22" s="138"/>
      <c r="C22" s="359"/>
      <c r="D22" s="135"/>
      <c r="E22" s="60"/>
    </row>
    <row r="23" spans="1:13" s="80" customFormat="1" ht="25.5">
      <c r="A23" s="447" t="s">
        <v>41</v>
      </c>
      <c r="B23" s="363" t="s">
        <v>1586</v>
      </c>
      <c r="C23" s="360">
        <v>1</v>
      </c>
      <c r="D23" s="136"/>
      <c r="E23" s="79"/>
      <c r="G23" s="81"/>
      <c r="H23" s="81"/>
      <c r="I23" s="81"/>
      <c r="J23" s="81"/>
      <c r="K23" s="81"/>
      <c r="L23" s="81"/>
      <c r="M23" s="81"/>
    </row>
    <row r="24" spans="1:13" s="80" customFormat="1" ht="25.5">
      <c r="A24" s="447" t="s">
        <v>33</v>
      </c>
      <c r="B24" s="363" t="s">
        <v>1587</v>
      </c>
      <c r="C24" s="360">
        <v>1</v>
      </c>
      <c r="D24" s="136"/>
      <c r="E24" s="79"/>
      <c r="G24" s="81"/>
      <c r="H24" s="81"/>
      <c r="I24" s="81"/>
      <c r="J24" s="81"/>
      <c r="K24" s="81"/>
      <c r="L24" s="81"/>
      <c r="M24" s="81"/>
    </row>
    <row r="25" spans="1:13" s="80" customFormat="1">
      <c r="A25" s="447" t="s">
        <v>16</v>
      </c>
      <c r="B25" s="363" t="s">
        <v>1579</v>
      </c>
      <c r="C25" s="361">
        <v>1</v>
      </c>
      <c r="D25" s="136"/>
      <c r="E25" s="79"/>
      <c r="G25" s="81"/>
      <c r="H25" s="81"/>
      <c r="I25" s="81"/>
      <c r="J25" s="81"/>
      <c r="K25" s="81"/>
      <c r="L25" s="81"/>
      <c r="M25" s="81"/>
    </row>
    <row r="26" spans="1:13" s="80" customFormat="1" ht="13.5" thickBot="1">
      <c r="A26" s="65"/>
      <c r="B26" s="27"/>
      <c r="C26" s="63"/>
      <c r="D26" s="66"/>
      <c r="E26" s="79"/>
      <c r="G26" s="81"/>
      <c r="H26" s="81"/>
      <c r="I26" s="81"/>
      <c r="J26" s="81"/>
      <c r="K26" s="81"/>
      <c r="L26" s="81"/>
      <c r="M26" s="81"/>
    </row>
    <row r="27" spans="1:13" s="80" customFormat="1" ht="17.100000000000001" customHeight="1" thickBot="1">
      <c r="A27" s="69"/>
      <c r="B27" s="70" t="s">
        <v>78</v>
      </c>
      <c r="C27" s="71"/>
      <c r="D27" s="72">
        <f>SUM(D19:D25)</f>
        <v>0</v>
      </c>
      <c r="E27" s="79"/>
      <c r="G27" s="81"/>
      <c r="H27" s="81"/>
      <c r="I27" s="81"/>
      <c r="J27" s="81"/>
      <c r="K27" s="81"/>
      <c r="L27" s="81"/>
      <c r="M27" s="81"/>
    </row>
    <row r="28" spans="1:13" s="80" customFormat="1" ht="17.25" customHeight="1" thickBot="1">
      <c r="A28" s="74"/>
      <c r="B28" s="139"/>
      <c r="C28" s="76"/>
      <c r="D28" s="77"/>
      <c r="E28" s="79"/>
      <c r="G28" s="81"/>
      <c r="H28" s="81"/>
      <c r="I28" s="81"/>
      <c r="J28" s="81"/>
      <c r="K28" s="81"/>
      <c r="L28" s="81"/>
      <c r="M28" s="81"/>
    </row>
    <row r="29" spans="1:13" s="61" customFormat="1" ht="17.100000000000001" customHeight="1" thickBot="1">
      <c r="A29" s="69"/>
      <c r="B29" s="70" t="s">
        <v>4</v>
      </c>
      <c r="C29" s="71"/>
      <c r="D29" s="72">
        <f>D27+D16</f>
        <v>0</v>
      </c>
      <c r="E29" s="73"/>
      <c r="G29" s="43"/>
      <c r="H29" s="43"/>
      <c r="I29" s="43"/>
      <c r="J29" s="43"/>
      <c r="K29" s="43"/>
      <c r="L29" s="43"/>
      <c r="M29" s="43"/>
    </row>
    <row r="30" spans="1:13" s="64" customFormat="1">
      <c r="A30" s="74"/>
      <c r="B30" s="75"/>
      <c r="C30" s="76"/>
      <c r="D30" s="77"/>
      <c r="E30" s="60"/>
      <c r="G30" s="78"/>
      <c r="H30" s="78"/>
      <c r="I30" s="78"/>
      <c r="J30" s="78"/>
      <c r="K30" s="78"/>
      <c r="L30" s="78"/>
      <c r="M30" s="78"/>
    </row>
    <row r="31" spans="1:13" s="87" customFormat="1">
      <c r="A31" s="82"/>
      <c r="B31" s="83" t="s">
        <v>5</v>
      </c>
      <c r="C31" s="84">
        <v>0.2</v>
      </c>
      <c r="D31" s="85">
        <f>C31*(D16+D27)</f>
        <v>0</v>
      </c>
      <c r="E31" s="86"/>
      <c r="G31" s="88"/>
      <c r="H31" s="88"/>
      <c r="I31" s="88"/>
      <c r="J31" s="88"/>
      <c r="K31" s="88"/>
      <c r="L31" s="88"/>
      <c r="M31" s="88"/>
    </row>
    <row r="32" spans="1:13" s="80" customFormat="1" ht="17.25" customHeight="1" thickBot="1">
      <c r="A32" s="74"/>
      <c r="B32" s="75"/>
      <c r="C32" s="76"/>
      <c r="D32" s="77"/>
      <c r="E32" s="79"/>
      <c r="G32" s="81"/>
      <c r="H32" s="81"/>
      <c r="I32" s="81"/>
      <c r="J32" s="81"/>
      <c r="K32" s="81"/>
      <c r="L32" s="81"/>
      <c r="M32" s="81"/>
    </row>
    <row r="33" spans="1:13" s="93" customFormat="1" ht="24" customHeight="1" thickBot="1">
      <c r="A33" s="89"/>
      <c r="B33" s="90" t="s">
        <v>6</v>
      </c>
      <c r="C33" s="91"/>
      <c r="D33" s="92">
        <f>D31+D29</f>
        <v>0</v>
      </c>
    </row>
    <row r="34" spans="1:13" s="68" customFormat="1" ht="13.5" thickBot="1">
      <c r="A34" s="94"/>
      <c r="B34" s="95"/>
      <c r="C34" s="96"/>
      <c r="D34" s="97"/>
      <c r="E34" s="98"/>
      <c r="I34" s="43"/>
      <c r="J34" s="43"/>
      <c r="K34" s="43"/>
      <c r="L34" s="43"/>
      <c r="M34" s="43"/>
    </row>
    <row r="35" spans="1:13" s="68" customFormat="1" ht="13.5" thickBot="1">
      <c r="A35" s="99"/>
      <c r="B35" s="100" t="s">
        <v>7</v>
      </c>
      <c r="C35" s="100"/>
      <c r="D35" s="101"/>
      <c r="E35" s="98"/>
      <c r="I35" s="43"/>
      <c r="J35" s="43"/>
      <c r="K35" s="43"/>
      <c r="L35" s="43"/>
      <c r="M35" s="43"/>
    </row>
    <row r="36" spans="1:13" s="68" customFormat="1" ht="51" customHeight="1">
      <c r="A36" s="391"/>
      <c r="B36" s="495" t="s">
        <v>73</v>
      </c>
      <c r="C36" s="495"/>
      <c r="D36" s="495"/>
      <c r="E36" s="98"/>
      <c r="G36" s="43"/>
      <c r="H36" s="43"/>
      <c r="I36" s="43"/>
      <c r="J36" s="43"/>
      <c r="K36" s="43"/>
      <c r="L36" s="43"/>
      <c r="M36" s="43"/>
    </row>
    <row r="37" spans="1:13" s="68" customFormat="1" ht="37.5" customHeight="1">
      <c r="A37" s="392"/>
      <c r="B37" s="488" t="s">
        <v>8</v>
      </c>
      <c r="C37" s="489"/>
      <c r="D37" s="489"/>
      <c r="E37" s="98"/>
      <c r="G37" s="43"/>
      <c r="H37" s="43"/>
      <c r="I37" s="43"/>
      <c r="J37" s="43"/>
      <c r="K37" s="43"/>
      <c r="L37" s="43"/>
      <c r="M37" s="43"/>
    </row>
    <row r="38" spans="1:13" s="68" customFormat="1" ht="16.5" customHeight="1" thickBot="1">
      <c r="A38" s="392"/>
      <c r="B38" s="351"/>
      <c r="C38" s="352"/>
      <c r="D38" s="352"/>
      <c r="E38" s="98"/>
      <c r="G38" s="43"/>
      <c r="H38" s="43"/>
      <c r="I38" s="43"/>
      <c r="J38" s="43"/>
      <c r="K38" s="43"/>
      <c r="L38" s="43"/>
      <c r="M38" s="43"/>
    </row>
    <row r="39" spans="1:13" s="68" customFormat="1" ht="22.5" customHeight="1">
      <c r="A39" s="392"/>
      <c r="B39" s="102" t="s">
        <v>9</v>
      </c>
      <c r="C39" s="103" t="s">
        <v>10</v>
      </c>
      <c r="D39" s="104"/>
      <c r="E39" s="98"/>
      <c r="G39" s="43"/>
      <c r="H39" s="43"/>
      <c r="I39" s="43"/>
      <c r="J39" s="43"/>
      <c r="K39" s="43"/>
      <c r="L39" s="43"/>
      <c r="M39" s="43"/>
    </row>
    <row r="40" spans="1:13" s="68" customFormat="1">
      <c r="A40" s="392"/>
      <c r="B40" s="102" t="s">
        <v>11</v>
      </c>
      <c r="C40" s="105" t="s">
        <v>12</v>
      </c>
      <c r="D40" s="106"/>
      <c r="E40" s="98"/>
      <c r="G40" s="43"/>
      <c r="H40" s="43"/>
      <c r="I40" s="43"/>
      <c r="J40" s="43"/>
      <c r="K40" s="43"/>
      <c r="L40" s="43"/>
      <c r="M40" s="43"/>
    </row>
    <row r="41" spans="1:13" s="68" customFormat="1">
      <c r="A41" s="392"/>
      <c r="B41" s="102" t="s">
        <v>13</v>
      </c>
      <c r="C41" s="105" t="s">
        <v>14</v>
      </c>
      <c r="D41" s="106"/>
      <c r="E41" s="98"/>
      <c r="G41" s="43"/>
      <c r="H41" s="43"/>
      <c r="I41" s="43"/>
      <c r="J41" s="43"/>
      <c r="K41" s="43"/>
      <c r="L41" s="43"/>
      <c r="M41" s="43"/>
    </row>
    <row r="42" spans="1:13" s="68" customFormat="1" ht="13.5" thickBot="1">
      <c r="A42" s="392"/>
      <c r="B42" s="102" t="s">
        <v>27</v>
      </c>
      <c r="C42" s="107" t="s">
        <v>15</v>
      </c>
      <c r="D42" s="108"/>
      <c r="E42" s="98"/>
      <c r="G42" s="43"/>
      <c r="H42" s="43"/>
      <c r="I42" s="43"/>
      <c r="J42" s="43"/>
      <c r="K42" s="43"/>
      <c r="L42" s="43"/>
      <c r="M42" s="43"/>
    </row>
    <row r="43" spans="1:13">
      <c r="A43" s="393"/>
      <c r="B43" s="109"/>
      <c r="C43" s="110"/>
      <c r="D43" s="394"/>
    </row>
    <row r="44" spans="1:13">
      <c r="A44" s="393"/>
      <c r="B44" s="395"/>
      <c r="C44" s="396"/>
      <c r="D44" s="397"/>
    </row>
    <row r="45" spans="1:13">
      <c r="C45" s="112"/>
    </row>
    <row r="46" spans="1:13">
      <c r="C46" s="112"/>
    </row>
    <row r="47" spans="1:13">
      <c r="C47" s="112"/>
    </row>
    <row r="48" spans="1:13">
      <c r="C48" s="112"/>
    </row>
    <row r="49" spans="1:13">
      <c r="C49" s="112"/>
    </row>
    <row r="50" spans="1:13">
      <c r="C50" s="112"/>
    </row>
    <row r="51" spans="1:13" s="113" customFormat="1">
      <c r="A51" s="111"/>
      <c r="B51" s="43"/>
      <c r="C51" s="112"/>
      <c r="E51" s="42"/>
      <c r="F51" s="43"/>
      <c r="G51" s="43"/>
      <c r="H51" s="43"/>
      <c r="I51" s="43"/>
      <c r="J51" s="43"/>
      <c r="K51" s="43"/>
      <c r="L51" s="43"/>
      <c r="M51" s="43"/>
    </row>
    <row r="52" spans="1:13" s="113" customFormat="1">
      <c r="A52" s="111"/>
      <c r="B52" s="43"/>
      <c r="C52" s="112"/>
      <c r="E52" s="42"/>
      <c r="F52" s="43"/>
      <c r="G52" s="43"/>
      <c r="H52" s="43"/>
      <c r="I52" s="43"/>
      <c r="J52" s="43"/>
      <c r="K52" s="43"/>
      <c r="L52" s="43"/>
      <c r="M52" s="43"/>
    </row>
    <row r="53" spans="1:13" s="113" customFormat="1">
      <c r="A53" s="111"/>
      <c r="B53" s="43"/>
      <c r="C53" s="112"/>
      <c r="E53" s="42"/>
      <c r="F53" s="43"/>
      <c r="G53" s="43"/>
      <c r="H53" s="43"/>
      <c r="I53" s="43"/>
      <c r="J53" s="43"/>
      <c r="K53" s="43"/>
      <c r="L53" s="43"/>
      <c r="M53" s="43"/>
    </row>
    <row r="54" spans="1:13" s="113" customFormat="1">
      <c r="A54" s="111"/>
      <c r="B54" s="43"/>
      <c r="C54" s="112"/>
      <c r="E54" s="42"/>
      <c r="F54" s="43"/>
      <c r="G54" s="43"/>
      <c r="H54" s="43"/>
      <c r="I54" s="43"/>
      <c r="J54" s="43"/>
      <c r="K54" s="43"/>
      <c r="L54" s="43"/>
      <c r="M54" s="43"/>
    </row>
    <row r="55" spans="1:13" s="113" customFormat="1">
      <c r="A55" s="111"/>
      <c r="B55" s="43"/>
      <c r="C55" s="112"/>
      <c r="E55" s="42"/>
      <c r="F55" s="43"/>
      <c r="G55" s="43"/>
      <c r="H55" s="43"/>
      <c r="I55" s="43"/>
      <c r="J55" s="43"/>
      <c r="K55" s="43"/>
      <c r="L55" s="43"/>
      <c r="M55" s="43"/>
    </row>
    <row r="56" spans="1:13" s="113" customFormat="1">
      <c r="A56" s="111"/>
      <c r="B56" s="43"/>
      <c r="C56" s="112"/>
      <c r="E56" s="42"/>
      <c r="F56" s="43"/>
      <c r="G56" s="43"/>
      <c r="H56" s="43"/>
      <c r="I56" s="43"/>
      <c r="J56" s="43"/>
      <c r="K56" s="43"/>
      <c r="L56" s="43"/>
      <c r="M56" s="43"/>
    </row>
    <row r="57" spans="1:13" s="113" customFormat="1">
      <c r="A57" s="111"/>
      <c r="B57" s="43"/>
      <c r="C57" s="112"/>
      <c r="E57" s="42"/>
      <c r="F57" s="43"/>
      <c r="G57" s="43"/>
      <c r="H57" s="43"/>
      <c r="I57" s="43"/>
      <c r="J57" s="43"/>
      <c r="K57" s="43"/>
      <c r="L57" s="43"/>
      <c r="M57" s="43"/>
    </row>
    <row r="58" spans="1:13" s="113" customFormat="1">
      <c r="A58" s="111"/>
      <c r="B58" s="43"/>
      <c r="C58" s="112"/>
      <c r="E58" s="42"/>
      <c r="F58" s="43"/>
      <c r="G58" s="43"/>
      <c r="H58" s="43"/>
      <c r="I58" s="43"/>
      <c r="J58" s="43"/>
      <c r="K58" s="43"/>
      <c r="L58" s="43"/>
      <c r="M58" s="43"/>
    </row>
    <row r="59" spans="1:13" s="113" customFormat="1">
      <c r="A59" s="111"/>
      <c r="B59" s="43"/>
      <c r="C59" s="112"/>
      <c r="E59" s="42"/>
      <c r="F59" s="43"/>
      <c r="G59" s="43"/>
      <c r="H59" s="43"/>
      <c r="I59" s="43"/>
      <c r="J59" s="43"/>
      <c r="K59" s="43"/>
      <c r="L59" s="43"/>
      <c r="M59" s="43"/>
    </row>
    <row r="60" spans="1:13" s="113" customFormat="1">
      <c r="A60" s="111"/>
      <c r="B60" s="43"/>
      <c r="C60" s="112"/>
      <c r="E60" s="42"/>
      <c r="F60" s="43"/>
      <c r="G60" s="43"/>
      <c r="H60" s="43"/>
      <c r="I60" s="43"/>
      <c r="J60" s="43"/>
      <c r="K60" s="43"/>
      <c r="L60" s="43"/>
      <c r="M60" s="43"/>
    </row>
    <row r="61" spans="1:13" s="113" customFormat="1">
      <c r="A61" s="111"/>
      <c r="B61" s="43"/>
      <c r="C61" s="112"/>
      <c r="E61" s="42"/>
      <c r="F61" s="43"/>
      <c r="G61" s="43"/>
      <c r="H61" s="43"/>
      <c r="I61" s="43"/>
      <c r="J61" s="43"/>
      <c r="K61" s="43"/>
      <c r="L61" s="43"/>
      <c r="M61" s="43"/>
    </row>
    <row r="62" spans="1:13" s="113" customFormat="1">
      <c r="A62" s="111"/>
      <c r="B62" s="43"/>
      <c r="C62" s="112"/>
      <c r="E62" s="42"/>
      <c r="F62" s="43"/>
      <c r="G62" s="43"/>
      <c r="H62" s="43"/>
      <c r="I62" s="43"/>
      <c r="J62" s="43"/>
      <c r="K62" s="43"/>
      <c r="L62" s="43"/>
      <c r="M62" s="43"/>
    </row>
    <row r="63" spans="1:13" s="113" customFormat="1">
      <c r="A63" s="111"/>
      <c r="B63" s="43"/>
      <c r="C63" s="112"/>
      <c r="E63" s="42"/>
      <c r="F63" s="43"/>
      <c r="G63" s="43"/>
      <c r="H63" s="43"/>
      <c r="I63" s="43"/>
      <c r="J63" s="43"/>
      <c r="K63" s="43"/>
      <c r="L63" s="43"/>
      <c r="M63" s="43"/>
    </row>
    <row r="64" spans="1:13" s="113" customFormat="1">
      <c r="A64" s="111"/>
      <c r="B64" s="43"/>
      <c r="C64" s="112"/>
      <c r="E64" s="42"/>
      <c r="F64" s="43"/>
      <c r="G64" s="43"/>
      <c r="H64" s="43"/>
      <c r="I64" s="43"/>
      <c r="J64" s="43"/>
      <c r="K64" s="43"/>
      <c r="L64" s="43"/>
      <c r="M64" s="43"/>
    </row>
    <row r="65" spans="1:13" s="113" customFormat="1">
      <c r="A65" s="111"/>
      <c r="B65" s="43"/>
      <c r="C65" s="112"/>
      <c r="E65" s="42"/>
      <c r="F65" s="43"/>
      <c r="G65" s="43"/>
      <c r="H65" s="43"/>
      <c r="I65" s="43"/>
      <c r="J65" s="43"/>
      <c r="K65" s="43"/>
      <c r="L65" s="43"/>
      <c r="M65" s="43"/>
    </row>
    <row r="66" spans="1:13" s="113" customFormat="1">
      <c r="A66" s="111"/>
      <c r="B66" s="43"/>
      <c r="C66" s="112"/>
      <c r="E66" s="42"/>
      <c r="F66" s="43"/>
      <c r="G66" s="43"/>
      <c r="H66" s="43"/>
      <c r="I66" s="43"/>
      <c r="J66" s="43"/>
      <c r="K66" s="43"/>
      <c r="L66" s="43"/>
      <c r="M66" s="43"/>
    </row>
  </sheetData>
  <mergeCells count="4">
    <mergeCell ref="B37:D37"/>
    <mergeCell ref="B2:D2"/>
    <mergeCell ref="C3:D4"/>
    <mergeCell ref="B36:D36"/>
  </mergeCells>
  <phoneticPr fontId="20" type="noConversion"/>
  <pageMargins left="0.39370078740157483" right="0.39370078740157483" top="0.39370078740157483" bottom="0.39370078740157483" header="0.51181102362204722" footer="0.51181102362204722"/>
  <pageSetup paperSize="9" scale="84" fitToHeight="99" orientation="portrait" r:id="rId1"/>
  <headerFooter alignWithMargins="0">
    <oddFooter>&amp;L&amp;F&amp;C&amp;P/&amp;N&amp;R&amp;A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L502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C422" sqref="C422:C423"/>
    </sheetView>
  </sheetViews>
  <sheetFormatPr defaultRowHeight="12.75"/>
  <cols>
    <col min="1" max="1" width="12.7109375" style="3" customWidth="1"/>
    <col min="2" max="2" width="13.7109375" style="3" customWidth="1"/>
    <col min="3" max="3" width="55.140625" style="1" customWidth="1"/>
    <col min="4" max="4" width="7.85546875" style="1" customWidth="1"/>
    <col min="5" max="5" width="10.7109375" style="2" customWidth="1"/>
    <col min="6" max="7" width="12.7109375" style="2" customWidth="1"/>
    <col min="8" max="8" width="18.7109375" style="2" customWidth="1"/>
    <col min="9" max="16384" width="9.140625" style="1"/>
  </cols>
  <sheetData>
    <row r="1" spans="1:8" ht="72" customHeight="1">
      <c r="A1" s="40"/>
      <c r="B1" s="298"/>
      <c r="C1" s="502" t="s">
        <v>98</v>
      </c>
      <c r="D1" s="503"/>
      <c r="E1" s="504"/>
      <c r="F1" s="367"/>
      <c r="G1" s="400"/>
      <c r="H1" s="39" t="s">
        <v>1724</v>
      </c>
    </row>
    <row r="2" spans="1:8" ht="42" customHeight="1">
      <c r="A2" s="38"/>
      <c r="B2" s="115"/>
      <c r="C2" s="508" t="s">
        <v>92</v>
      </c>
      <c r="D2" s="509"/>
      <c r="E2" s="508"/>
      <c r="F2" s="364"/>
      <c r="G2" s="510" t="s">
        <v>1731</v>
      </c>
      <c r="H2" s="511"/>
    </row>
    <row r="3" spans="1:8" ht="27" customHeight="1">
      <c r="A3" s="38"/>
      <c r="B3" s="115"/>
      <c r="C3" s="512" t="str">
        <f>Rekapitulace!B7</f>
        <v>Objekt: SO 01.1 Komunikace</v>
      </c>
      <c r="D3" s="513"/>
      <c r="E3" s="512"/>
      <c r="F3" s="365"/>
      <c r="G3" s="510"/>
      <c r="H3" s="511"/>
    </row>
    <row r="4" spans="1:8" ht="9.9499999999999993" customHeight="1" thickBot="1">
      <c r="A4" s="37"/>
      <c r="B4" s="116"/>
      <c r="C4" s="514"/>
      <c r="D4" s="515"/>
      <c r="E4" s="514"/>
      <c r="F4" s="366"/>
      <c r="G4" s="36"/>
      <c r="H4" s="35"/>
    </row>
    <row r="5" spans="1:8" s="32" customFormat="1" ht="24.75" customHeight="1" thickBot="1">
      <c r="A5" s="418" t="s">
        <v>59</v>
      </c>
      <c r="B5" s="418"/>
      <c r="C5" s="419" t="s">
        <v>58</v>
      </c>
      <c r="D5" s="418" t="s">
        <v>57</v>
      </c>
      <c r="E5" s="420" t="s">
        <v>56</v>
      </c>
      <c r="F5" s="420" t="s">
        <v>242</v>
      </c>
      <c r="G5" s="420" t="s">
        <v>243</v>
      </c>
      <c r="H5" s="420" t="s">
        <v>55</v>
      </c>
    </row>
    <row r="6" spans="1:8" s="32" customFormat="1" thickTop="1">
      <c r="A6" s="421"/>
      <c r="B6" s="421"/>
      <c r="C6" s="422"/>
      <c r="D6" s="421"/>
      <c r="E6" s="423"/>
      <c r="F6" s="423"/>
      <c r="G6" s="423"/>
      <c r="H6" s="423"/>
    </row>
    <row r="7" spans="1:8" s="32" customFormat="1" ht="12">
      <c r="A7" s="421"/>
      <c r="B7" s="421"/>
      <c r="C7" s="424" t="s">
        <v>54</v>
      </c>
      <c r="D7" s="421"/>
      <c r="E7" s="423"/>
      <c r="F7" s="423"/>
      <c r="G7" s="423"/>
      <c r="H7" s="423"/>
    </row>
    <row r="8" spans="1:8" s="32" customFormat="1" ht="44.25" customHeight="1">
      <c r="A8" s="421"/>
      <c r="B8" s="421"/>
      <c r="C8" s="422" t="s">
        <v>53</v>
      </c>
      <c r="D8" s="421"/>
      <c r="E8" s="423"/>
      <c r="F8" s="423"/>
      <c r="G8" s="423"/>
      <c r="H8" s="423"/>
    </row>
    <row r="9" spans="1:8" s="32" customFormat="1" ht="30.75" customHeight="1">
      <c r="A9" s="421"/>
      <c r="B9" s="421"/>
      <c r="C9" s="422" t="s">
        <v>52</v>
      </c>
      <c r="D9" s="421"/>
      <c r="E9" s="423"/>
      <c r="F9" s="423"/>
      <c r="G9" s="423"/>
      <c r="H9" s="423"/>
    </row>
    <row r="10" spans="1:8" s="32" customFormat="1" ht="30.75" customHeight="1">
      <c r="A10" s="421"/>
      <c r="B10" s="421"/>
      <c r="C10" s="422" t="s">
        <v>51</v>
      </c>
      <c r="D10" s="421"/>
      <c r="E10" s="423"/>
      <c r="F10" s="423"/>
      <c r="G10" s="423"/>
      <c r="H10" s="423"/>
    </row>
    <row r="11" spans="1:8" s="32" customFormat="1" ht="30.75" customHeight="1">
      <c r="A11" s="421"/>
      <c r="B11" s="421"/>
      <c r="C11" s="425" t="s">
        <v>50</v>
      </c>
      <c r="D11" s="421"/>
      <c r="E11" s="423"/>
      <c r="F11" s="423"/>
      <c r="G11" s="423"/>
      <c r="H11" s="423"/>
    </row>
    <row r="12" spans="1:8" s="32" customFormat="1" ht="127.5" customHeight="1">
      <c r="A12" s="421"/>
      <c r="B12" s="421"/>
      <c r="C12" s="425" t="s">
        <v>49</v>
      </c>
      <c r="D12" s="421"/>
      <c r="E12" s="423"/>
      <c r="F12" s="423"/>
      <c r="G12" s="423"/>
      <c r="H12" s="423"/>
    </row>
    <row r="13" spans="1:8" s="32" customFormat="1" ht="41.25" customHeight="1">
      <c r="A13" s="421"/>
      <c r="B13" s="421"/>
      <c r="C13" s="425" t="s">
        <v>48</v>
      </c>
      <c r="D13" s="421"/>
      <c r="E13" s="423"/>
      <c r="F13" s="423"/>
      <c r="G13" s="423"/>
      <c r="H13" s="423"/>
    </row>
    <row r="14" spans="1:8" s="32" customFormat="1" ht="30.75" customHeight="1">
      <c r="A14" s="421"/>
      <c r="B14" s="421"/>
      <c r="C14" s="425" t="s">
        <v>47</v>
      </c>
      <c r="D14" s="421"/>
      <c r="E14" s="423"/>
      <c r="F14" s="423"/>
      <c r="G14" s="423"/>
      <c r="H14" s="423"/>
    </row>
    <row r="15" spans="1:8" s="32" customFormat="1" ht="53.25" customHeight="1">
      <c r="A15" s="421"/>
      <c r="B15" s="421"/>
      <c r="C15" s="425" t="s">
        <v>46</v>
      </c>
      <c r="D15" s="421"/>
      <c r="E15" s="423"/>
      <c r="F15" s="423"/>
      <c r="G15" s="423"/>
      <c r="H15" s="423"/>
    </row>
    <row r="16" spans="1:8" s="32" customFormat="1" ht="18" customHeight="1">
      <c r="A16" s="421"/>
      <c r="B16" s="421"/>
      <c r="C16" s="426"/>
      <c r="D16" s="421"/>
      <c r="E16" s="423"/>
      <c r="F16" s="423"/>
      <c r="G16" s="423"/>
      <c r="H16" s="423"/>
    </row>
    <row r="17" spans="1:8" s="4" customFormat="1" ht="18" customHeight="1">
      <c r="A17" s="427"/>
      <c r="B17" s="427"/>
      <c r="C17" s="428" t="s">
        <v>45</v>
      </c>
      <c r="D17" s="429"/>
      <c r="E17" s="430"/>
      <c r="F17" s="430"/>
      <c r="G17" s="430"/>
      <c r="H17" s="431"/>
    </row>
    <row r="18" spans="1:8" s="121" customFormat="1" ht="18" customHeight="1">
      <c r="A18" s="432" t="str">
        <f>A37</f>
        <v>11</v>
      </c>
      <c r="B18" s="433"/>
      <c r="C18" s="434" t="str">
        <f>C37</f>
        <v>Přípravné a přidružené práce</v>
      </c>
      <c r="D18" s="435"/>
      <c r="E18" s="436"/>
      <c r="F18" s="436"/>
      <c r="G18" s="436"/>
      <c r="H18" s="437">
        <f>SUM(H88)</f>
        <v>0</v>
      </c>
    </row>
    <row r="19" spans="1:8" s="121" customFormat="1" ht="18" customHeight="1">
      <c r="A19" s="433" t="str">
        <f>A90</f>
        <v>12</v>
      </c>
      <c r="B19" s="433"/>
      <c r="C19" s="438" t="str">
        <f>C90</f>
        <v>Odkopávky a prokopávky</v>
      </c>
      <c r="D19" s="435"/>
      <c r="E19" s="436"/>
      <c r="F19" s="436"/>
      <c r="G19" s="436"/>
      <c r="H19" s="437">
        <f>SUM(H102)</f>
        <v>0</v>
      </c>
    </row>
    <row r="20" spans="1:8" s="121" customFormat="1" ht="18" customHeight="1">
      <c r="A20" s="433" t="str">
        <f>A104</f>
        <v>13</v>
      </c>
      <c r="B20" s="433"/>
      <c r="C20" s="438" t="str">
        <f>C104</f>
        <v>Hloubené vykopávky</v>
      </c>
      <c r="D20" s="435"/>
      <c r="E20" s="436"/>
      <c r="F20" s="436"/>
      <c r="G20" s="436"/>
      <c r="H20" s="437">
        <f>SUM(H110)</f>
        <v>0</v>
      </c>
    </row>
    <row r="21" spans="1:8" s="121" customFormat="1" ht="18" customHeight="1">
      <c r="A21" s="433" t="str">
        <f>A112</f>
        <v>16</v>
      </c>
      <c r="B21" s="433"/>
      <c r="C21" s="438" t="str">
        <f>C104</f>
        <v>Hloubené vykopávky</v>
      </c>
      <c r="D21" s="435"/>
      <c r="E21" s="436"/>
      <c r="F21" s="436"/>
      <c r="G21" s="436"/>
      <c r="H21" s="437">
        <f>SUM(H119)</f>
        <v>0</v>
      </c>
    </row>
    <row r="22" spans="1:8" s="121" customFormat="1" ht="18" customHeight="1">
      <c r="A22" s="433" t="str">
        <f>A121</f>
        <v>17</v>
      </c>
      <c r="B22" s="433"/>
      <c r="C22" s="438" t="str">
        <f>C121</f>
        <v>Konstrukce ze zemin</v>
      </c>
      <c r="D22" s="435"/>
      <c r="E22" s="436"/>
      <c r="F22" s="436"/>
      <c r="G22" s="436"/>
      <c r="H22" s="437">
        <f>SUM(H137)</f>
        <v>0</v>
      </c>
    </row>
    <row r="23" spans="1:8" s="121" customFormat="1" ht="18" customHeight="1">
      <c r="A23" s="433" t="str">
        <f>A139</f>
        <v>18</v>
      </c>
      <c r="B23" s="433"/>
      <c r="C23" s="438" t="str">
        <f>C139</f>
        <v>Povrchové úpravy terénu</v>
      </c>
      <c r="D23" s="435"/>
      <c r="E23" s="436"/>
      <c r="F23" s="436"/>
      <c r="G23" s="436"/>
      <c r="H23" s="437">
        <f>SUM(H143)</f>
        <v>0</v>
      </c>
    </row>
    <row r="24" spans="1:8" s="121" customFormat="1" ht="18" customHeight="1">
      <c r="A24" s="433" t="str">
        <f>A145</f>
        <v>21</v>
      </c>
      <c r="B24" s="433"/>
      <c r="C24" s="438" t="str">
        <f>C145</f>
        <v>Úprava podloží a základové spáry</v>
      </c>
      <c r="D24" s="435"/>
      <c r="E24" s="436"/>
      <c r="F24" s="436"/>
      <c r="G24" s="436"/>
      <c r="H24" s="437">
        <f>H157</f>
        <v>0</v>
      </c>
    </row>
    <row r="25" spans="1:8" s="121" customFormat="1" ht="18" customHeight="1">
      <c r="A25" s="433" t="str">
        <f>A159</f>
        <v>45</v>
      </c>
      <c r="B25" s="433"/>
      <c r="C25" s="438" t="str">
        <f>C159</f>
        <v>Podkladní a vedlejší konstrukce</v>
      </c>
      <c r="D25" s="435"/>
      <c r="E25" s="436"/>
      <c r="F25" s="436"/>
      <c r="G25" s="436"/>
      <c r="H25" s="437">
        <f>H183</f>
        <v>0</v>
      </c>
    </row>
    <row r="26" spans="1:8" s="121" customFormat="1" ht="18" customHeight="1">
      <c r="A26" s="433" t="str">
        <f>A185</f>
        <v>56</v>
      </c>
      <c r="B26" s="433"/>
      <c r="C26" s="434" t="str">
        <f>C185</f>
        <v>Podkladní vrstvy komunikací a zpevněných ploch</v>
      </c>
      <c r="D26" s="435"/>
      <c r="E26" s="436"/>
      <c r="F26" s="436"/>
      <c r="G26" s="436"/>
      <c r="H26" s="437">
        <f>SUM(H235)</f>
        <v>0</v>
      </c>
    </row>
    <row r="27" spans="1:8" s="121" customFormat="1" ht="18" customHeight="1">
      <c r="A27" s="433" t="str">
        <f>A237</f>
        <v>57</v>
      </c>
      <c r="B27" s="433"/>
      <c r="C27" s="438" t="str">
        <f>C237</f>
        <v>Kryty štěrkových a živičných komunikací</v>
      </c>
      <c r="D27" s="435"/>
      <c r="E27" s="436"/>
      <c r="F27" s="436"/>
      <c r="G27" s="436"/>
      <c r="H27" s="437">
        <f>SUM(H277)</f>
        <v>0</v>
      </c>
    </row>
    <row r="28" spans="1:8" s="121" customFormat="1" ht="18" customHeight="1">
      <c r="A28" s="433" t="str">
        <f>A279</f>
        <v>59</v>
      </c>
      <c r="B28" s="433"/>
      <c r="C28" s="438" t="str">
        <f>C279</f>
        <v>Dlažby pozemních komunikací a ploch</v>
      </c>
      <c r="D28" s="435"/>
      <c r="E28" s="436"/>
      <c r="F28" s="436"/>
      <c r="G28" s="436"/>
      <c r="H28" s="439">
        <f>SUM(H319)</f>
        <v>0</v>
      </c>
    </row>
    <row r="29" spans="1:8" s="121" customFormat="1" ht="18" customHeight="1">
      <c r="A29" s="433" t="str">
        <f>A321</f>
        <v>91</v>
      </c>
      <c r="B29" s="433"/>
      <c r="C29" s="438" t="str">
        <f>C321</f>
        <v>Doplňující práce na komunikaci</v>
      </c>
      <c r="D29" s="435"/>
      <c r="E29" s="436"/>
      <c r="F29" s="436"/>
      <c r="G29" s="436"/>
      <c r="H29" s="439">
        <f>SUM(H423)</f>
        <v>0</v>
      </c>
    </row>
    <row r="30" spans="1:8" s="121" customFormat="1" ht="18" customHeight="1">
      <c r="A30" s="433" t="str">
        <f>A425</f>
        <v>18</v>
      </c>
      <c r="B30" s="433"/>
      <c r="C30" s="438" t="str">
        <f>C425</f>
        <v>Povrchové úpravy terénu</v>
      </c>
      <c r="D30" s="435"/>
      <c r="E30" s="436"/>
      <c r="F30" s="436"/>
      <c r="G30" s="436"/>
      <c r="H30" s="439">
        <f>SUM(H440)</f>
        <v>0</v>
      </c>
    </row>
    <row r="31" spans="1:8" s="121" customFormat="1" ht="18" customHeight="1">
      <c r="A31" s="433" t="str">
        <f>A442</f>
        <v>99</v>
      </c>
      <c r="B31" s="433"/>
      <c r="C31" s="438" t="str">
        <f>C442</f>
        <v>Staveništní přesun hmot</v>
      </c>
      <c r="D31" s="435"/>
      <c r="E31" s="436"/>
      <c r="F31" s="436"/>
      <c r="G31" s="436"/>
      <c r="H31" s="439">
        <f>SUM(H449)</f>
        <v>0</v>
      </c>
    </row>
    <row r="32" spans="1:8" s="121" customFormat="1" ht="18" customHeight="1">
      <c r="A32" s="433" t="str">
        <f>A451</f>
        <v>D96</v>
      </c>
      <c r="B32" s="433"/>
      <c r="C32" s="438" t="str">
        <f>C451</f>
        <v>Přesuny suti a vybouraných hmot</v>
      </c>
      <c r="D32" s="435"/>
      <c r="E32" s="436"/>
      <c r="F32" s="436"/>
      <c r="G32" s="436"/>
      <c r="H32" s="439">
        <f>SUM(H456)</f>
        <v>0</v>
      </c>
    </row>
    <row r="33" spans="1:8" s="121" customFormat="1" ht="18" customHeight="1">
      <c r="A33" s="433" t="str">
        <f>A458</f>
        <v>D97</v>
      </c>
      <c r="B33" s="433"/>
      <c r="C33" s="438" t="str">
        <f>C458</f>
        <v>Poplatky za skládku</v>
      </c>
      <c r="D33" s="435"/>
      <c r="E33" s="436"/>
      <c r="F33" s="436"/>
      <c r="G33" s="436"/>
      <c r="H33" s="439">
        <f>SUM(H463)</f>
        <v>0</v>
      </c>
    </row>
    <row r="34" spans="1:8" s="121" customFormat="1" ht="18" customHeight="1" thickBot="1">
      <c r="A34" s="432"/>
      <c r="B34" s="433"/>
      <c r="C34" s="435"/>
      <c r="D34" s="435"/>
      <c r="E34" s="436"/>
      <c r="F34" s="436"/>
      <c r="G34" s="436"/>
      <c r="H34" s="439"/>
    </row>
    <row r="35" spans="1:8" s="10" customFormat="1" ht="24" customHeight="1" thickBot="1">
      <c r="A35" s="448"/>
      <c r="B35" s="122"/>
      <c r="C35" s="353" t="s">
        <v>24</v>
      </c>
      <c r="D35" s="123"/>
      <c r="E35" s="124"/>
      <c r="F35" s="124"/>
      <c r="G35" s="124"/>
      <c r="H35" s="354">
        <f>SUM(H18:H34)</f>
        <v>0</v>
      </c>
    </row>
    <row r="36" spans="1:8" s="10" customFormat="1" ht="13.5" thickBot="1">
      <c r="A36" s="26"/>
      <c r="B36" s="117"/>
      <c r="C36" s="25"/>
      <c r="D36" s="25"/>
      <c r="E36" s="12"/>
      <c r="F36" s="12"/>
      <c r="G36" s="12"/>
      <c r="H36" s="11"/>
    </row>
    <row r="37" spans="1:8" s="10" customFormat="1" ht="13.5" thickBot="1">
      <c r="A37" s="28" t="s">
        <v>464</v>
      </c>
      <c r="B37" s="118"/>
      <c r="C37" s="398" t="s">
        <v>463</v>
      </c>
      <c r="D37" s="399"/>
      <c r="E37" s="21"/>
      <c r="F37" s="21"/>
      <c r="G37" s="21"/>
      <c r="H37" s="20"/>
    </row>
    <row r="38" spans="1:8" s="10" customFormat="1" ht="15" thickBot="1">
      <c r="A38" s="453"/>
      <c r="B38" s="453"/>
      <c r="C38" s="454"/>
      <c r="D38" s="455"/>
      <c r="E38" s="456"/>
      <c r="F38" s="457"/>
      <c r="G38" s="458"/>
      <c r="H38" s="459"/>
    </row>
    <row r="39" spans="1:8" s="10" customFormat="1">
      <c r="A39" s="378" t="s">
        <v>534</v>
      </c>
      <c r="B39" s="378" t="s">
        <v>465</v>
      </c>
      <c r="C39" s="350" t="s">
        <v>466</v>
      </c>
      <c r="D39" s="236" t="s">
        <v>60</v>
      </c>
      <c r="E39" s="450">
        <v>260</v>
      </c>
      <c r="F39" s="451"/>
      <c r="G39" s="451"/>
      <c r="H39" s="452">
        <f>PRODUCT(E39,(F39+G39))</f>
        <v>0</v>
      </c>
    </row>
    <row r="40" spans="1:8" s="10" customFormat="1">
      <c r="A40" s="300"/>
      <c r="B40" s="300"/>
      <c r="C40" s="319" t="s">
        <v>467</v>
      </c>
      <c r="D40" s="320"/>
      <c r="E40" s="375">
        <v>260</v>
      </c>
      <c r="F40" s="160"/>
      <c r="G40" s="160"/>
      <c r="H40" s="159">
        <f t="shared" ref="H40:H85" si="0">PRODUCT(E40,(F40+G40))</f>
        <v>0</v>
      </c>
    </row>
    <row r="41" spans="1:8" s="10" customFormat="1">
      <c r="A41" s="300"/>
      <c r="B41" s="300"/>
      <c r="C41" s="319" t="s">
        <v>1595</v>
      </c>
      <c r="D41" s="320"/>
      <c r="E41" s="375"/>
      <c r="F41" s="160"/>
      <c r="G41" s="160"/>
      <c r="H41" s="159"/>
    </row>
    <row r="42" spans="1:8" s="10" customFormat="1">
      <c r="A42" s="300" t="s">
        <v>535</v>
      </c>
      <c r="B42" s="300" t="s">
        <v>468</v>
      </c>
      <c r="C42" s="288" t="s">
        <v>469</v>
      </c>
      <c r="D42" s="162" t="s">
        <v>60</v>
      </c>
      <c r="E42" s="376">
        <v>2200</v>
      </c>
      <c r="F42" s="160"/>
      <c r="G42" s="160"/>
      <c r="H42" s="159">
        <f t="shared" si="0"/>
        <v>0</v>
      </c>
    </row>
    <row r="43" spans="1:8" s="10" customFormat="1">
      <c r="A43" s="300"/>
      <c r="B43" s="300"/>
      <c r="C43" s="319" t="s">
        <v>470</v>
      </c>
      <c r="D43" s="320"/>
      <c r="E43" s="323">
        <v>390</v>
      </c>
      <c r="F43" s="160"/>
      <c r="G43" s="160"/>
      <c r="H43" s="159">
        <f t="shared" si="0"/>
        <v>0</v>
      </c>
    </row>
    <row r="44" spans="1:8" s="10" customFormat="1" ht="25.5">
      <c r="A44" s="449"/>
      <c r="B44" s="300"/>
      <c r="C44" s="319" t="s">
        <v>471</v>
      </c>
      <c r="D44" s="320"/>
      <c r="E44" s="331">
        <v>290</v>
      </c>
      <c r="F44" s="160"/>
      <c r="G44" s="160"/>
      <c r="H44" s="159">
        <f t="shared" si="0"/>
        <v>0</v>
      </c>
    </row>
    <row r="45" spans="1:8" s="10" customFormat="1">
      <c r="A45" s="378"/>
      <c r="B45" s="378"/>
      <c r="C45" s="350" t="s">
        <v>472</v>
      </c>
      <c r="D45" s="236"/>
      <c r="E45" s="322">
        <v>1520</v>
      </c>
      <c r="F45" s="160"/>
      <c r="G45" s="160"/>
      <c r="H45" s="159">
        <f t="shared" si="0"/>
        <v>0</v>
      </c>
    </row>
    <row r="46" spans="1:8" s="10" customFormat="1">
      <c r="A46" s="378"/>
      <c r="B46" s="378"/>
      <c r="C46" s="319" t="s">
        <v>1595</v>
      </c>
      <c r="D46" s="236"/>
      <c r="E46" s="322"/>
      <c r="F46" s="160"/>
      <c r="G46" s="160"/>
      <c r="H46" s="159"/>
    </row>
    <row r="47" spans="1:8" s="10" customFormat="1">
      <c r="A47" s="300" t="s">
        <v>536</v>
      </c>
      <c r="B47" s="300" t="s">
        <v>473</v>
      </c>
      <c r="C47" s="288" t="s">
        <v>474</v>
      </c>
      <c r="D47" s="162" t="s">
        <v>60</v>
      </c>
      <c r="E47" s="161">
        <v>2625</v>
      </c>
      <c r="F47" s="160"/>
      <c r="G47" s="160"/>
      <c r="H47" s="159">
        <f t="shared" si="0"/>
        <v>0</v>
      </c>
    </row>
    <row r="48" spans="1:8" s="10" customFormat="1">
      <c r="A48" s="300"/>
      <c r="B48" s="300"/>
      <c r="C48" s="319" t="s">
        <v>475</v>
      </c>
      <c r="D48" s="320"/>
      <c r="E48" s="323">
        <v>1940</v>
      </c>
      <c r="F48" s="160"/>
      <c r="G48" s="160"/>
      <c r="H48" s="159">
        <f t="shared" si="0"/>
        <v>0</v>
      </c>
    </row>
    <row r="49" spans="1:8" s="10" customFormat="1">
      <c r="A49" s="300"/>
      <c r="B49" s="300"/>
      <c r="C49" s="319" t="s">
        <v>476</v>
      </c>
      <c r="D49" s="320"/>
      <c r="E49" s="331">
        <v>85</v>
      </c>
      <c r="F49" s="160"/>
      <c r="G49" s="160"/>
      <c r="H49" s="159">
        <f t="shared" si="0"/>
        <v>0</v>
      </c>
    </row>
    <row r="50" spans="1:8" s="10" customFormat="1" ht="25.5">
      <c r="A50" s="300"/>
      <c r="B50" s="300"/>
      <c r="C50" s="319" t="s">
        <v>477</v>
      </c>
      <c r="D50" s="320"/>
      <c r="E50" s="323">
        <v>600</v>
      </c>
      <c r="F50" s="160"/>
      <c r="G50" s="160"/>
      <c r="H50" s="159">
        <f t="shared" si="0"/>
        <v>0</v>
      </c>
    </row>
    <row r="51" spans="1:8" s="10" customFormat="1">
      <c r="A51" s="300"/>
      <c r="B51" s="300"/>
      <c r="C51" s="319" t="s">
        <v>1596</v>
      </c>
      <c r="D51" s="320"/>
      <c r="E51" s="323"/>
      <c r="F51" s="160"/>
      <c r="G51" s="160"/>
      <c r="H51" s="159"/>
    </row>
    <row r="52" spans="1:8" s="10" customFormat="1">
      <c r="A52" s="300" t="s">
        <v>537</v>
      </c>
      <c r="B52" s="300" t="s">
        <v>478</v>
      </c>
      <c r="C52" s="288" t="s">
        <v>479</v>
      </c>
      <c r="D52" s="162" t="s">
        <v>60</v>
      </c>
      <c r="E52" s="161">
        <v>9</v>
      </c>
      <c r="F52" s="160"/>
      <c r="G52" s="160"/>
      <c r="H52" s="159">
        <f t="shared" si="0"/>
        <v>0</v>
      </c>
    </row>
    <row r="53" spans="1:8" s="10" customFormat="1">
      <c r="A53" s="300"/>
      <c r="B53" s="300"/>
      <c r="C53" s="319" t="s">
        <v>480</v>
      </c>
      <c r="D53" s="320"/>
      <c r="E53" s="323">
        <v>9</v>
      </c>
      <c r="F53" s="160"/>
      <c r="G53" s="160"/>
      <c r="H53" s="159">
        <f t="shared" si="0"/>
        <v>0</v>
      </c>
    </row>
    <row r="54" spans="1:8" s="10" customFormat="1">
      <c r="A54" s="300"/>
      <c r="B54" s="300"/>
      <c r="C54" s="319" t="s">
        <v>1597</v>
      </c>
      <c r="D54" s="320"/>
      <c r="E54" s="323"/>
      <c r="F54" s="160"/>
      <c r="G54" s="160"/>
      <c r="H54" s="159"/>
    </row>
    <row r="55" spans="1:8" s="10" customFormat="1">
      <c r="A55" s="300" t="s">
        <v>538</v>
      </c>
      <c r="B55" s="300" t="s">
        <v>481</v>
      </c>
      <c r="C55" s="288" t="s">
        <v>482</v>
      </c>
      <c r="D55" s="162" t="s">
        <v>60</v>
      </c>
      <c r="E55" s="161">
        <v>78</v>
      </c>
      <c r="F55" s="160"/>
      <c r="G55" s="160"/>
      <c r="H55" s="159">
        <f t="shared" si="0"/>
        <v>0</v>
      </c>
    </row>
    <row r="56" spans="1:8" s="10" customFormat="1" ht="15" customHeight="1">
      <c r="A56" s="300"/>
      <c r="B56" s="300"/>
      <c r="C56" s="319" t="s">
        <v>483</v>
      </c>
      <c r="D56" s="320"/>
      <c r="E56" s="323">
        <v>78</v>
      </c>
      <c r="F56" s="160"/>
      <c r="G56" s="160"/>
      <c r="H56" s="159">
        <f t="shared" si="0"/>
        <v>0</v>
      </c>
    </row>
    <row r="57" spans="1:8" s="10" customFormat="1" ht="15" customHeight="1">
      <c r="A57" s="300"/>
      <c r="B57" s="300"/>
      <c r="C57" s="319" t="s">
        <v>1598</v>
      </c>
      <c r="D57" s="320"/>
      <c r="E57" s="323"/>
      <c r="F57" s="160"/>
      <c r="G57" s="160"/>
      <c r="H57" s="159"/>
    </row>
    <row r="58" spans="1:8" s="10" customFormat="1">
      <c r="A58" s="300" t="s">
        <v>539</v>
      </c>
      <c r="B58" s="300" t="s">
        <v>484</v>
      </c>
      <c r="C58" s="288" t="s">
        <v>485</v>
      </c>
      <c r="D58" s="162" t="s">
        <v>81</v>
      </c>
      <c r="E58" s="161">
        <v>4</v>
      </c>
      <c r="F58" s="160"/>
      <c r="G58" s="160"/>
      <c r="H58" s="159">
        <f t="shared" si="0"/>
        <v>0</v>
      </c>
    </row>
    <row r="59" spans="1:8" s="10" customFormat="1">
      <c r="A59" s="300" t="s">
        <v>540</v>
      </c>
      <c r="B59" s="300" t="s">
        <v>486</v>
      </c>
      <c r="C59" s="288" t="s">
        <v>487</v>
      </c>
      <c r="D59" s="162" t="s">
        <v>81</v>
      </c>
      <c r="E59" s="322">
        <v>2</v>
      </c>
      <c r="F59" s="160"/>
      <c r="G59" s="160"/>
      <c r="H59" s="159">
        <f t="shared" si="0"/>
        <v>0</v>
      </c>
    </row>
    <row r="60" spans="1:8" s="10" customFormat="1">
      <c r="A60" s="300" t="s">
        <v>541</v>
      </c>
      <c r="B60" s="300" t="s">
        <v>488</v>
      </c>
      <c r="C60" s="288" t="s">
        <v>489</v>
      </c>
      <c r="D60" s="162" t="s">
        <v>81</v>
      </c>
      <c r="E60" s="161">
        <v>1</v>
      </c>
      <c r="F60" s="160"/>
      <c r="G60" s="160"/>
      <c r="H60" s="159">
        <f t="shared" si="0"/>
        <v>0</v>
      </c>
    </row>
    <row r="61" spans="1:8" s="10" customFormat="1">
      <c r="A61" s="300" t="s">
        <v>542</v>
      </c>
      <c r="B61" s="300" t="s">
        <v>490</v>
      </c>
      <c r="C61" s="288" t="s">
        <v>491</v>
      </c>
      <c r="D61" s="162" t="s">
        <v>81</v>
      </c>
      <c r="E61" s="322">
        <v>1</v>
      </c>
      <c r="F61" s="160"/>
      <c r="G61" s="160"/>
      <c r="H61" s="159">
        <f t="shared" si="0"/>
        <v>0</v>
      </c>
    </row>
    <row r="62" spans="1:8" s="10" customFormat="1">
      <c r="A62" s="300" t="s">
        <v>543</v>
      </c>
      <c r="B62" s="300" t="s">
        <v>492</v>
      </c>
      <c r="C62" s="288" t="s">
        <v>493</v>
      </c>
      <c r="D62" s="162" t="s">
        <v>85</v>
      </c>
      <c r="E62" s="161">
        <v>390</v>
      </c>
      <c r="F62" s="160"/>
      <c r="G62" s="160"/>
      <c r="H62" s="159">
        <f t="shared" si="0"/>
        <v>0</v>
      </c>
    </row>
    <row r="63" spans="1:8" s="10" customFormat="1">
      <c r="A63" s="300"/>
      <c r="B63" s="300"/>
      <c r="C63" s="319" t="s">
        <v>494</v>
      </c>
      <c r="D63" s="320"/>
      <c r="E63" s="323">
        <v>390</v>
      </c>
      <c r="F63" s="160"/>
      <c r="G63" s="160"/>
      <c r="H63" s="159">
        <f t="shared" si="0"/>
        <v>0</v>
      </c>
    </row>
    <row r="64" spans="1:8" s="10" customFormat="1">
      <c r="A64" s="300"/>
      <c r="B64" s="300"/>
      <c r="C64" s="319" t="s">
        <v>1599</v>
      </c>
      <c r="D64" s="320"/>
      <c r="E64" s="323"/>
      <c r="F64" s="160"/>
      <c r="G64" s="160"/>
      <c r="H64" s="159"/>
    </row>
    <row r="65" spans="1:8" s="10" customFormat="1">
      <c r="A65" s="300" t="s">
        <v>544</v>
      </c>
      <c r="B65" s="300" t="s">
        <v>495</v>
      </c>
      <c r="C65" s="288" t="s">
        <v>496</v>
      </c>
      <c r="D65" s="162" t="s">
        <v>85</v>
      </c>
      <c r="E65" s="161">
        <v>800</v>
      </c>
      <c r="F65" s="160"/>
      <c r="G65" s="160"/>
      <c r="H65" s="159">
        <f t="shared" si="0"/>
        <v>0</v>
      </c>
    </row>
    <row r="66" spans="1:8" s="10" customFormat="1">
      <c r="A66" s="300"/>
      <c r="B66" s="300"/>
      <c r="C66" s="319" t="s">
        <v>470</v>
      </c>
      <c r="D66" s="320"/>
      <c r="E66" s="323">
        <v>115</v>
      </c>
      <c r="F66" s="160"/>
      <c r="G66" s="160"/>
      <c r="H66" s="159">
        <f t="shared" si="0"/>
        <v>0</v>
      </c>
    </row>
    <row r="67" spans="1:8" s="10" customFormat="1" ht="25.5">
      <c r="A67" s="300"/>
      <c r="B67" s="300"/>
      <c r="C67" s="319" t="s">
        <v>471</v>
      </c>
      <c r="D67" s="320"/>
      <c r="E67" s="331">
        <v>290</v>
      </c>
      <c r="F67" s="160"/>
      <c r="G67" s="160"/>
      <c r="H67" s="159">
        <f t="shared" si="0"/>
        <v>0</v>
      </c>
    </row>
    <row r="68" spans="1:8" s="10" customFormat="1">
      <c r="A68" s="300"/>
      <c r="B68" s="300"/>
      <c r="C68" s="319" t="s">
        <v>497</v>
      </c>
      <c r="D68" s="320"/>
      <c r="E68" s="323">
        <v>150</v>
      </c>
      <c r="F68" s="160"/>
      <c r="G68" s="160"/>
      <c r="H68" s="159">
        <f t="shared" si="0"/>
        <v>0</v>
      </c>
    </row>
    <row r="69" spans="1:8" s="10" customFormat="1">
      <c r="A69" s="300"/>
      <c r="B69" s="300"/>
      <c r="C69" s="319" t="s">
        <v>472</v>
      </c>
      <c r="D69" s="320"/>
      <c r="E69" s="331">
        <v>245</v>
      </c>
      <c r="F69" s="160"/>
      <c r="G69" s="160"/>
      <c r="H69" s="159">
        <f>PRODUCT(E69,(F69+G69))</f>
        <v>0</v>
      </c>
    </row>
    <row r="70" spans="1:8" s="10" customFormat="1">
      <c r="A70" s="300"/>
      <c r="B70" s="300"/>
      <c r="C70" s="319" t="s">
        <v>1600</v>
      </c>
      <c r="D70" s="320"/>
      <c r="E70" s="331"/>
      <c r="F70" s="160"/>
      <c r="G70" s="160"/>
      <c r="H70" s="159"/>
    </row>
    <row r="71" spans="1:8" s="10" customFormat="1">
      <c r="A71" s="300" t="s">
        <v>545</v>
      </c>
      <c r="B71" s="300" t="s">
        <v>498</v>
      </c>
      <c r="C71" s="288" t="s">
        <v>499</v>
      </c>
      <c r="D71" s="162" t="s">
        <v>28</v>
      </c>
      <c r="E71" s="322">
        <v>4.8</v>
      </c>
      <c r="F71" s="160"/>
      <c r="G71" s="160"/>
      <c r="H71" s="159">
        <f t="shared" si="0"/>
        <v>0</v>
      </c>
    </row>
    <row r="72" spans="1:8" s="10" customFormat="1">
      <c r="A72" s="300"/>
      <c r="B72" s="300"/>
      <c r="C72" s="319" t="s">
        <v>500</v>
      </c>
      <c r="D72" s="320"/>
      <c r="E72" s="331">
        <v>4.8</v>
      </c>
      <c r="F72" s="160"/>
      <c r="G72" s="160"/>
      <c r="H72" s="159">
        <f t="shared" si="0"/>
        <v>0</v>
      </c>
    </row>
    <row r="73" spans="1:8" s="10" customFormat="1">
      <c r="A73" s="300"/>
      <c r="B73" s="300"/>
      <c r="C73" s="319" t="s">
        <v>1601</v>
      </c>
      <c r="D73" s="320"/>
      <c r="E73" s="331"/>
      <c r="F73" s="160"/>
      <c r="G73" s="160"/>
      <c r="H73" s="159"/>
    </row>
    <row r="74" spans="1:8" s="10" customFormat="1">
      <c r="A74" s="300" t="s">
        <v>546</v>
      </c>
      <c r="B74" s="300" t="s">
        <v>501</v>
      </c>
      <c r="C74" s="288" t="s">
        <v>502</v>
      </c>
      <c r="D74" s="162" t="s">
        <v>28</v>
      </c>
      <c r="E74" s="322">
        <v>15</v>
      </c>
      <c r="F74" s="160"/>
      <c r="G74" s="160"/>
      <c r="H74" s="159">
        <f t="shared" si="0"/>
        <v>0</v>
      </c>
    </row>
    <row r="75" spans="1:8" s="10" customFormat="1" ht="25.5">
      <c r="A75" s="300"/>
      <c r="B75" s="300"/>
      <c r="C75" s="319" t="s">
        <v>503</v>
      </c>
      <c r="D75" s="320"/>
      <c r="E75" s="331">
        <v>15</v>
      </c>
      <c r="F75" s="160"/>
      <c r="G75" s="160"/>
      <c r="H75" s="159">
        <f t="shared" si="0"/>
        <v>0</v>
      </c>
    </row>
    <row r="76" spans="1:8" s="10" customFormat="1">
      <c r="A76" s="300"/>
      <c r="B76" s="300"/>
      <c r="C76" s="319" t="s">
        <v>1601</v>
      </c>
      <c r="D76" s="320"/>
      <c r="E76" s="331"/>
      <c r="F76" s="160"/>
      <c r="G76" s="160"/>
      <c r="H76" s="159"/>
    </row>
    <row r="77" spans="1:8" s="10" customFormat="1">
      <c r="A77" s="300" t="s">
        <v>547</v>
      </c>
      <c r="B77" s="300" t="s">
        <v>504</v>
      </c>
      <c r="C77" s="288" t="s">
        <v>505</v>
      </c>
      <c r="D77" s="162" t="s">
        <v>81</v>
      </c>
      <c r="E77" s="322">
        <v>10</v>
      </c>
      <c r="F77" s="160"/>
      <c r="G77" s="160"/>
      <c r="H77" s="159">
        <f t="shared" si="0"/>
        <v>0</v>
      </c>
    </row>
    <row r="78" spans="1:8" s="10" customFormat="1">
      <c r="A78" s="300"/>
      <c r="B78" s="300"/>
      <c r="C78" s="319" t="s">
        <v>1602</v>
      </c>
      <c r="D78" s="162"/>
      <c r="E78" s="322"/>
      <c r="F78" s="160"/>
      <c r="G78" s="160"/>
      <c r="H78" s="159"/>
    </row>
    <row r="79" spans="1:8" s="10" customFormat="1">
      <c r="A79" s="300" t="s">
        <v>548</v>
      </c>
      <c r="B79" s="300" t="s">
        <v>506</v>
      </c>
      <c r="C79" s="288" t="s">
        <v>507</v>
      </c>
      <c r="D79" s="162" t="s">
        <v>28</v>
      </c>
      <c r="E79" s="161">
        <f>E80</f>
        <v>38.5</v>
      </c>
      <c r="F79" s="160"/>
      <c r="G79" s="160"/>
      <c r="H79" s="159">
        <f t="shared" si="0"/>
        <v>0</v>
      </c>
    </row>
    <row r="80" spans="1:8" s="10" customFormat="1">
      <c r="A80" s="300"/>
      <c r="B80" s="300"/>
      <c r="C80" s="319" t="s">
        <v>508</v>
      </c>
      <c r="D80" s="320"/>
      <c r="E80" s="323">
        <v>38.5</v>
      </c>
      <c r="F80" s="160"/>
      <c r="G80" s="160"/>
      <c r="H80" s="159">
        <f t="shared" si="0"/>
        <v>0</v>
      </c>
    </row>
    <row r="81" spans="1:12" s="10" customFormat="1">
      <c r="A81" s="300"/>
      <c r="B81" s="300"/>
      <c r="C81" s="319" t="s">
        <v>1603</v>
      </c>
      <c r="D81" s="320"/>
      <c r="E81" s="323"/>
      <c r="F81" s="160"/>
      <c r="G81" s="160"/>
      <c r="H81" s="159"/>
    </row>
    <row r="82" spans="1:12" s="10" customFormat="1">
      <c r="A82" s="300" t="s">
        <v>549</v>
      </c>
      <c r="B82" s="300" t="s">
        <v>509</v>
      </c>
      <c r="C82" s="288" t="s">
        <v>510</v>
      </c>
      <c r="D82" s="162" t="s">
        <v>85</v>
      </c>
      <c r="E82" s="161">
        <f>E83</f>
        <v>27</v>
      </c>
      <c r="F82" s="160"/>
      <c r="G82" s="160"/>
      <c r="H82" s="159">
        <f t="shared" si="0"/>
        <v>0</v>
      </c>
    </row>
    <row r="83" spans="1:12" s="10" customFormat="1">
      <c r="A83" s="300"/>
      <c r="B83" s="300"/>
      <c r="C83" s="319" t="s">
        <v>511</v>
      </c>
      <c r="D83" s="320"/>
      <c r="E83" s="323">
        <v>27</v>
      </c>
      <c r="F83" s="160"/>
      <c r="G83" s="160"/>
      <c r="H83" s="159">
        <f t="shared" si="0"/>
        <v>0</v>
      </c>
    </row>
    <row r="84" spans="1:12" s="10" customFormat="1">
      <c r="A84" s="300" t="s">
        <v>550</v>
      </c>
      <c r="B84" s="300" t="s">
        <v>512</v>
      </c>
      <c r="C84" s="288" t="s">
        <v>513</v>
      </c>
      <c r="D84" s="162" t="s">
        <v>60</v>
      </c>
      <c r="E84" s="161">
        <f>E85</f>
        <v>42</v>
      </c>
      <c r="F84" s="160"/>
      <c r="G84" s="160"/>
      <c r="H84" s="159">
        <f t="shared" si="0"/>
        <v>0</v>
      </c>
    </row>
    <row r="85" spans="1:12" s="10" customFormat="1">
      <c r="A85" s="300"/>
      <c r="B85" s="300"/>
      <c r="C85" s="319" t="s">
        <v>514</v>
      </c>
      <c r="D85" s="320"/>
      <c r="E85" s="323">
        <v>42</v>
      </c>
      <c r="F85" s="160"/>
      <c r="G85" s="160"/>
      <c r="H85" s="159">
        <f t="shared" si="0"/>
        <v>0</v>
      </c>
    </row>
    <row r="86" spans="1:12" s="10" customFormat="1">
      <c r="A86" s="300"/>
      <c r="B86" s="300"/>
      <c r="C86" s="319" t="s">
        <v>1604</v>
      </c>
      <c r="D86" s="320"/>
      <c r="E86" s="323"/>
      <c r="F86" s="160"/>
      <c r="G86" s="160"/>
      <c r="H86" s="159"/>
    </row>
    <row r="87" spans="1:12" s="10" customFormat="1" ht="13.5" thickBot="1">
      <c r="A87" s="163"/>
      <c r="B87" s="163"/>
      <c r="C87" s="282"/>
      <c r="D87" s="162"/>
      <c r="E87" s="161"/>
      <c r="F87" s="161"/>
      <c r="G87" s="160"/>
      <c r="H87" s="159"/>
      <c r="J87" s="120"/>
      <c r="K87" s="120"/>
      <c r="L87" s="120"/>
    </row>
    <row r="88" spans="1:12" s="10" customFormat="1" ht="13.5" thickBot="1">
      <c r="A88" s="19"/>
      <c r="B88" s="31"/>
      <c r="C88" s="18" t="s">
        <v>25</v>
      </c>
      <c r="D88" s="31"/>
      <c r="E88" s="16"/>
      <c r="F88" s="16"/>
      <c r="G88" s="16"/>
      <c r="H88" s="15">
        <f>SUBTOTAL(9,H38:H87)</f>
        <v>0</v>
      </c>
      <c r="J88" s="120"/>
      <c r="K88" s="120"/>
      <c r="L88" s="120"/>
    </row>
    <row r="89" spans="1:12" s="10" customFormat="1" ht="13.5" thickBot="1">
      <c r="A89" s="26"/>
      <c r="B89" s="117"/>
      <c r="C89" s="25"/>
      <c r="D89" s="25"/>
      <c r="E89" s="12"/>
      <c r="F89" s="12"/>
      <c r="G89" s="12"/>
      <c r="H89" s="11"/>
      <c r="J89" s="120"/>
      <c r="K89" s="120"/>
      <c r="L89" s="120"/>
    </row>
    <row r="90" spans="1:12" s="10" customFormat="1" ht="13.5" thickBot="1">
      <c r="A90" s="28" t="s">
        <v>515</v>
      </c>
      <c r="B90" s="118"/>
      <c r="C90" s="24" t="s">
        <v>516</v>
      </c>
      <c r="D90" s="29"/>
      <c r="E90" s="21"/>
      <c r="F90" s="21"/>
      <c r="G90" s="21"/>
      <c r="H90" s="20"/>
      <c r="J90" s="120"/>
      <c r="K90" s="120"/>
      <c r="L90" s="120"/>
    </row>
    <row r="91" spans="1:12" s="10" customFormat="1" ht="14.25">
      <c r="A91" s="199"/>
      <c r="B91" s="199"/>
      <c r="C91" s="198"/>
      <c r="D91" s="197"/>
      <c r="E91" s="196"/>
      <c r="F91" s="196"/>
      <c r="G91" s="195"/>
      <c r="H91" s="194"/>
      <c r="J91" s="120"/>
      <c r="K91" s="120"/>
      <c r="L91" s="120"/>
    </row>
    <row r="92" spans="1:12" s="10" customFormat="1" ht="25.5">
      <c r="A92" s="300" t="s">
        <v>530</v>
      </c>
      <c r="B92" s="300" t="s">
        <v>517</v>
      </c>
      <c r="C92" s="288" t="s">
        <v>518</v>
      </c>
      <c r="D92" s="162" t="s">
        <v>28</v>
      </c>
      <c r="E92" s="161">
        <v>320</v>
      </c>
      <c r="F92" s="160"/>
      <c r="G92" s="160"/>
      <c r="H92" s="159">
        <f>PRODUCT(E92,(F92+G92))</f>
        <v>0</v>
      </c>
      <c r="J92" s="120"/>
      <c r="K92" s="120"/>
      <c r="L92" s="120"/>
    </row>
    <row r="93" spans="1:12" s="10" customFormat="1" ht="13.5" customHeight="1">
      <c r="A93" s="300"/>
      <c r="B93" s="300"/>
      <c r="C93" s="319" t="s">
        <v>519</v>
      </c>
      <c r="D93" s="320"/>
      <c r="E93" s="323">
        <v>75</v>
      </c>
      <c r="F93" s="160"/>
      <c r="G93" s="160"/>
      <c r="H93" s="159">
        <f t="shared" ref="H93:H100" si="1">PRODUCT(E93,(F93+G93))</f>
        <v>0</v>
      </c>
      <c r="J93" s="120"/>
      <c r="K93" s="120"/>
      <c r="L93" s="120"/>
    </row>
    <row r="94" spans="1:12" s="10" customFormat="1" ht="25.5">
      <c r="A94" s="300"/>
      <c r="B94" s="300"/>
      <c r="C94" s="319" t="s">
        <v>520</v>
      </c>
      <c r="D94" s="320"/>
      <c r="E94" s="323">
        <v>120</v>
      </c>
      <c r="F94" s="160"/>
      <c r="G94" s="160"/>
      <c r="H94" s="159">
        <f t="shared" si="1"/>
        <v>0</v>
      </c>
      <c r="J94" s="120"/>
      <c r="K94" s="120"/>
      <c r="L94" s="120"/>
    </row>
    <row r="95" spans="1:12" s="10" customFormat="1" ht="13.5" customHeight="1">
      <c r="A95" s="300"/>
      <c r="B95" s="300"/>
      <c r="C95" s="319" t="s">
        <v>521</v>
      </c>
      <c r="D95" s="320"/>
      <c r="E95" s="323">
        <v>125</v>
      </c>
      <c r="F95" s="160"/>
      <c r="G95" s="160"/>
      <c r="H95" s="159">
        <f t="shared" si="1"/>
        <v>0</v>
      </c>
      <c r="J95" s="120"/>
      <c r="K95" s="120"/>
      <c r="L95" s="120"/>
    </row>
    <row r="96" spans="1:12" s="10" customFormat="1">
      <c r="A96" s="300" t="s">
        <v>531</v>
      </c>
      <c r="B96" s="300" t="s">
        <v>522</v>
      </c>
      <c r="C96" s="288" t="s">
        <v>523</v>
      </c>
      <c r="D96" s="162" t="s">
        <v>28</v>
      </c>
      <c r="E96" s="161">
        <v>6650</v>
      </c>
      <c r="F96" s="160"/>
      <c r="G96" s="160"/>
      <c r="H96" s="159">
        <f t="shared" si="1"/>
        <v>0</v>
      </c>
      <c r="J96" s="120"/>
      <c r="K96" s="120"/>
      <c r="L96" s="120"/>
    </row>
    <row r="97" spans="1:12" s="10" customFormat="1">
      <c r="A97" s="300"/>
      <c r="B97" s="300"/>
      <c r="C97" s="319" t="s">
        <v>524</v>
      </c>
      <c r="D97" s="320"/>
      <c r="E97" s="323"/>
      <c r="F97" s="160"/>
      <c r="G97" s="160"/>
      <c r="H97" s="159">
        <f t="shared" si="1"/>
        <v>0</v>
      </c>
      <c r="J97" s="120"/>
      <c r="K97" s="120"/>
      <c r="L97" s="120"/>
    </row>
    <row r="98" spans="1:12" s="10" customFormat="1">
      <c r="A98" s="300" t="s">
        <v>532</v>
      </c>
      <c r="B98" s="300" t="s">
        <v>525</v>
      </c>
      <c r="C98" s="288" t="s">
        <v>526</v>
      </c>
      <c r="D98" s="162" t="s">
        <v>28</v>
      </c>
      <c r="E98" s="161">
        <f>E96</f>
        <v>6650</v>
      </c>
      <c r="F98" s="160"/>
      <c r="G98" s="160"/>
      <c r="H98" s="159">
        <f t="shared" si="1"/>
        <v>0</v>
      </c>
    </row>
    <row r="99" spans="1:12" s="10" customFormat="1" ht="25.5">
      <c r="A99" s="300" t="s">
        <v>533</v>
      </c>
      <c r="B99" s="300" t="s">
        <v>527</v>
      </c>
      <c r="C99" s="288" t="s">
        <v>528</v>
      </c>
      <c r="D99" s="162" t="s">
        <v>28</v>
      </c>
      <c r="E99" s="161">
        <f>E96*0.2</f>
        <v>1330</v>
      </c>
      <c r="F99" s="160"/>
      <c r="G99" s="160"/>
      <c r="H99" s="159">
        <f t="shared" si="1"/>
        <v>0</v>
      </c>
    </row>
    <row r="100" spans="1:12" s="10" customFormat="1">
      <c r="A100" s="300"/>
      <c r="B100" s="300"/>
      <c r="C100" s="319" t="s">
        <v>529</v>
      </c>
      <c r="D100" s="320"/>
      <c r="E100" s="323"/>
      <c r="F100" s="160"/>
      <c r="G100" s="160"/>
      <c r="H100" s="159">
        <f t="shared" si="1"/>
        <v>0</v>
      </c>
    </row>
    <row r="101" spans="1:12" ht="13.5" thickBot="1">
      <c r="A101" s="163"/>
      <c r="B101" s="163"/>
      <c r="C101" s="282"/>
      <c r="D101" s="162"/>
      <c r="E101" s="161"/>
      <c r="F101" s="161"/>
      <c r="G101" s="160"/>
      <c r="H101" s="159"/>
    </row>
    <row r="102" spans="1:12" ht="13.5" thickBot="1">
      <c r="A102" s="19"/>
      <c r="B102" s="31"/>
      <c r="C102" s="18" t="s">
        <v>25</v>
      </c>
      <c r="D102" s="31"/>
      <c r="E102" s="16"/>
      <c r="F102" s="16"/>
      <c r="G102" s="16"/>
      <c r="H102" s="15">
        <f>SUBTOTAL(9,H91:H101)</f>
        <v>0</v>
      </c>
    </row>
    <row r="103" spans="1:12" ht="13.5" thickBot="1">
      <c r="A103" s="26"/>
      <c r="B103" s="117"/>
      <c r="C103" s="25"/>
      <c r="D103" s="25"/>
      <c r="E103" s="12"/>
      <c r="F103" s="12"/>
      <c r="G103" s="12"/>
      <c r="H103" s="11"/>
    </row>
    <row r="104" spans="1:12" ht="13.5" thickBot="1">
      <c r="A104" s="28" t="s">
        <v>551</v>
      </c>
      <c r="B104" s="118"/>
      <c r="C104" s="24" t="s">
        <v>552</v>
      </c>
      <c r="D104" s="29"/>
      <c r="E104" s="21"/>
      <c r="F104" s="21"/>
      <c r="G104" s="21"/>
      <c r="H104" s="20"/>
    </row>
    <row r="105" spans="1:12" ht="14.25">
      <c r="A105" s="199"/>
      <c r="B105" s="199"/>
      <c r="C105" s="198"/>
      <c r="D105" s="197"/>
      <c r="E105" s="196"/>
      <c r="F105" s="196"/>
      <c r="G105" s="195"/>
      <c r="H105" s="194"/>
    </row>
    <row r="106" spans="1:12">
      <c r="A106" s="300" t="s">
        <v>558</v>
      </c>
      <c r="B106" s="300" t="s">
        <v>553</v>
      </c>
      <c r="C106" s="288" t="s">
        <v>554</v>
      </c>
      <c r="D106" s="162" t="s">
        <v>28</v>
      </c>
      <c r="E106" s="161">
        <v>280</v>
      </c>
      <c r="F106" s="160"/>
      <c r="G106" s="160"/>
      <c r="H106" s="159">
        <f>PRODUCT(E106,(F106+G106))</f>
        <v>0</v>
      </c>
    </row>
    <row r="107" spans="1:12">
      <c r="A107" s="300"/>
      <c r="B107" s="300"/>
      <c r="C107" s="319" t="s">
        <v>555</v>
      </c>
      <c r="D107" s="320"/>
      <c r="E107" s="323"/>
      <c r="F107" s="160"/>
      <c r="G107" s="160"/>
      <c r="H107" s="159">
        <f t="shared" ref="H107:H108" si="2">PRODUCT(E107,(F107+G107))</f>
        <v>0</v>
      </c>
    </row>
    <row r="108" spans="1:12">
      <c r="A108" s="300" t="s">
        <v>559</v>
      </c>
      <c r="B108" s="300" t="s">
        <v>556</v>
      </c>
      <c r="C108" s="288" t="s">
        <v>557</v>
      </c>
      <c r="D108" s="162" t="s">
        <v>28</v>
      </c>
      <c r="E108" s="161">
        <f>E106</f>
        <v>280</v>
      </c>
      <c r="F108" s="160"/>
      <c r="G108" s="160"/>
      <c r="H108" s="159">
        <f t="shared" si="2"/>
        <v>0</v>
      </c>
    </row>
    <row r="109" spans="1:12" ht="13.5" thickBot="1">
      <c r="A109" s="163"/>
      <c r="B109" s="163"/>
      <c r="C109" s="282"/>
      <c r="D109" s="162"/>
      <c r="E109" s="161"/>
      <c r="F109" s="161"/>
      <c r="G109" s="160"/>
      <c r="H109" s="159"/>
    </row>
    <row r="110" spans="1:12" ht="13.5" thickBot="1">
      <c r="A110" s="19"/>
      <c r="B110" s="31"/>
      <c r="C110" s="18" t="s">
        <v>25</v>
      </c>
      <c r="D110" s="31"/>
      <c r="E110" s="16"/>
      <c r="F110" s="16"/>
      <c r="G110" s="16"/>
      <c r="H110" s="15">
        <f>SUBTOTAL(9,H105:H109)</f>
        <v>0</v>
      </c>
    </row>
    <row r="111" spans="1:12" ht="13.5" thickBot="1">
      <c r="A111" s="26"/>
      <c r="B111" s="117"/>
      <c r="C111" s="25"/>
      <c r="D111" s="25"/>
      <c r="E111" s="12"/>
      <c r="F111" s="12"/>
      <c r="G111" s="12"/>
      <c r="H111" s="11"/>
    </row>
    <row r="112" spans="1:12" ht="13.5" thickBot="1">
      <c r="A112" s="28" t="s">
        <v>568</v>
      </c>
      <c r="B112" s="118"/>
      <c r="C112" s="24" t="s">
        <v>569</v>
      </c>
      <c r="D112" s="29"/>
      <c r="E112" s="21"/>
      <c r="F112" s="21"/>
      <c r="G112" s="21"/>
      <c r="H112" s="20"/>
    </row>
    <row r="113" spans="1:8" ht="14.25">
      <c r="A113" s="199"/>
      <c r="B113" s="199"/>
      <c r="C113" s="198"/>
      <c r="D113" s="197"/>
      <c r="E113" s="196"/>
      <c r="F113" s="196"/>
      <c r="G113" s="195"/>
      <c r="H113" s="194"/>
    </row>
    <row r="114" spans="1:8">
      <c r="A114" s="300" t="s">
        <v>570</v>
      </c>
      <c r="B114" s="300" t="s">
        <v>560</v>
      </c>
      <c r="C114" s="288" t="s">
        <v>561</v>
      </c>
      <c r="D114" s="162" t="s">
        <v>28</v>
      </c>
      <c r="E114" s="329">
        <v>740</v>
      </c>
      <c r="F114" s="160"/>
      <c r="G114" s="160"/>
      <c r="H114" s="159">
        <f t="shared" ref="H114:H116" si="3">PRODUCT(E114,(F114+G114))</f>
        <v>0</v>
      </c>
    </row>
    <row r="115" spans="1:8">
      <c r="A115" s="300" t="s">
        <v>571</v>
      </c>
      <c r="B115" s="300" t="s">
        <v>562</v>
      </c>
      <c r="C115" s="288" t="s">
        <v>563</v>
      </c>
      <c r="D115" s="162" t="s">
        <v>28</v>
      </c>
      <c r="E115" s="329">
        <v>5800</v>
      </c>
      <c r="F115" s="160"/>
      <c r="G115" s="160"/>
      <c r="H115" s="159">
        <f t="shared" si="3"/>
        <v>0</v>
      </c>
    </row>
    <row r="116" spans="1:8">
      <c r="A116" s="300" t="s">
        <v>572</v>
      </c>
      <c r="B116" s="300" t="s">
        <v>564</v>
      </c>
      <c r="C116" s="288" t="s">
        <v>565</v>
      </c>
      <c r="D116" s="162" t="s">
        <v>28</v>
      </c>
      <c r="E116" s="329">
        <v>6540</v>
      </c>
      <c r="F116" s="160"/>
      <c r="G116" s="160"/>
      <c r="H116" s="159">
        <f t="shared" si="3"/>
        <v>0</v>
      </c>
    </row>
    <row r="117" spans="1:8">
      <c r="A117" s="300" t="s">
        <v>573</v>
      </c>
      <c r="B117" s="300" t="s">
        <v>566</v>
      </c>
      <c r="C117" s="288" t="s">
        <v>567</v>
      </c>
      <c r="D117" s="162" t="s">
        <v>28</v>
      </c>
      <c r="E117" s="329">
        <v>740</v>
      </c>
      <c r="F117" s="160"/>
      <c r="G117" s="160"/>
      <c r="H117" s="159">
        <f>PRODUCT(E117,(F117+G117))</f>
        <v>0</v>
      </c>
    </row>
    <row r="118" spans="1:8" ht="13.5" thickBot="1">
      <c r="A118" s="163"/>
      <c r="B118" s="163"/>
      <c r="C118" s="282"/>
      <c r="D118" s="162"/>
      <c r="E118" s="161"/>
      <c r="F118" s="161"/>
      <c r="G118" s="160"/>
      <c r="H118" s="159"/>
    </row>
    <row r="119" spans="1:8" ht="13.5" thickBot="1">
      <c r="A119" s="19"/>
      <c r="B119" s="31"/>
      <c r="C119" s="18" t="s">
        <v>25</v>
      </c>
      <c r="D119" s="31"/>
      <c r="E119" s="16"/>
      <c r="F119" s="16"/>
      <c r="G119" s="16"/>
      <c r="H119" s="15">
        <f>SUBTOTAL(9,H113:H118)</f>
        <v>0</v>
      </c>
    </row>
    <row r="120" spans="1:8" ht="13.5" thickBot="1">
      <c r="A120" s="26"/>
      <c r="B120" s="117"/>
      <c r="C120" s="25"/>
      <c r="D120" s="25"/>
      <c r="E120" s="12"/>
      <c r="F120" s="12"/>
      <c r="G120" s="12"/>
      <c r="H120" s="11"/>
    </row>
    <row r="121" spans="1:8" ht="13.5" thickBot="1">
      <c r="A121" s="28" t="s">
        <v>574</v>
      </c>
      <c r="B121" s="118"/>
      <c r="C121" s="24" t="s">
        <v>575</v>
      </c>
      <c r="D121" s="29"/>
      <c r="E121" s="21"/>
      <c r="F121" s="21"/>
      <c r="G121" s="21"/>
      <c r="H121" s="20"/>
    </row>
    <row r="122" spans="1:8" ht="14.25">
      <c r="A122" s="199"/>
      <c r="B122" s="199"/>
      <c r="C122" s="198"/>
      <c r="D122" s="197"/>
      <c r="E122" s="196"/>
      <c r="F122" s="196"/>
      <c r="G122" s="195"/>
      <c r="H122" s="194"/>
    </row>
    <row r="123" spans="1:8">
      <c r="A123" s="300" t="s">
        <v>595</v>
      </c>
      <c r="B123" s="300" t="s">
        <v>576</v>
      </c>
      <c r="C123" s="288" t="s">
        <v>577</v>
      </c>
      <c r="D123" s="162" t="s">
        <v>28</v>
      </c>
      <c r="E123" s="323">
        <f>E115</f>
        <v>5800</v>
      </c>
      <c r="F123" s="160"/>
      <c r="G123" s="160"/>
      <c r="H123" s="159">
        <f t="shared" ref="H123:H134" si="4">PRODUCT(E123,(F123+G123))</f>
        <v>0</v>
      </c>
    </row>
    <row r="124" spans="1:8">
      <c r="A124" s="300" t="s">
        <v>596</v>
      </c>
      <c r="B124" s="300" t="s">
        <v>578</v>
      </c>
      <c r="C124" s="288" t="s">
        <v>579</v>
      </c>
      <c r="D124" s="162" t="s">
        <v>28</v>
      </c>
      <c r="E124" s="323">
        <f>E125</f>
        <v>30</v>
      </c>
      <c r="F124" s="160"/>
      <c r="G124" s="160"/>
      <c r="H124" s="159">
        <f t="shared" si="4"/>
        <v>0</v>
      </c>
    </row>
    <row r="125" spans="1:8">
      <c r="A125" s="300"/>
      <c r="B125" s="300"/>
      <c r="C125" s="319" t="s">
        <v>580</v>
      </c>
      <c r="D125" s="162"/>
      <c r="E125" s="323">
        <v>30</v>
      </c>
      <c r="F125" s="160"/>
      <c r="G125" s="160"/>
      <c r="H125" s="159">
        <f t="shared" si="4"/>
        <v>0</v>
      </c>
    </row>
    <row r="126" spans="1:8">
      <c r="A126" s="300" t="s">
        <v>597</v>
      </c>
      <c r="B126" s="300" t="s">
        <v>581</v>
      </c>
      <c r="C126" s="288" t="s">
        <v>582</v>
      </c>
      <c r="D126" s="162" t="s">
        <v>28</v>
      </c>
      <c r="E126" s="161">
        <f>SUM(E127:E132)</f>
        <v>710</v>
      </c>
      <c r="F126" s="160"/>
      <c r="G126" s="160"/>
      <c r="H126" s="159">
        <f t="shared" si="4"/>
        <v>0</v>
      </c>
    </row>
    <row r="127" spans="1:8">
      <c r="A127" s="300"/>
      <c r="B127" s="330"/>
      <c r="C127" s="319" t="s">
        <v>583</v>
      </c>
      <c r="D127" s="320"/>
      <c r="E127" s="331">
        <v>90</v>
      </c>
      <c r="F127" s="160"/>
      <c r="G127" s="160"/>
      <c r="H127" s="159">
        <f t="shared" si="4"/>
        <v>0</v>
      </c>
    </row>
    <row r="128" spans="1:8">
      <c r="A128" s="300"/>
      <c r="B128" s="330"/>
      <c r="C128" s="319" t="s">
        <v>584</v>
      </c>
      <c r="D128" s="320"/>
      <c r="E128" s="323">
        <v>25</v>
      </c>
      <c r="F128" s="160"/>
      <c r="G128" s="160"/>
      <c r="H128" s="159">
        <f t="shared" si="4"/>
        <v>0</v>
      </c>
    </row>
    <row r="129" spans="1:8">
      <c r="A129" s="300"/>
      <c r="B129" s="330"/>
      <c r="C129" s="319" t="s">
        <v>585</v>
      </c>
      <c r="D129" s="320"/>
      <c r="E129" s="331">
        <v>310</v>
      </c>
      <c r="F129" s="160"/>
      <c r="G129" s="160"/>
      <c r="H129" s="159">
        <f t="shared" si="4"/>
        <v>0</v>
      </c>
    </row>
    <row r="130" spans="1:8">
      <c r="A130" s="300"/>
      <c r="B130" s="330"/>
      <c r="C130" s="319" t="s">
        <v>586</v>
      </c>
      <c r="D130" s="320"/>
      <c r="E130" s="323">
        <v>35</v>
      </c>
      <c r="F130" s="160"/>
      <c r="G130" s="160"/>
      <c r="H130" s="159">
        <f t="shared" si="4"/>
        <v>0</v>
      </c>
    </row>
    <row r="131" spans="1:8">
      <c r="A131" s="300"/>
      <c r="B131" s="330"/>
      <c r="C131" s="319" t="s">
        <v>587</v>
      </c>
      <c r="D131" s="320"/>
      <c r="E131" s="331">
        <v>140</v>
      </c>
      <c r="F131" s="160"/>
      <c r="G131" s="160"/>
      <c r="H131" s="159">
        <f t="shared" si="4"/>
        <v>0</v>
      </c>
    </row>
    <row r="132" spans="1:8">
      <c r="A132" s="300"/>
      <c r="B132" s="330"/>
      <c r="C132" s="319" t="s">
        <v>588</v>
      </c>
      <c r="D132" s="320"/>
      <c r="E132" s="331">
        <v>110</v>
      </c>
      <c r="F132" s="160"/>
      <c r="G132" s="160"/>
      <c r="H132" s="159">
        <f t="shared" si="4"/>
        <v>0</v>
      </c>
    </row>
    <row r="133" spans="1:8">
      <c r="A133" s="300"/>
      <c r="B133" s="330"/>
      <c r="C133" s="319" t="s">
        <v>589</v>
      </c>
      <c r="D133" s="320"/>
      <c r="E133" s="323">
        <v>40</v>
      </c>
      <c r="F133" s="160"/>
      <c r="G133" s="160"/>
      <c r="H133" s="159">
        <f t="shared" si="4"/>
        <v>0</v>
      </c>
    </row>
    <row r="134" spans="1:8">
      <c r="A134" s="300" t="s">
        <v>598</v>
      </c>
      <c r="B134" s="300" t="s">
        <v>590</v>
      </c>
      <c r="C134" s="288" t="s">
        <v>591</v>
      </c>
      <c r="D134" s="162" t="s">
        <v>62</v>
      </c>
      <c r="E134" s="322">
        <f>E123*1.8</f>
        <v>10440</v>
      </c>
      <c r="F134" s="160"/>
      <c r="G134" s="160"/>
      <c r="H134" s="159">
        <f t="shared" si="4"/>
        <v>0</v>
      </c>
    </row>
    <row r="135" spans="1:8">
      <c r="A135" s="300" t="s">
        <v>594</v>
      </c>
      <c r="B135" s="300" t="s">
        <v>592</v>
      </c>
      <c r="C135" s="288" t="s">
        <v>593</v>
      </c>
      <c r="D135" s="162" t="s">
        <v>28</v>
      </c>
      <c r="E135" s="323">
        <f>E92</f>
        <v>320</v>
      </c>
      <c r="F135" s="160"/>
      <c r="G135" s="160"/>
      <c r="H135" s="159">
        <f t="shared" ref="H135" si="5">PRODUCT(E135,(F135+G135))</f>
        <v>0</v>
      </c>
    </row>
    <row r="136" spans="1:8" ht="13.5" thickBot="1">
      <c r="A136" s="163"/>
      <c r="B136" s="163"/>
      <c r="C136" s="282"/>
      <c r="D136" s="162"/>
      <c r="E136" s="161"/>
      <c r="F136" s="161"/>
      <c r="G136" s="160"/>
      <c r="H136" s="159"/>
    </row>
    <row r="137" spans="1:8" ht="13.5" thickBot="1">
      <c r="A137" s="19"/>
      <c r="B137" s="31"/>
      <c r="C137" s="18" t="s">
        <v>25</v>
      </c>
      <c r="D137" s="31"/>
      <c r="E137" s="16"/>
      <c r="F137" s="16"/>
      <c r="G137" s="16"/>
      <c r="H137" s="15">
        <f>SUBTOTAL(9,H122:H136)</f>
        <v>0</v>
      </c>
    </row>
    <row r="138" spans="1:8" ht="13.5" thickBot="1">
      <c r="A138" s="26"/>
      <c r="B138" s="117"/>
      <c r="C138" s="25"/>
      <c r="D138" s="25"/>
      <c r="E138" s="12"/>
      <c r="F138" s="12"/>
      <c r="G138" s="12"/>
      <c r="H138" s="11"/>
    </row>
    <row r="139" spans="1:8" ht="13.5" thickBot="1">
      <c r="A139" s="28" t="s">
        <v>600</v>
      </c>
      <c r="B139" s="118"/>
      <c r="C139" s="24" t="s">
        <v>599</v>
      </c>
      <c r="D139" s="29"/>
      <c r="E139" s="21"/>
      <c r="F139" s="21"/>
      <c r="G139" s="21"/>
      <c r="H139" s="20"/>
    </row>
    <row r="140" spans="1:8" ht="14.25">
      <c r="A140" s="199"/>
      <c r="B140" s="199"/>
      <c r="C140" s="198"/>
      <c r="D140" s="197"/>
      <c r="E140" s="196"/>
      <c r="F140" s="196"/>
      <c r="G140" s="195"/>
      <c r="H140" s="194"/>
    </row>
    <row r="141" spans="1:8">
      <c r="A141" s="300" t="s">
        <v>601</v>
      </c>
      <c r="B141" s="300" t="s">
        <v>602</v>
      </c>
      <c r="C141" s="288" t="s">
        <v>603</v>
      </c>
      <c r="D141" s="162" t="s">
        <v>60</v>
      </c>
      <c r="E141" s="322">
        <v>13500</v>
      </c>
      <c r="F141" s="160"/>
      <c r="G141" s="160"/>
      <c r="H141" s="159">
        <f>PRODUCT(E141,(F141+G141))</f>
        <v>0</v>
      </c>
    </row>
    <row r="142" spans="1:8" ht="13.5" thickBot="1">
      <c r="A142" s="163"/>
      <c r="B142" s="163"/>
      <c r="C142" s="282"/>
      <c r="D142" s="162"/>
      <c r="E142" s="161"/>
      <c r="F142" s="161"/>
      <c r="G142" s="160"/>
      <c r="H142" s="159"/>
    </row>
    <row r="143" spans="1:8" ht="13.5" thickBot="1">
      <c r="A143" s="19"/>
      <c r="B143" s="31"/>
      <c r="C143" s="18" t="s">
        <v>25</v>
      </c>
      <c r="D143" s="31"/>
      <c r="E143" s="16"/>
      <c r="F143" s="16"/>
      <c r="G143" s="16"/>
      <c r="H143" s="15">
        <f>SUBTOTAL(9,H140:H142)</f>
        <v>0</v>
      </c>
    </row>
    <row r="144" spans="1:8" ht="13.5" thickBot="1">
      <c r="A144" s="26"/>
      <c r="B144" s="117"/>
      <c r="C144" s="25"/>
      <c r="D144" s="25"/>
      <c r="E144" s="12"/>
      <c r="F144" s="12"/>
      <c r="G144" s="12"/>
      <c r="H144" s="11"/>
    </row>
    <row r="145" spans="1:8" ht="13.5" thickBot="1">
      <c r="A145" s="28" t="s">
        <v>605</v>
      </c>
      <c r="B145" s="118"/>
      <c r="C145" s="24" t="s">
        <v>604</v>
      </c>
      <c r="D145" s="29"/>
      <c r="E145" s="21"/>
      <c r="F145" s="21"/>
      <c r="G145" s="21"/>
      <c r="H145" s="20"/>
    </row>
    <row r="146" spans="1:8" ht="14.25">
      <c r="A146" s="199"/>
      <c r="B146" s="199"/>
      <c r="C146" s="198"/>
      <c r="D146" s="197"/>
      <c r="E146" s="196"/>
      <c r="F146" s="196"/>
      <c r="G146" s="195"/>
      <c r="H146" s="194"/>
    </row>
    <row r="147" spans="1:8" ht="25.5">
      <c r="A147" s="300" t="s">
        <v>614</v>
      </c>
      <c r="B147" s="300" t="s">
        <v>606</v>
      </c>
      <c r="C147" s="288" t="s">
        <v>607</v>
      </c>
      <c r="D147" s="162" t="s">
        <v>28</v>
      </c>
      <c r="E147" s="322">
        <f>E148</f>
        <v>280</v>
      </c>
      <c r="F147" s="160"/>
      <c r="G147" s="160"/>
      <c r="H147" s="159">
        <f t="shared" ref="H147:H153" si="6">PRODUCT(E147,(F147+G147))</f>
        <v>0</v>
      </c>
    </row>
    <row r="148" spans="1:8">
      <c r="A148" s="300"/>
      <c r="B148" s="300"/>
      <c r="C148" s="319" t="s">
        <v>555</v>
      </c>
      <c r="D148" s="320"/>
      <c r="E148" s="323">
        <v>280</v>
      </c>
      <c r="F148" s="160"/>
      <c r="G148" s="160"/>
      <c r="H148" s="159">
        <f t="shared" si="6"/>
        <v>0</v>
      </c>
    </row>
    <row r="149" spans="1:8">
      <c r="A149" s="300"/>
      <c r="B149" s="300"/>
      <c r="C149" s="319" t="s">
        <v>1605</v>
      </c>
      <c r="D149" s="320"/>
      <c r="E149" s="323"/>
      <c r="F149" s="160"/>
      <c r="G149" s="160"/>
      <c r="H149" s="159"/>
    </row>
    <row r="150" spans="1:8">
      <c r="A150" s="300" t="s">
        <v>615</v>
      </c>
      <c r="B150" s="300" t="s">
        <v>608</v>
      </c>
      <c r="C150" s="288" t="s">
        <v>609</v>
      </c>
      <c r="D150" s="162" t="s">
        <v>60</v>
      </c>
      <c r="E150" s="322">
        <v>1750</v>
      </c>
      <c r="F150" s="160"/>
      <c r="G150" s="160"/>
      <c r="H150" s="159">
        <f t="shared" si="6"/>
        <v>0</v>
      </c>
    </row>
    <row r="151" spans="1:8">
      <c r="A151" s="300"/>
      <c r="B151" s="300"/>
      <c r="C151" s="319" t="s">
        <v>610</v>
      </c>
      <c r="D151" s="320"/>
      <c r="E151" s="323">
        <v>1750</v>
      </c>
      <c r="F151" s="160"/>
      <c r="G151" s="160"/>
      <c r="H151" s="159">
        <f t="shared" si="6"/>
        <v>0</v>
      </c>
    </row>
    <row r="152" spans="1:8">
      <c r="A152" s="300"/>
      <c r="B152" s="300"/>
      <c r="C152" s="319" t="s">
        <v>1606</v>
      </c>
      <c r="D152" s="320"/>
      <c r="E152" s="323"/>
      <c r="F152" s="160"/>
      <c r="G152" s="160"/>
      <c r="H152" s="159"/>
    </row>
    <row r="153" spans="1:8">
      <c r="A153" s="300" t="s">
        <v>616</v>
      </c>
      <c r="B153" s="300" t="s">
        <v>611</v>
      </c>
      <c r="C153" s="288" t="s">
        <v>612</v>
      </c>
      <c r="D153" s="162" t="s">
        <v>60</v>
      </c>
      <c r="E153" s="322">
        <f>E150*1.02</f>
        <v>1785</v>
      </c>
      <c r="F153" s="160"/>
      <c r="G153" s="160"/>
      <c r="H153" s="159">
        <f t="shared" si="6"/>
        <v>0</v>
      </c>
    </row>
    <row r="154" spans="1:8">
      <c r="A154" s="300"/>
      <c r="B154" s="300"/>
      <c r="C154" s="319" t="s">
        <v>613</v>
      </c>
      <c r="D154" s="320"/>
      <c r="E154" s="323"/>
      <c r="F154" s="160"/>
      <c r="G154" s="160"/>
      <c r="H154" s="159">
        <f>PRODUCT(E154,(F154+G154))</f>
        <v>0</v>
      </c>
    </row>
    <row r="155" spans="1:8">
      <c r="A155" s="300"/>
      <c r="B155" s="300"/>
      <c r="C155" s="319" t="s">
        <v>1607</v>
      </c>
      <c r="D155" s="320"/>
      <c r="E155" s="323"/>
      <c r="F155" s="160"/>
      <c r="G155" s="160"/>
      <c r="H155" s="159"/>
    </row>
    <row r="156" spans="1:8" ht="13.5" thickBot="1">
      <c r="A156" s="163"/>
      <c r="B156" s="163"/>
      <c r="C156" s="282"/>
      <c r="D156" s="162"/>
      <c r="E156" s="161"/>
      <c r="F156" s="161"/>
      <c r="G156" s="160"/>
      <c r="H156" s="159"/>
    </row>
    <row r="157" spans="1:8" ht="13.5" thickBot="1">
      <c r="A157" s="19"/>
      <c r="B157" s="31"/>
      <c r="C157" s="18" t="s">
        <v>25</v>
      </c>
      <c r="D157" s="31"/>
      <c r="E157" s="16"/>
      <c r="F157" s="16"/>
      <c r="G157" s="16"/>
      <c r="H157" s="15">
        <f>SUBTOTAL(9,H146:H156)</f>
        <v>0</v>
      </c>
    </row>
    <row r="158" spans="1:8" ht="13.5" thickBot="1">
      <c r="A158" s="14"/>
      <c r="B158" s="30"/>
      <c r="C158" s="13"/>
      <c r="D158" s="30"/>
      <c r="E158" s="12"/>
      <c r="F158" s="12"/>
      <c r="G158" s="12"/>
      <c r="H158" s="11"/>
    </row>
    <row r="159" spans="1:8" ht="13.5" thickBot="1">
      <c r="A159" s="28" t="s">
        <v>638</v>
      </c>
      <c r="B159" s="118"/>
      <c r="C159" s="24" t="s">
        <v>637</v>
      </c>
      <c r="D159" s="29"/>
      <c r="E159" s="21"/>
      <c r="F159" s="21"/>
      <c r="G159" s="21"/>
      <c r="H159" s="20"/>
    </row>
    <row r="160" spans="1:8" ht="14.25">
      <c r="A160" s="199"/>
      <c r="B160" s="199"/>
      <c r="C160" s="198"/>
      <c r="D160" s="197"/>
      <c r="E160" s="196"/>
      <c r="F160" s="196"/>
      <c r="G160" s="195"/>
      <c r="H160" s="194"/>
    </row>
    <row r="161" spans="1:8" ht="25.5">
      <c r="A161" s="300" t="s">
        <v>639</v>
      </c>
      <c r="B161" s="300" t="s">
        <v>617</v>
      </c>
      <c r="C161" s="288" t="s">
        <v>618</v>
      </c>
      <c r="D161" s="162" t="s">
        <v>28</v>
      </c>
      <c r="E161" s="322">
        <f>E162</f>
        <v>8</v>
      </c>
      <c r="F161" s="160"/>
      <c r="G161" s="160"/>
      <c r="H161" s="159">
        <f t="shared" ref="H161:H180" si="7">PRODUCT(E161,(F161+G161))</f>
        <v>0</v>
      </c>
    </row>
    <row r="162" spans="1:8" ht="25.5">
      <c r="A162" s="300"/>
      <c r="B162" s="330"/>
      <c r="C162" s="319" t="s">
        <v>619</v>
      </c>
      <c r="D162" s="320"/>
      <c r="E162" s="323">
        <v>8</v>
      </c>
      <c r="F162" s="332"/>
      <c r="G162" s="160"/>
      <c r="H162" s="159">
        <f t="shared" si="7"/>
        <v>0</v>
      </c>
    </row>
    <row r="163" spans="1:8">
      <c r="A163" s="300"/>
      <c r="B163" s="330"/>
      <c r="C163" s="319" t="s">
        <v>1609</v>
      </c>
      <c r="D163" s="320"/>
      <c r="E163" s="323"/>
      <c r="F163" s="332"/>
      <c r="G163" s="160"/>
      <c r="H163" s="159"/>
    </row>
    <row r="164" spans="1:8">
      <c r="A164" s="300" t="s">
        <v>640</v>
      </c>
      <c r="B164" s="300" t="s">
        <v>620</v>
      </c>
      <c r="C164" s="288" t="s">
        <v>621</v>
      </c>
      <c r="D164" s="162" t="s">
        <v>60</v>
      </c>
      <c r="E164" s="322">
        <f>E161</f>
        <v>8</v>
      </c>
      <c r="F164" s="160"/>
      <c r="G164" s="160"/>
      <c r="H164" s="159">
        <f t="shared" si="7"/>
        <v>0</v>
      </c>
    </row>
    <row r="165" spans="1:8">
      <c r="A165" s="300" t="s">
        <v>641</v>
      </c>
      <c r="B165" s="300" t="s">
        <v>622</v>
      </c>
      <c r="C165" s="288" t="s">
        <v>623</v>
      </c>
      <c r="D165" s="162" t="s">
        <v>60</v>
      </c>
      <c r="E165" s="322">
        <f>E166</f>
        <v>130</v>
      </c>
      <c r="F165" s="160"/>
      <c r="G165" s="160"/>
      <c r="H165" s="159">
        <f t="shared" si="7"/>
        <v>0</v>
      </c>
    </row>
    <row r="166" spans="1:8">
      <c r="A166" s="300"/>
      <c r="B166" s="330"/>
      <c r="C166" s="319" t="s">
        <v>624</v>
      </c>
      <c r="D166" s="320"/>
      <c r="E166" s="323">
        <v>130</v>
      </c>
      <c r="F166" s="160"/>
      <c r="G166" s="160"/>
      <c r="H166" s="159">
        <f t="shared" si="7"/>
        <v>0</v>
      </c>
    </row>
    <row r="167" spans="1:8">
      <c r="A167" s="300"/>
      <c r="B167" s="330"/>
      <c r="C167" s="319" t="s">
        <v>1608</v>
      </c>
      <c r="D167" s="320"/>
      <c r="E167" s="323"/>
      <c r="F167" s="160"/>
      <c r="G167" s="160"/>
      <c r="H167" s="159"/>
    </row>
    <row r="168" spans="1:8">
      <c r="A168" s="300" t="s">
        <v>642</v>
      </c>
      <c r="B168" s="300" t="s">
        <v>625</v>
      </c>
      <c r="C168" s="288" t="s">
        <v>626</v>
      </c>
      <c r="D168" s="162" t="s">
        <v>60</v>
      </c>
      <c r="E168" s="322">
        <f>E165</f>
        <v>130</v>
      </c>
      <c r="F168" s="160"/>
      <c r="G168" s="160"/>
      <c r="H168" s="159">
        <f t="shared" si="7"/>
        <v>0</v>
      </c>
    </row>
    <row r="169" spans="1:8">
      <c r="A169" s="300"/>
      <c r="B169" s="300"/>
      <c r="C169" s="319" t="s">
        <v>1610</v>
      </c>
      <c r="D169" s="162"/>
      <c r="E169" s="322"/>
      <c r="F169" s="160"/>
      <c r="G169" s="160"/>
      <c r="H169" s="159"/>
    </row>
    <row r="170" spans="1:8">
      <c r="A170" s="300" t="s">
        <v>643</v>
      </c>
      <c r="B170" s="300" t="s">
        <v>627</v>
      </c>
      <c r="C170" s="288" t="s">
        <v>628</v>
      </c>
      <c r="D170" s="162" t="s">
        <v>60</v>
      </c>
      <c r="E170" s="322">
        <f>E141</f>
        <v>13500</v>
      </c>
      <c r="F170" s="160"/>
      <c r="G170" s="160"/>
      <c r="H170" s="159">
        <f>PRODUCT(E170,(F170+G170))</f>
        <v>0</v>
      </c>
    </row>
    <row r="171" spans="1:8">
      <c r="A171" s="300"/>
      <c r="B171" s="330"/>
      <c r="C171" s="319" t="s">
        <v>629</v>
      </c>
      <c r="D171" s="320"/>
      <c r="E171" s="323"/>
      <c r="F171" s="160"/>
      <c r="G171" s="160"/>
      <c r="H171" s="159">
        <f t="shared" si="7"/>
        <v>0</v>
      </c>
    </row>
    <row r="172" spans="1:8">
      <c r="A172" s="300"/>
      <c r="B172" s="330"/>
      <c r="C172" s="319" t="s">
        <v>1611</v>
      </c>
      <c r="D172" s="320"/>
      <c r="E172" s="323"/>
      <c r="F172" s="160"/>
      <c r="G172" s="160"/>
      <c r="H172" s="159"/>
    </row>
    <row r="173" spans="1:8">
      <c r="A173" s="300" t="s">
        <v>644</v>
      </c>
      <c r="B173" s="300" t="s">
        <v>630</v>
      </c>
      <c r="C173" s="288" t="s">
        <v>631</v>
      </c>
      <c r="D173" s="162" t="s">
        <v>60</v>
      </c>
      <c r="E173" s="322">
        <v>10800</v>
      </c>
      <c r="F173" s="160"/>
      <c r="G173" s="160"/>
      <c r="H173" s="159">
        <f t="shared" si="7"/>
        <v>0</v>
      </c>
    </row>
    <row r="174" spans="1:8">
      <c r="A174" s="300"/>
      <c r="B174" s="330"/>
      <c r="C174" s="319" t="s">
        <v>632</v>
      </c>
      <c r="D174" s="320"/>
      <c r="E174" s="323"/>
      <c r="F174" s="160"/>
      <c r="G174" s="160"/>
      <c r="H174" s="159">
        <f t="shared" si="7"/>
        <v>0</v>
      </c>
    </row>
    <row r="175" spans="1:8">
      <c r="A175" s="300"/>
      <c r="B175" s="330"/>
      <c r="C175" s="319" t="s">
        <v>1611</v>
      </c>
      <c r="D175" s="320"/>
      <c r="E175" s="323"/>
      <c r="F175" s="160"/>
      <c r="G175" s="160"/>
      <c r="H175" s="159"/>
    </row>
    <row r="176" spans="1:8">
      <c r="A176" s="300" t="s">
        <v>645</v>
      </c>
      <c r="B176" s="300" t="s">
        <v>633</v>
      </c>
      <c r="C176" s="288" t="s">
        <v>612</v>
      </c>
      <c r="D176" s="162" t="s">
        <v>60</v>
      </c>
      <c r="E176" s="322">
        <f>E170*1.05</f>
        <v>14175</v>
      </c>
      <c r="F176" s="160"/>
      <c r="G176" s="160"/>
      <c r="H176" s="159">
        <f t="shared" si="7"/>
        <v>0</v>
      </c>
    </row>
    <row r="177" spans="1:8">
      <c r="A177" s="300"/>
      <c r="B177" s="330"/>
      <c r="C177" s="319" t="s">
        <v>634</v>
      </c>
      <c r="D177" s="320"/>
      <c r="E177" s="323"/>
      <c r="F177" s="160"/>
      <c r="G177" s="160"/>
      <c r="H177" s="159">
        <f t="shared" si="7"/>
        <v>0</v>
      </c>
    </row>
    <row r="178" spans="1:8">
      <c r="A178" s="300"/>
      <c r="B178" s="330"/>
      <c r="C178" s="319" t="s">
        <v>1612</v>
      </c>
      <c r="D178" s="320"/>
      <c r="E178" s="323"/>
      <c r="F178" s="160"/>
      <c r="G178" s="160"/>
      <c r="H178" s="159"/>
    </row>
    <row r="179" spans="1:8">
      <c r="A179" s="300" t="s">
        <v>646</v>
      </c>
      <c r="B179" s="300" t="s">
        <v>40</v>
      </c>
      <c r="C179" s="288" t="s">
        <v>635</v>
      </c>
      <c r="D179" s="162" t="s">
        <v>60</v>
      </c>
      <c r="E179" s="322">
        <f>E173*1.05</f>
        <v>11340</v>
      </c>
      <c r="F179" s="160"/>
      <c r="G179" s="160"/>
      <c r="H179" s="159">
        <f t="shared" si="7"/>
        <v>0</v>
      </c>
    </row>
    <row r="180" spans="1:8">
      <c r="A180" s="300"/>
      <c r="B180" s="330"/>
      <c r="C180" s="319" t="s">
        <v>636</v>
      </c>
      <c r="D180" s="320"/>
      <c r="E180" s="323"/>
      <c r="F180" s="160"/>
      <c r="G180" s="160"/>
      <c r="H180" s="159">
        <f t="shared" si="7"/>
        <v>0</v>
      </c>
    </row>
    <row r="181" spans="1:8">
      <c r="A181" s="300"/>
      <c r="B181" s="330"/>
      <c r="C181" s="319" t="s">
        <v>1613</v>
      </c>
      <c r="D181" s="320"/>
      <c r="E181" s="323"/>
      <c r="F181" s="160"/>
      <c r="G181" s="160"/>
      <c r="H181" s="159"/>
    </row>
    <row r="182" spans="1:8" ht="13.5" thickBot="1">
      <c r="A182" s="163"/>
      <c r="B182" s="163"/>
      <c r="C182" s="282"/>
      <c r="D182" s="162"/>
      <c r="E182" s="161"/>
      <c r="F182" s="161"/>
      <c r="G182" s="160"/>
      <c r="H182" s="159"/>
    </row>
    <row r="183" spans="1:8" ht="13.5" thickBot="1">
      <c r="A183" s="19"/>
      <c r="B183" s="31"/>
      <c r="C183" s="18" t="s">
        <v>25</v>
      </c>
      <c r="D183" s="31"/>
      <c r="E183" s="16"/>
      <c r="F183" s="16"/>
      <c r="G183" s="16"/>
      <c r="H183" s="15">
        <f>SUBTOTAL(9,H160:H182)</f>
        <v>0</v>
      </c>
    </row>
    <row r="184" spans="1:8" ht="13.5" thickBot="1">
      <c r="A184" s="14"/>
      <c r="B184" s="30"/>
      <c r="C184" s="13"/>
      <c r="D184" s="30"/>
      <c r="E184" s="12"/>
      <c r="F184" s="12"/>
      <c r="G184" s="12"/>
      <c r="H184" s="11"/>
    </row>
    <row r="185" spans="1:8" ht="13.5" thickBot="1">
      <c r="A185" s="28" t="s">
        <v>648</v>
      </c>
      <c r="B185" s="118"/>
      <c r="C185" s="24" t="s">
        <v>647</v>
      </c>
      <c r="D185" s="29"/>
      <c r="E185" s="21"/>
      <c r="F185" s="21"/>
      <c r="G185" s="21"/>
      <c r="H185" s="20"/>
    </row>
    <row r="186" spans="1:8" ht="14.25">
      <c r="A186" s="199"/>
      <c r="B186" s="199"/>
      <c r="C186" s="198"/>
      <c r="D186" s="197"/>
      <c r="E186" s="196"/>
      <c r="F186" s="196"/>
      <c r="G186" s="195"/>
      <c r="H186" s="194"/>
    </row>
    <row r="187" spans="1:8" ht="25.5">
      <c r="A187" s="300" t="s">
        <v>678</v>
      </c>
      <c r="B187" s="300" t="s">
        <v>649</v>
      </c>
      <c r="C187" s="288" t="s">
        <v>1742</v>
      </c>
      <c r="D187" s="299" t="s">
        <v>60</v>
      </c>
      <c r="E187" s="322">
        <f>E188</f>
        <v>5390</v>
      </c>
      <c r="F187" s="160"/>
      <c r="G187" s="160"/>
      <c r="H187" s="159">
        <f t="shared" ref="H187:H225" si="8">PRODUCT(E187,(F187+G187))</f>
        <v>0</v>
      </c>
    </row>
    <row r="188" spans="1:8">
      <c r="A188" s="300"/>
      <c r="B188" s="330"/>
      <c r="C188" s="319" t="s">
        <v>1591</v>
      </c>
      <c r="D188" s="320"/>
      <c r="E188" s="323">
        <v>5390</v>
      </c>
      <c r="F188" s="332"/>
      <c r="G188" s="160"/>
      <c r="H188" s="159">
        <f t="shared" si="8"/>
        <v>0</v>
      </c>
    </row>
    <row r="189" spans="1:8">
      <c r="A189" s="300"/>
      <c r="B189" s="330"/>
      <c r="C189" s="319" t="s">
        <v>1614</v>
      </c>
      <c r="D189" s="320"/>
      <c r="E189" s="323"/>
      <c r="F189" s="332"/>
      <c r="G189" s="160"/>
      <c r="H189" s="159"/>
    </row>
    <row r="190" spans="1:8" ht="25.5">
      <c r="A190" s="300" t="s">
        <v>679</v>
      </c>
      <c r="B190" s="300" t="s">
        <v>1592</v>
      </c>
      <c r="C190" s="288" t="s">
        <v>1743</v>
      </c>
      <c r="D190" s="320" t="s">
        <v>662</v>
      </c>
      <c r="E190" s="323">
        <f>E191</f>
        <v>100.7</v>
      </c>
      <c r="F190" s="332"/>
      <c r="G190" s="160"/>
      <c r="H190" s="159">
        <f t="shared" si="8"/>
        <v>0</v>
      </c>
    </row>
    <row r="191" spans="1:8">
      <c r="A191" s="300"/>
      <c r="B191" s="330"/>
      <c r="C191" s="319" t="s">
        <v>1593</v>
      </c>
      <c r="D191" s="320"/>
      <c r="E191" s="323">
        <v>100.7</v>
      </c>
      <c r="F191" s="332"/>
      <c r="G191" s="160"/>
      <c r="H191" s="159">
        <f t="shared" si="8"/>
        <v>0</v>
      </c>
    </row>
    <row r="192" spans="1:8">
      <c r="A192" s="300"/>
      <c r="B192" s="330"/>
      <c r="C192" s="319" t="s">
        <v>1615</v>
      </c>
      <c r="D192" s="320"/>
      <c r="E192" s="323"/>
      <c r="F192" s="332"/>
      <c r="G192" s="160"/>
      <c r="H192" s="159"/>
    </row>
    <row r="193" spans="1:8">
      <c r="A193" s="300" t="s">
        <v>680</v>
      </c>
      <c r="B193" s="300" t="s">
        <v>650</v>
      </c>
      <c r="C193" s="288" t="s">
        <v>1744</v>
      </c>
      <c r="D193" s="162" t="s">
        <v>60</v>
      </c>
      <c r="E193" s="322">
        <f>SUM(E194:E203)</f>
        <v>5390</v>
      </c>
      <c r="F193" s="160"/>
      <c r="G193" s="160"/>
      <c r="H193" s="159">
        <f t="shared" si="8"/>
        <v>0</v>
      </c>
    </row>
    <row r="194" spans="1:8">
      <c r="A194" s="300"/>
      <c r="B194" s="330"/>
      <c r="C194" s="319" t="s">
        <v>651</v>
      </c>
      <c r="D194" s="320"/>
      <c r="E194" s="323"/>
      <c r="F194" s="160"/>
      <c r="G194" s="160"/>
      <c r="H194" s="159">
        <f t="shared" si="8"/>
        <v>0</v>
      </c>
    </row>
    <row r="195" spans="1:8">
      <c r="A195" s="300"/>
      <c r="B195" s="330"/>
      <c r="C195" s="319" t="s">
        <v>652</v>
      </c>
      <c r="D195" s="320"/>
      <c r="E195" s="323">
        <v>530</v>
      </c>
      <c r="F195" s="160"/>
      <c r="G195" s="160"/>
      <c r="H195" s="159">
        <f t="shared" si="8"/>
        <v>0</v>
      </c>
    </row>
    <row r="196" spans="1:8">
      <c r="A196" s="300"/>
      <c r="B196" s="330"/>
      <c r="C196" s="319" t="s">
        <v>653</v>
      </c>
      <c r="D196" s="320"/>
      <c r="E196" s="323">
        <v>133</v>
      </c>
      <c r="F196" s="160"/>
      <c r="G196" s="160"/>
      <c r="H196" s="159">
        <f t="shared" si="8"/>
        <v>0</v>
      </c>
    </row>
    <row r="197" spans="1:8">
      <c r="A197" s="300"/>
      <c r="B197" s="330"/>
      <c r="C197" s="319" t="s">
        <v>654</v>
      </c>
      <c r="D197" s="320"/>
      <c r="E197" s="323">
        <v>1494</v>
      </c>
      <c r="F197" s="160"/>
      <c r="G197" s="160"/>
      <c r="H197" s="159">
        <f t="shared" si="8"/>
        <v>0</v>
      </c>
    </row>
    <row r="198" spans="1:8">
      <c r="A198" s="300"/>
      <c r="B198" s="330"/>
      <c r="C198" s="319" t="s">
        <v>655</v>
      </c>
      <c r="D198" s="320"/>
      <c r="E198" s="323">
        <v>950</v>
      </c>
      <c r="F198" s="160"/>
      <c r="G198" s="160"/>
      <c r="H198" s="159">
        <f t="shared" si="8"/>
        <v>0</v>
      </c>
    </row>
    <row r="199" spans="1:8">
      <c r="A199" s="300"/>
      <c r="B199" s="330"/>
      <c r="C199" s="319" t="s">
        <v>656</v>
      </c>
      <c r="D199" s="320"/>
      <c r="E199" s="323">
        <v>330</v>
      </c>
      <c r="F199" s="160"/>
      <c r="G199" s="160"/>
      <c r="H199" s="159">
        <f t="shared" si="8"/>
        <v>0</v>
      </c>
    </row>
    <row r="200" spans="1:8">
      <c r="A200" s="300"/>
      <c r="B200" s="330"/>
      <c r="C200" s="319" t="s">
        <v>657</v>
      </c>
      <c r="D200" s="320"/>
      <c r="E200" s="323">
        <v>558</v>
      </c>
      <c r="F200" s="160"/>
      <c r="G200" s="160"/>
      <c r="H200" s="159">
        <f t="shared" si="8"/>
        <v>0</v>
      </c>
    </row>
    <row r="201" spans="1:8">
      <c r="A201" s="300"/>
      <c r="B201" s="330"/>
      <c r="C201" s="319" t="s">
        <v>658</v>
      </c>
      <c r="D201" s="320"/>
      <c r="E201" s="323">
        <v>225</v>
      </c>
      <c r="F201" s="160"/>
      <c r="G201" s="160"/>
      <c r="H201" s="159">
        <f t="shared" si="8"/>
        <v>0</v>
      </c>
    </row>
    <row r="202" spans="1:8">
      <c r="A202" s="300"/>
      <c r="B202" s="330"/>
      <c r="C202" s="319" t="s">
        <v>659</v>
      </c>
      <c r="D202" s="320"/>
      <c r="E202" s="323">
        <v>310</v>
      </c>
      <c r="F202" s="160"/>
      <c r="G202" s="160"/>
      <c r="H202" s="159">
        <f t="shared" si="8"/>
        <v>0</v>
      </c>
    </row>
    <row r="203" spans="1:8">
      <c r="A203" s="300"/>
      <c r="B203" s="330"/>
      <c r="C203" s="319" t="s">
        <v>660</v>
      </c>
      <c r="D203" s="320"/>
      <c r="E203" s="323">
        <v>860</v>
      </c>
      <c r="F203" s="160"/>
      <c r="G203" s="160"/>
      <c r="H203" s="159">
        <f t="shared" si="8"/>
        <v>0</v>
      </c>
    </row>
    <row r="204" spans="1:8">
      <c r="A204" s="300"/>
      <c r="B204" s="330"/>
      <c r="C204" s="319" t="s">
        <v>1616</v>
      </c>
      <c r="D204" s="320"/>
      <c r="E204" s="323"/>
      <c r="F204" s="160"/>
      <c r="G204" s="160"/>
      <c r="H204" s="159"/>
    </row>
    <row r="205" spans="1:8">
      <c r="A205" s="300" t="s">
        <v>681</v>
      </c>
      <c r="B205" s="300" t="s">
        <v>661</v>
      </c>
      <c r="C205" s="288" t="s">
        <v>1745</v>
      </c>
      <c r="D205" s="162" t="s">
        <v>662</v>
      </c>
      <c r="E205" s="322">
        <f>0.20907*E193</f>
        <v>1126.8873000000001</v>
      </c>
      <c r="F205" s="160"/>
      <c r="G205" s="160"/>
      <c r="H205" s="159">
        <f t="shared" si="8"/>
        <v>0</v>
      </c>
    </row>
    <row r="206" spans="1:8" ht="25.5">
      <c r="A206" s="300" t="s">
        <v>682</v>
      </c>
      <c r="B206" s="300" t="s">
        <v>663</v>
      </c>
      <c r="C206" s="288" t="s">
        <v>1746</v>
      </c>
      <c r="D206" s="162" t="s">
        <v>60</v>
      </c>
      <c r="E206" s="322">
        <f>E207</f>
        <v>65</v>
      </c>
      <c r="F206" s="160"/>
      <c r="G206" s="160"/>
      <c r="H206" s="159">
        <f t="shared" si="8"/>
        <v>0</v>
      </c>
    </row>
    <row r="207" spans="1:8">
      <c r="A207" s="300"/>
      <c r="B207" s="330"/>
      <c r="C207" s="319" t="s">
        <v>664</v>
      </c>
      <c r="D207" s="320"/>
      <c r="E207" s="323">
        <v>65</v>
      </c>
      <c r="F207" s="160"/>
      <c r="G207" s="160"/>
      <c r="H207" s="159">
        <f t="shared" si="8"/>
        <v>0</v>
      </c>
    </row>
    <row r="208" spans="1:8">
      <c r="A208" s="300"/>
      <c r="B208" s="330"/>
      <c r="C208" s="319" t="s">
        <v>1616</v>
      </c>
      <c r="D208" s="320"/>
      <c r="E208" s="323"/>
      <c r="F208" s="160"/>
      <c r="G208" s="160"/>
      <c r="H208" s="159"/>
    </row>
    <row r="209" spans="1:8" ht="25.5">
      <c r="A209" s="300" t="s">
        <v>683</v>
      </c>
      <c r="B209" s="300" t="s">
        <v>665</v>
      </c>
      <c r="C209" s="288" t="s">
        <v>1747</v>
      </c>
      <c r="D209" s="162" t="s">
        <v>60</v>
      </c>
      <c r="E209" s="322">
        <f>SUM(E210:E217)</f>
        <v>5100</v>
      </c>
      <c r="F209" s="160"/>
      <c r="G209" s="160"/>
      <c r="H209" s="159">
        <f t="shared" si="8"/>
        <v>0</v>
      </c>
    </row>
    <row r="210" spans="1:8">
      <c r="A210" s="300"/>
      <c r="B210" s="330"/>
      <c r="C210" s="319" t="s">
        <v>666</v>
      </c>
      <c r="D210" s="320"/>
      <c r="E210" s="323">
        <v>752</v>
      </c>
      <c r="F210" s="160"/>
      <c r="G210" s="160"/>
      <c r="H210" s="159">
        <f t="shared" si="8"/>
        <v>0</v>
      </c>
    </row>
    <row r="211" spans="1:8">
      <c r="A211" s="300"/>
      <c r="B211" s="330"/>
      <c r="C211" s="319" t="s">
        <v>667</v>
      </c>
      <c r="D211" s="320"/>
      <c r="E211" s="323">
        <v>461</v>
      </c>
      <c r="F211" s="160"/>
      <c r="G211" s="160"/>
      <c r="H211" s="159">
        <f t="shared" si="8"/>
        <v>0</v>
      </c>
    </row>
    <row r="212" spans="1:8">
      <c r="A212" s="300"/>
      <c r="B212" s="330"/>
      <c r="C212" s="319" t="s">
        <v>668</v>
      </c>
      <c r="D212" s="320"/>
      <c r="E212" s="323">
        <v>1640</v>
      </c>
      <c r="F212" s="160"/>
      <c r="G212" s="160"/>
      <c r="H212" s="159">
        <f t="shared" si="8"/>
        <v>0</v>
      </c>
    </row>
    <row r="213" spans="1:8">
      <c r="A213" s="300"/>
      <c r="B213" s="330"/>
      <c r="C213" s="319" t="s">
        <v>669</v>
      </c>
      <c r="D213" s="320"/>
      <c r="E213" s="323">
        <v>71</v>
      </c>
      <c r="F213" s="160"/>
      <c r="G213" s="160"/>
      <c r="H213" s="159">
        <f t="shared" si="8"/>
        <v>0</v>
      </c>
    </row>
    <row r="214" spans="1:8">
      <c r="A214" s="300"/>
      <c r="B214" s="330"/>
      <c r="C214" s="319" t="s">
        <v>670</v>
      </c>
      <c r="D214" s="320"/>
      <c r="E214" s="323">
        <v>562</v>
      </c>
      <c r="F214" s="160"/>
      <c r="G214" s="160"/>
      <c r="H214" s="159">
        <f t="shared" si="8"/>
        <v>0</v>
      </c>
    </row>
    <row r="215" spans="1:8">
      <c r="A215" s="300"/>
      <c r="B215" s="330"/>
      <c r="C215" s="319" t="s">
        <v>671</v>
      </c>
      <c r="D215" s="320"/>
      <c r="E215" s="323">
        <v>317</v>
      </c>
      <c r="F215" s="160"/>
      <c r="G215" s="160"/>
      <c r="H215" s="159">
        <f t="shared" si="8"/>
        <v>0</v>
      </c>
    </row>
    <row r="216" spans="1:8">
      <c r="A216" s="300"/>
      <c r="B216" s="330"/>
      <c r="C216" s="319" t="s">
        <v>672</v>
      </c>
      <c r="D216" s="320"/>
      <c r="E216" s="323">
        <v>883</v>
      </c>
      <c r="F216" s="160"/>
      <c r="G216" s="160"/>
      <c r="H216" s="159">
        <f t="shared" si="8"/>
        <v>0</v>
      </c>
    </row>
    <row r="217" spans="1:8">
      <c r="A217" s="300"/>
      <c r="B217" s="330"/>
      <c r="C217" s="319" t="s">
        <v>673</v>
      </c>
      <c r="D217" s="320"/>
      <c r="E217" s="323">
        <v>414</v>
      </c>
      <c r="F217" s="160"/>
      <c r="G217" s="160"/>
      <c r="H217" s="159">
        <f t="shared" si="8"/>
        <v>0</v>
      </c>
    </row>
    <row r="218" spans="1:8">
      <c r="A218" s="300"/>
      <c r="B218" s="330"/>
      <c r="C218" s="319" t="s">
        <v>1617</v>
      </c>
      <c r="D218" s="320"/>
      <c r="E218" s="323"/>
      <c r="F218" s="160"/>
      <c r="G218" s="160"/>
      <c r="H218" s="159"/>
    </row>
    <row r="219" spans="1:8" ht="25.5">
      <c r="A219" s="300" t="s">
        <v>684</v>
      </c>
      <c r="B219" s="300" t="s">
        <v>674</v>
      </c>
      <c r="C219" s="288" t="s">
        <v>1748</v>
      </c>
      <c r="D219" s="162" t="s">
        <v>60</v>
      </c>
      <c r="E219" s="322">
        <f>SUM(E220:E225)</f>
        <v>8400</v>
      </c>
      <c r="F219" s="160"/>
      <c r="G219" s="160"/>
      <c r="H219" s="159">
        <f t="shared" si="8"/>
        <v>0</v>
      </c>
    </row>
    <row r="220" spans="1:8">
      <c r="A220" s="300"/>
      <c r="B220" s="330"/>
      <c r="C220" s="319" t="s">
        <v>1398</v>
      </c>
      <c r="D220" s="320"/>
      <c r="E220" s="323">
        <v>1066</v>
      </c>
      <c r="F220" s="332"/>
      <c r="G220" s="160"/>
      <c r="H220" s="159">
        <f t="shared" si="8"/>
        <v>0</v>
      </c>
    </row>
    <row r="221" spans="1:8">
      <c r="A221" s="300"/>
      <c r="B221" s="330"/>
      <c r="C221" s="319" t="s">
        <v>1399</v>
      </c>
      <c r="D221" s="320"/>
      <c r="E221" s="323">
        <v>155</v>
      </c>
      <c r="F221" s="332"/>
      <c r="G221" s="160"/>
      <c r="H221" s="159">
        <f t="shared" si="8"/>
        <v>0</v>
      </c>
    </row>
    <row r="222" spans="1:8">
      <c r="A222" s="300"/>
      <c r="B222" s="330"/>
      <c r="C222" s="319" t="s">
        <v>1400</v>
      </c>
      <c r="D222" s="320"/>
      <c r="E222" s="323">
        <v>1743</v>
      </c>
      <c r="F222" s="332"/>
      <c r="G222" s="160"/>
      <c r="H222" s="159">
        <f t="shared" si="8"/>
        <v>0</v>
      </c>
    </row>
    <row r="223" spans="1:8" ht="25.5">
      <c r="A223" s="300"/>
      <c r="B223" s="330"/>
      <c r="C223" s="319" t="s">
        <v>1401</v>
      </c>
      <c r="D223" s="320"/>
      <c r="E223" s="323">
        <v>3151</v>
      </c>
      <c r="F223" s="332"/>
      <c r="G223" s="160"/>
      <c r="H223" s="159">
        <f t="shared" si="8"/>
        <v>0</v>
      </c>
    </row>
    <row r="224" spans="1:8">
      <c r="A224" s="300"/>
      <c r="B224" s="330"/>
      <c r="C224" s="319" t="s">
        <v>1402</v>
      </c>
      <c r="D224" s="320"/>
      <c r="E224" s="323">
        <v>2280</v>
      </c>
      <c r="F224" s="332"/>
      <c r="G224" s="160"/>
      <c r="H224" s="159">
        <f t="shared" si="8"/>
        <v>0</v>
      </c>
    </row>
    <row r="225" spans="1:8">
      <c r="A225" s="300"/>
      <c r="B225" s="330"/>
      <c r="C225" s="319" t="s">
        <v>1403</v>
      </c>
      <c r="D225" s="320"/>
      <c r="E225" s="323">
        <v>5</v>
      </c>
      <c r="F225" s="332"/>
      <c r="G225" s="160"/>
      <c r="H225" s="159">
        <f t="shared" si="8"/>
        <v>0</v>
      </c>
    </row>
    <row r="226" spans="1:8">
      <c r="A226" s="300"/>
      <c r="B226" s="330"/>
      <c r="C226" s="319" t="s">
        <v>1618</v>
      </c>
      <c r="D226" s="320"/>
      <c r="E226" s="323"/>
      <c r="F226" s="332"/>
      <c r="G226" s="160"/>
      <c r="H226" s="159"/>
    </row>
    <row r="227" spans="1:8" ht="25.5">
      <c r="A227" s="300" t="s">
        <v>685</v>
      </c>
      <c r="B227" s="300" t="s">
        <v>674</v>
      </c>
      <c r="C227" s="288" t="s">
        <v>1749</v>
      </c>
      <c r="D227" s="162" t="s">
        <v>60</v>
      </c>
      <c r="E227" s="322">
        <f>E228</f>
        <v>360</v>
      </c>
      <c r="F227" s="160"/>
      <c r="G227" s="160"/>
      <c r="H227" s="159">
        <f t="shared" ref="H227" si="9">PRODUCT(E227,(F227+G227))</f>
        <v>0</v>
      </c>
    </row>
    <row r="228" spans="1:8">
      <c r="A228" s="300"/>
      <c r="B228" s="300"/>
      <c r="C228" s="319" t="s">
        <v>675</v>
      </c>
      <c r="D228" s="320"/>
      <c r="E228" s="323">
        <v>360</v>
      </c>
      <c r="F228" s="160"/>
      <c r="G228" s="160"/>
      <c r="H228" s="159">
        <f>PRODUCT(E228,(F228+G228))</f>
        <v>0</v>
      </c>
    </row>
    <row r="229" spans="1:8">
      <c r="A229" s="300"/>
      <c r="B229" s="300"/>
      <c r="C229" s="319" t="s">
        <v>1619</v>
      </c>
      <c r="D229" s="320"/>
      <c r="E229" s="323"/>
      <c r="F229" s="160"/>
      <c r="G229" s="160"/>
      <c r="H229" s="159"/>
    </row>
    <row r="230" spans="1:8" ht="25.5">
      <c r="A230" s="300" t="s">
        <v>686</v>
      </c>
      <c r="B230" s="300" t="s">
        <v>1594</v>
      </c>
      <c r="C230" s="288" t="s">
        <v>1750</v>
      </c>
      <c r="D230" s="162" t="s">
        <v>60</v>
      </c>
      <c r="E230" s="322">
        <f>E232+E231</f>
        <v>2468</v>
      </c>
      <c r="F230" s="160"/>
      <c r="G230" s="160"/>
      <c r="H230" s="159">
        <f t="shared" ref="H230:H232" si="10">PRODUCT(E230,(F230+G230))</f>
        <v>0</v>
      </c>
    </row>
    <row r="231" spans="1:8">
      <c r="A231" s="300"/>
      <c r="B231" s="300"/>
      <c r="C231" s="319" t="s">
        <v>676</v>
      </c>
      <c r="D231" s="320"/>
      <c r="E231" s="323">
        <v>328</v>
      </c>
      <c r="F231" s="160"/>
      <c r="G231" s="160"/>
      <c r="H231" s="159">
        <f t="shared" si="10"/>
        <v>0</v>
      </c>
    </row>
    <row r="232" spans="1:8">
      <c r="A232" s="300"/>
      <c r="B232" s="300"/>
      <c r="C232" s="319" t="s">
        <v>677</v>
      </c>
      <c r="D232" s="320"/>
      <c r="E232" s="323">
        <v>2140</v>
      </c>
      <c r="F232" s="160"/>
      <c r="G232" s="160"/>
      <c r="H232" s="159">
        <f t="shared" si="10"/>
        <v>0</v>
      </c>
    </row>
    <row r="233" spans="1:8">
      <c r="A233" s="300"/>
      <c r="B233" s="300"/>
      <c r="C233" s="319" t="s">
        <v>1620</v>
      </c>
      <c r="D233" s="320"/>
      <c r="E233" s="323"/>
      <c r="F233" s="160"/>
      <c r="G233" s="160"/>
      <c r="H233" s="159"/>
    </row>
    <row r="234" spans="1:8" ht="13.5" thickBot="1">
      <c r="A234" s="163"/>
      <c r="B234" s="163"/>
      <c r="C234" s="282"/>
      <c r="D234" s="162"/>
      <c r="E234" s="161"/>
      <c r="F234" s="161"/>
      <c r="G234" s="160"/>
      <c r="H234" s="159"/>
    </row>
    <row r="235" spans="1:8" ht="13.5" thickBot="1">
      <c r="A235" s="19"/>
      <c r="B235" s="31"/>
      <c r="C235" s="18" t="s">
        <v>25</v>
      </c>
      <c r="D235" s="31"/>
      <c r="E235" s="16"/>
      <c r="F235" s="16"/>
      <c r="G235" s="16"/>
      <c r="H235" s="15">
        <f>SUBTOTAL(9,H186:H234)</f>
        <v>0</v>
      </c>
    </row>
    <row r="236" spans="1:8" ht="13.5" thickBot="1">
      <c r="A236" s="14"/>
      <c r="B236" s="30"/>
      <c r="C236" s="13"/>
      <c r="D236" s="30"/>
      <c r="E236" s="12"/>
      <c r="F236" s="12"/>
      <c r="G236" s="12"/>
      <c r="H236" s="11"/>
    </row>
    <row r="237" spans="1:8" ht="13.5" thickBot="1">
      <c r="A237" s="28" t="s">
        <v>688</v>
      </c>
      <c r="B237" s="118"/>
      <c r="C237" s="24" t="s">
        <v>687</v>
      </c>
      <c r="D237" s="29"/>
      <c r="E237" s="21"/>
      <c r="F237" s="21"/>
      <c r="G237" s="21"/>
      <c r="H237" s="20"/>
    </row>
    <row r="238" spans="1:8" ht="14.25">
      <c r="A238" s="199"/>
      <c r="B238" s="199"/>
      <c r="C238" s="198"/>
      <c r="D238" s="197"/>
      <c r="E238" s="196"/>
      <c r="F238" s="196"/>
      <c r="G238" s="195"/>
      <c r="H238" s="194"/>
    </row>
    <row r="239" spans="1:8" ht="25.5">
      <c r="A239" s="300" t="s">
        <v>716</v>
      </c>
      <c r="B239" s="300" t="s">
        <v>689</v>
      </c>
      <c r="C239" s="288" t="s">
        <v>690</v>
      </c>
      <c r="D239" s="162" t="s">
        <v>60</v>
      </c>
      <c r="E239" s="322">
        <f>SUM(E240:E244)</f>
        <v>5733</v>
      </c>
      <c r="F239" s="160"/>
      <c r="G239" s="160"/>
      <c r="H239" s="159">
        <f t="shared" ref="H239:H274" si="11">PRODUCT(E239,(F239+G239))</f>
        <v>0</v>
      </c>
    </row>
    <row r="240" spans="1:8">
      <c r="A240" s="300"/>
      <c r="B240" s="300"/>
      <c r="C240" s="319" t="s">
        <v>691</v>
      </c>
      <c r="D240" s="320"/>
      <c r="E240" s="323">
        <v>735</v>
      </c>
      <c r="F240" s="160"/>
      <c r="G240" s="160"/>
      <c r="H240" s="159">
        <f t="shared" si="11"/>
        <v>0</v>
      </c>
    </row>
    <row r="241" spans="1:8">
      <c r="A241" s="300"/>
      <c r="B241" s="300"/>
      <c r="C241" s="319" t="s">
        <v>654</v>
      </c>
      <c r="D241" s="320"/>
      <c r="E241" s="323">
        <v>1844</v>
      </c>
      <c r="F241" s="160"/>
      <c r="G241" s="160"/>
      <c r="H241" s="159">
        <f t="shared" si="11"/>
        <v>0</v>
      </c>
    </row>
    <row r="242" spans="1:8">
      <c r="A242" s="300"/>
      <c r="B242" s="300"/>
      <c r="C242" s="319" t="s">
        <v>692</v>
      </c>
      <c r="D242" s="320"/>
      <c r="E242" s="323">
        <v>1608</v>
      </c>
      <c r="F242" s="332"/>
      <c r="G242" s="160"/>
      <c r="H242" s="159">
        <f t="shared" si="11"/>
        <v>0</v>
      </c>
    </row>
    <row r="243" spans="1:8">
      <c r="A243" s="300"/>
      <c r="B243" s="300"/>
      <c r="C243" s="319" t="s">
        <v>693</v>
      </c>
      <c r="D243" s="320"/>
      <c r="E243" s="323">
        <v>1502</v>
      </c>
      <c r="F243" s="332"/>
      <c r="G243" s="160"/>
      <c r="H243" s="159">
        <f t="shared" si="11"/>
        <v>0</v>
      </c>
    </row>
    <row r="244" spans="1:8">
      <c r="A244" s="300"/>
      <c r="B244" s="300"/>
      <c r="C244" s="319" t="s">
        <v>694</v>
      </c>
      <c r="D244" s="320"/>
      <c r="E244" s="323">
        <v>44</v>
      </c>
      <c r="F244" s="332"/>
      <c r="G244" s="160"/>
      <c r="H244" s="159">
        <f t="shared" si="11"/>
        <v>0</v>
      </c>
    </row>
    <row r="245" spans="1:8">
      <c r="A245" s="300"/>
      <c r="B245" s="300"/>
      <c r="C245" s="319" t="s">
        <v>1621</v>
      </c>
      <c r="D245" s="320"/>
      <c r="E245" s="323"/>
      <c r="F245" s="332"/>
      <c r="G245" s="160"/>
      <c r="H245" s="159"/>
    </row>
    <row r="246" spans="1:8" ht="25.5">
      <c r="A246" s="300" t="s">
        <v>717</v>
      </c>
      <c r="B246" s="300" t="s">
        <v>695</v>
      </c>
      <c r="C246" s="288" t="s">
        <v>696</v>
      </c>
      <c r="D246" s="162" t="s">
        <v>60</v>
      </c>
      <c r="E246" s="322">
        <v>455</v>
      </c>
      <c r="F246" s="160"/>
      <c r="G246" s="160"/>
      <c r="H246" s="159">
        <f t="shared" si="11"/>
        <v>0</v>
      </c>
    </row>
    <row r="247" spans="1:8">
      <c r="A247" s="300"/>
      <c r="B247" s="300"/>
      <c r="C247" s="319" t="s">
        <v>697</v>
      </c>
      <c r="D247" s="320"/>
      <c r="E247" s="323">
        <v>130</v>
      </c>
      <c r="F247" s="160"/>
      <c r="G247" s="160"/>
      <c r="H247" s="159">
        <f t="shared" si="11"/>
        <v>0</v>
      </c>
    </row>
    <row r="248" spans="1:8">
      <c r="A248" s="300"/>
      <c r="B248" s="300"/>
      <c r="C248" s="319" t="s">
        <v>698</v>
      </c>
      <c r="D248" s="320"/>
      <c r="E248" s="323">
        <v>325</v>
      </c>
      <c r="F248" s="160"/>
      <c r="G248" s="160"/>
      <c r="H248" s="159">
        <f t="shared" si="11"/>
        <v>0</v>
      </c>
    </row>
    <row r="249" spans="1:8">
      <c r="A249" s="300"/>
      <c r="B249" s="300"/>
      <c r="C249" s="319" t="s">
        <v>1621</v>
      </c>
      <c r="D249" s="320"/>
      <c r="E249" s="323"/>
      <c r="F249" s="160"/>
      <c r="G249" s="160"/>
      <c r="H249" s="159"/>
    </row>
    <row r="250" spans="1:8" ht="25.5">
      <c r="A250" s="300" t="s">
        <v>718</v>
      </c>
      <c r="B250" s="300" t="s">
        <v>699</v>
      </c>
      <c r="C250" s="288" t="s">
        <v>700</v>
      </c>
      <c r="D250" s="162" t="s">
        <v>60</v>
      </c>
      <c r="E250" s="322">
        <f>SUM(E251:E254)</f>
        <v>1133</v>
      </c>
      <c r="F250" s="160"/>
      <c r="G250" s="160"/>
      <c r="H250" s="159">
        <f t="shared" si="11"/>
        <v>0</v>
      </c>
    </row>
    <row r="251" spans="1:8">
      <c r="A251" s="300"/>
      <c r="B251" s="300"/>
      <c r="C251" s="319" t="s">
        <v>701</v>
      </c>
      <c r="D251" s="320"/>
      <c r="E251" s="323">
        <v>201</v>
      </c>
      <c r="F251" s="160"/>
      <c r="G251" s="160"/>
      <c r="H251" s="159">
        <f t="shared" si="11"/>
        <v>0</v>
      </c>
    </row>
    <row r="252" spans="1:8">
      <c r="A252" s="300"/>
      <c r="B252" s="300"/>
      <c r="C252" s="319" t="s">
        <v>702</v>
      </c>
      <c r="D252" s="320"/>
      <c r="E252" s="323">
        <v>9</v>
      </c>
      <c r="F252" s="160"/>
      <c r="G252" s="160"/>
      <c r="H252" s="159">
        <f t="shared" si="11"/>
        <v>0</v>
      </c>
    </row>
    <row r="253" spans="1:8">
      <c r="A253" s="300"/>
      <c r="B253" s="300"/>
      <c r="C253" s="319" t="s">
        <v>703</v>
      </c>
      <c r="D253" s="320"/>
      <c r="E253" s="323">
        <v>764</v>
      </c>
      <c r="F253" s="160"/>
      <c r="G253" s="160"/>
      <c r="H253" s="159">
        <f t="shared" si="11"/>
        <v>0</v>
      </c>
    </row>
    <row r="254" spans="1:8">
      <c r="A254" s="300"/>
      <c r="B254" s="300"/>
      <c r="C254" s="319" t="s">
        <v>470</v>
      </c>
      <c r="D254" s="320"/>
      <c r="E254" s="323">
        <v>159</v>
      </c>
      <c r="F254" s="160"/>
      <c r="G254" s="160"/>
      <c r="H254" s="159">
        <f t="shared" si="11"/>
        <v>0</v>
      </c>
    </row>
    <row r="255" spans="1:8">
      <c r="A255" s="300"/>
      <c r="B255" s="300"/>
      <c r="C255" s="319" t="s">
        <v>1622</v>
      </c>
      <c r="D255" s="320"/>
      <c r="E255" s="323"/>
      <c r="F255" s="160"/>
      <c r="G255" s="160"/>
      <c r="H255" s="159"/>
    </row>
    <row r="256" spans="1:8" ht="38.25">
      <c r="A256" s="300" t="s">
        <v>719</v>
      </c>
      <c r="B256" s="300" t="s">
        <v>704</v>
      </c>
      <c r="C256" s="288" t="s">
        <v>1666</v>
      </c>
      <c r="D256" s="162" t="s">
        <v>60</v>
      </c>
      <c r="E256" s="322">
        <f>E257+E258</f>
        <v>698</v>
      </c>
      <c r="F256" s="160"/>
      <c r="G256" s="160"/>
      <c r="H256" s="159">
        <f t="shared" si="11"/>
        <v>0</v>
      </c>
    </row>
    <row r="257" spans="1:8">
      <c r="A257" s="300"/>
      <c r="B257" s="300"/>
      <c r="C257" s="319" t="s">
        <v>705</v>
      </c>
      <c r="D257" s="320"/>
      <c r="E257" s="323">
        <v>558</v>
      </c>
      <c r="F257" s="160"/>
      <c r="G257" s="160"/>
      <c r="H257" s="159">
        <f t="shared" si="11"/>
        <v>0</v>
      </c>
    </row>
    <row r="258" spans="1:8">
      <c r="A258" s="300"/>
      <c r="B258" s="300"/>
      <c r="C258" s="319" t="s">
        <v>706</v>
      </c>
      <c r="D258" s="320"/>
      <c r="E258" s="323">
        <v>140</v>
      </c>
      <c r="F258" s="160"/>
      <c r="G258" s="160"/>
      <c r="H258" s="159">
        <f t="shared" si="11"/>
        <v>0</v>
      </c>
    </row>
    <row r="259" spans="1:8">
      <c r="A259" s="300"/>
      <c r="B259" s="300"/>
      <c r="C259" s="319" t="s">
        <v>1622</v>
      </c>
      <c r="D259" s="320"/>
      <c r="E259" s="323"/>
      <c r="F259" s="160"/>
      <c r="G259" s="160"/>
      <c r="H259" s="159"/>
    </row>
    <row r="260" spans="1:8" ht="38.25">
      <c r="A260" s="300" t="s">
        <v>720</v>
      </c>
      <c r="B260" s="300" t="s">
        <v>707</v>
      </c>
      <c r="C260" s="288" t="s">
        <v>1665</v>
      </c>
      <c r="D260" s="162" t="s">
        <v>60</v>
      </c>
      <c r="E260" s="322">
        <f>E261+E262</f>
        <v>831</v>
      </c>
      <c r="F260" s="160"/>
      <c r="G260" s="160"/>
      <c r="H260" s="159">
        <f t="shared" si="11"/>
        <v>0</v>
      </c>
    </row>
    <row r="261" spans="1:8" ht="15.75" customHeight="1">
      <c r="A261" s="300"/>
      <c r="B261" s="300"/>
      <c r="C261" s="319" t="s">
        <v>708</v>
      </c>
      <c r="D261" s="320"/>
      <c r="E261" s="323">
        <v>610</v>
      </c>
      <c r="F261" s="160"/>
      <c r="G261" s="160"/>
      <c r="H261" s="159">
        <f t="shared" si="11"/>
        <v>0</v>
      </c>
    </row>
    <row r="262" spans="1:8">
      <c r="A262" s="300"/>
      <c r="B262" s="300"/>
      <c r="C262" s="319" t="s">
        <v>709</v>
      </c>
      <c r="D262" s="320"/>
      <c r="E262" s="323">
        <v>221</v>
      </c>
      <c r="F262" s="160"/>
      <c r="G262" s="160"/>
      <c r="H262" s="159">
        <f t="shared" si="11"/>
        <v>0</v>
      </c>
    </row>
    <row r="263" spans="1:8">
      <c r="A263" s="300"/>
      <c r="B263" s="300"/>
      <c r="C263" s="319" t="s">
        <v>1622</v>
      </c>
      <c r="D263" s="320"/>
      <c r="E263" s="323"/>
      <c r="F263" s="160"/>
      <c r="G263" s="160"/>
      <c r="H263" s="159"/>
    </row>
    <row r="264" spans="1:8">
      <c r="A264" s="300" t="s">
        <v>721</v>
      </c>
      <c r="B264" s="300" t="s">
        <v>710</v>
      </c>
      <c r="C264" s="288" t="s">
        <v>711</v>
      </c>
      <c r="D264" s="162" t="s">
        <v>60</v>
      </c>
      <c r="E264" s="322">
        <f>(E239+E246)*1.02</f>
        <v>6311.76</v>
      </c>
      <c r="F264" s="160"/>
      <c r="G264" s="160"/>
      <c r="H264" s="159">
        <f t="shared" si="11"/>
        <v>0</v>
      </c>
    </row>
    <row r="265" spans="1:8">
      <c r="A265" s="300"/>
      <c r="B265" s="300"/>
      <c r="C265" s="319" t="s">
        <v>712</v>
      </c>
      <c r="D265" s="320"/>
      <c r="E265" s="323"/>
      <c r="F265" s="160"/>
      <c r="G265" s="160"/>
      <c r="H265" s="159">
        <f t="shared" si="11"/>
        <v>0</v>
      </c>
    </row>
    <row r="266" spans="1:8">
      <c r="A266" s="300"/>
      <c r="B266" s="300"/>
      <c r="C266" s="319" t="s">
        <v>1621</v>
      </c>
      <c r="D266" s="320"/>
      <c r="E266" s="323"/>
      <c r="F266" s="160"/>
      <c r="G266" s="160"/>
      <c r="H266" s="159"/>
    </row>
    <row r="267" spans="1:8">
      <c r="A267" s="300" t="s">
        <v>722</v>
      </c>
      <c r="B267" s="300" t="s">
        <v>713</v>
      </c>
      <c r="C267" s="288" t="s">
        <v>714</v>
      </c>
      <c r="D267" s="162" t="s">
        <v>60</v>
      </c>
      <c r="E267" s="322">
        <f>(E250+E256+E260)*1.02</f>
        <v>2715.2400000000002</v>
      </c>
      <c r="F267" s="160"/>
      <c r="G267" s="160"/>
      <c r="H267" s="159">
        <f t="shared" si="11"/>
        <v>0</v>
      </c>
    </row>
    <row r="268" spans="1:8">
      <c r="A268" s="300"/>
      <c r="B268" s="300"/>
      <c r="C268" s="319" t="s">
        <v>715</v>
      </c>
      <c r="D268" s="320"/>
      <c r="E268" s="322"/>
      <c r="F268" s="160"/>
      <c r="G268" s="160"/>
      <c r="H268" s="159">
        <f t="shared" si="11"/>
        <v>0</v>
      </c>
    </row>
    <row r="269" spans="1:8">
      <c r="A269" s="300"/>
      <c r="B269" s="300"/>
      <c r="C269" s="319" t="s">
        <v>1622</v>
      </c>
      <c r="D269" s="320"/>
      <c r="E269" s="322"/>
      <c r="F269" s="160"/>
      <c r="G269" s="160"/>
      <c r="H269" s="159"/>
    </row>
    <row r="270" spans="1:8">
      <c r="A270" s="300" t="s">
        <v>1396</v>
      </c>
      <c r="B270" s="300" t="s">
        <v>1390</v>
      </c>
      <c r="C270" s="288" t="s">
        <v>1391</v>
      </c>
      <c r="D270" s="162" t="s">
        <v>60</v>
      </c>
      <c r="E270" s="322">
        <f>E239+E246+E250+E256+E260</f>
        <v>8850</v>
      </c>
      <c r="F270" s="160"/>
      <c r="G270" s="160"/>
      <c r="H270" s="159">
        <f t="shared" si="11"/>
        <v>0</v>
      </c>
    </row>
    <row r="271" spans="1:8">
      <c r="A271" s="300"/>
      <c r="B271" s="300"/>
      <c r="C271" s="319" t="s">
        <v>1394</v>
      </c>
      <c r="D271" s="320"/>
      <c r="E271" s="322"/>
      <c r="F271" s="160"/>
      <c r="G271" s="160"/>
      <c r="H271" s="159">
        <f t="shared" si="11"/>
        <v>0</v>
      </c>
    </row>
    <row r="272" spans="1:8">
      <c r="A272" s="300"/>
      <c r="B272" s="300"/>
      <c r="C272" s="319" t="s">
        <v>1622</v>
      </c>
      <c r="D272" s="320"/>
      <c r="E272" s="322"/>
      <c r="F272" s="160"/>
      <c r="G272" s="160"/>
      <c r="H272" s="159"/>
    </row>
    <row r="273" spans="1:8">
      <c r="A273" s="300" t="s">
        <v>1397</v>
      </c>
      <c r="B273" s="300" t="s">
        <v>1392</v>
      </c>
      <c r="C273" s="288" t="s">
        <v>1393</v>
      </c>
      <c r="D273" s="162" t="s">
        <v>60</v>
      </c>
      <c r="E273" s="322">
        <f>E267+E264</f>
        <v>9027</v>
      </c>
      <c r="F273" s="160"/>
      <c r="G273" s="160"/>
      <c r="H273" s="159">
        <f t="shared" si="11"/>
        <v>0</v>
      </c>
    </row>
    <row r="274" spans="1:8">
      <c r="A274" s="300"/>
      <c r="B274" s="300"/>
      <c r="C274" s="319" t="s">
        <v>1395</v>
      </c>
      <c r="D274" s="320"/>
      <c r="E274" s="323"/>
      <c r="F274" s="160"/>
      <c r="G274" s="160"/>
      <c r="H274" s="159">
        <f t="shared" si="11"/>
        <v>0</v>
      </c>
    </row>
    <row r="275" spans="1:8">
      <c r="A275" s="300"/>
      <c r="B275" s="300"/>
      <c r="C275" s="319" t="s">
        <v>1623</v>
      </c>
      <c r="D275" s="320"/>
      <c r="E275" s="323"/>
      <c r="F275" s="160"/>
      <c r="G275" s="160"/>
      <c r="H275" s="159"/>
    </row>
    <row r="276" spans="1:8" ht="13.5" thickBot="1">
      <c r="A276" s="163"/>
      <c r="B276" s="163"/>
      <c r="C276" s="282"/>
      <c r="D276" s="162"/>
      <c r="E276" s="161"/>
      <c r="F276" s="161"/>
      <c r="G276" s="160"/>
      <c r="H276" s="159"/>
    </row>
    <row r="277" spans="1:8" ht="13.5" thickBot="1">
      <c r="A277" s="19"/>
      <c r="B277" s="31"/>
      <c r="C277" s="18" t="s">
        <v>25</v>
      </c>
      <c r="D277" s="31"/>
      <c r="E277" s="16"/>
      <c r="F277" s="16"/>
      <c r="G277" s="16"/>
      <c r="H277" s="15">
        <f>SUBTOTAL(9,H238:H276)</f>
        <v>0</v>
      </c>
    </row>
    <row r="278" spans="1:8" ht="13.5" thickBot="1">
      <c r="A278" s="14"/>
      <c r="B278" s="30"/>
      <c r="C278" s="13"/>
      <c r="D278" s="30"/>
      <c r="E278" s="12"/>
      <c r="F278" s="12"/>
      <c r="G278" s="12"/>
      <c r="H278" s="11"/>
    </row>
    <row r="279" spans="1:8" ht="13.5" thickBot="1">
      <c r="A279" s="28" t="s">
        <v>724</v>
      </c>
      <c r="B279" s="118"/>
      <c r="C279" s="24" t="s">
        <v>723</v>
      </c>
      <c r="D279" s="29"/>
      <c r="E279" s="21"/>
      <c r="F279" s="21"/>
      <c r="G279" s="21"/>
      <c r="H279" s="20"/>
    </row>
    <row r="280" spans="1:8" ht="14.25">
      <c r="A280" s="199"/>
      <c r="B280" s="199"/>
      <c r="C280" s="198"/>
      <c r="D280" s="197"/>
      <c r="E280" s="196"/>
      <c r="F280" s="196"/>
      <c r="G280" s="195"/>
      <c r="H280" s="194"/>
    </row>
    <row r="281" spans="1:8" ht="63.75">
      <c r="A281" s="300" t="s">
        <v>758</v>
      </c>
      <c r="B281" s="300" t="s">
        <v>725</v>
      </c>
      <c r="C281" s="304" t="s">
        <v>726</v>
      </c>
      <c r="D281" s="162" t="s">
        <v>60</v>
      </c>
      <c r="E281" s="322">
        <f>E283+E292+E296+E299</f>
        <v>1866</v>
      </c>
      <c r="F281" s="160"/>
      <c r="G281" s="160"/>
      <c r="H281" s="159">
        <f t="shared" ref="H281:H316" si="12">PRODUCT(E281,(F281+G281))</f>
        <v>0</v>
      </c>
    </row>
    <row r="282" spans="1:8">
      <c r="A282" s="300"/>
      <c r="B282" s="300"/>
      <c r="C282" s="319" t="s">
        <v>1624</v>
      </c>
      <c r="D282" s="162"/>
      <c r="E282" s="322"/>
      <c r="F282" s="160"/>
      <c r="G282" s="160"/>
      <c r="H282" s="159"/>
    </row>
    <row r="283" spans="1:8" ht="25.5">
      <c r="A283" s="300" t="s">
        <v>759</v>
      </c>
      <c r="B283" s="300" t="s">
        <v>1409</v>
      </c>
      <c r="C283" s="288" t="s">
        <v>727</v>
      </c>
      <c r="D283" s="162" t="s">
        <v>60</v>
      </c>
      <c r="E283" s="322">
        <f>SUM(E284:E290)</f>
        <v>205</v>
      </c>
      <c r="F283" s="160"/>
      <c r="G283" s="160"/>
      <c r="H283" s="159">
        <f t="shared" si="12"/>
        <v>0</v>
      </c>
    </row>
    <row r="284" spans="1:8">
      <c r="A284" s="300"/>
      <c r="B284" s="300"/>
      <c r="C284" s="319" t="s">
        <v>728</v>
      </c>
      <c r="D284" s="320"/>
      <c r="E284" s="323">
        <v>24</v>
      </c>
      <c r="F284" s="332"/>
      <c r="G284" s="160"/>
      <c r="H284" s="159">
        <f t="shared" si="12"/>
        <v>0</v>
      </c>
    </row>
    <row r="285" spans="1:8" ht="25.5">
      <c r="A285" s="300"/>
      <c r="B285" s="300"/>
      <c r="C285" s="319" t="s">
        <v>729</v>
      </c>
      <c r="D285" s="320"/>
      <c r="E285" s="323">
        <v>11</v>
      </c>
      <c r="F285" s="332"/>
      <c r="G285" s="160"/>
      <c r="H285" s="159">
        <f t="shared" si="12"/>
        <v>0</v>
      </c>
    </row>
    <row r="286" spans="1:8">
      <c r="A286" s="300"/>
      <c r="B286" s="300"/>
      <c r="C286" s="319" t="s">
        <v>730</v>
      </c>
      <c r="D286" s="320"/>
      <c r="E286" s="323">
        <v>10</v>
      </c>
      <c r="F286" s="332"/>
      <c r="G286" s="160"/>
      <c r="H286" s="159">
        <f t="shared" si="12"/>
        <v>0</v>
      </c>
    </row>
    <row r="287" spans="1:8">
      <c r="A287" s="300"/>
      <c r="B287" s="300"/>
      <c r="C287" s="319" t="s">
        <v>731</v>
      </c>
      <c r="D287" s="320"/>
      <c r="E287" s="323">
        <v>3</v>
      </c>
      <c r="F287" s="332"/>
      <c r="G287" s="160"/>
      <c r="H287" s="159">
        <f t="shared" si="12"/>
        <v>0</v>
      </c>
    </row>
    <row r="288" spans="1:8" ht="38.25">
      <c r="A288" s="300"/>
      <c r="B288" s="300"/>
      <c r="C288" s="319" t="s">
        <v>732</v>
      </c>
      <c r="D288" s="320"/>
      <c r="E288" s="323">
        <v>85</v>
      </c>
      <c r="F288" s="332"/>
      <c r="G288" s="160"/>
      <c r="H288" s="159">
        <f t="shared" si="12"/>
        <v>0</v>
      </c>
    </row>
    <row r="289" spans="1:8" ht="15.75" customHeight="1">
      <c r="A289" s="300"/>
      <c r="B289" s="300"/>
      <c r="C289" s="319" t="s">
        <v>733</v>
      </c>
      <c r="D289" s="320"/>
      <c r="E289" s="323">
        <v>8</v>
      </c>
      <c r="F289" s="332"/>
      <c r="G289" s="160"/>
      <c r="H289" s="159">
        <f t="shared" si="12"/>
        <v>0</v>
      </c>
    </row>
    <row r="290" spans="1:8" ht="25.5">
      <c r="A290" s="300"/>
      <c r="B290" s="300"/>
      <c r="C290" s="319" t="s">
        <v>734</v>
      </c>
      <c r="D290" s="320"/>
      <c r="E290" s="323">
        <v>64</v>
      </c>
      <c r="F290" s="332"/>
      <c r="G290" s="160"/>
      <c r="H290" s="159">
        <f t="shared" si="12"/>
        <v>0</v>
      </c>
    </row>
    <row r="291" spans="1:8">
      <c r="A291" s="300"/>
      <c r="B291" s="300"/>
      <c r="C291" s="319" t="s">
        <v>1625</v>
      </c>
      <c r="D291" s="320"/>
      <c r="E291" s="323"/>
      <c r="F291" s="332"/>
      <c r="G291" s="160"/>
      <c r="H291" s="159"/>
    </row>
    <row r="292" spans="1:8">
      <c r="A292" s="300" t="s">
        <v>760</v>
      </c>
      <c r="B292" s="300" t="s">
        <v>735</v>
      </c>
      <c r="C292" s="288" t="s">
        <v>736</v>
      </c>
      <c r="D292" s="162" t="s">
        <v>60</v>
      </c>
      <c r="E292" s="322">
        <f>E293+E294</f>
        <v>451</v>
      </c>
      <c r="F292" s="160"/>
      <c r="G292" s="160"/>
      <c r="H292" s="159">
        <f t="shared" si="12"/>
        <v>0</v>
      </c>
    </row>
    <row r="293" spans="1:8">
      <c r="A293" s="300"/>
      <c r="B293" s="330"/>
      <c r="C293" s="319" t="s">
        <v>737</v>
      </c>
      <c r="D293" s="320"/>
      <c r="E293" s="323">
        <v>337</v>
      </c>
      <c r="F293" s="160"/>
      <c r="G293" s="160"/>
      <c r="H293" s="159">
        <f t="shared" si="12"/>
        <v>0</v>
      </c>
    </row>
    <row r="294" spans="1:8" ht="25.5">
      <c r="A294" s="300"/>
      <c r="B294" s="330"/>
      <c r="C294" s="319" t="s">
        <v>738</v>
      </c>
      <c r="D294" s="320"/>
      <c r="E294" s="323">
        <v>114</v>
      </c>
      <c r="F294" s="160"/>
      <c r="G294" s="160"/>
      <c r="H294" s="159">
        <f t="shared" si="12"/>
        <v>0</v>
      </c>
    </row>
    <row r="295" spans="1:8">
      <c r="A295" s="300"/>
      <c r="B295" s="330"/>
      <c r="C295" s="319" t="s">
        <v>1625</v>
      </c>
      <c r="D295" s="320"/>
      <c r="E295" s="323"/>
      <c r="F295" s="160"/>
      <c r="G295" s="160"/>
      <c r="H295" s="159"/>
    </row>
    <row r="296" spans="1:8">
      <c r="A296" s="300" t="s">
        <v>761</v>
      </c>
      <c r="B296" s="300" t="s">
        <v>739</v>
      </c>
      <c r="C296" s="288" t="s">
        <v>740</v>
      </c>
      <c r="D296" s="162" t="s">
        <v>60</v>
      </c>
      <c r="E296" s="322">
        <f>E297</f>
        <v>782</v>
      </c>
      <c r="F296" s="160"/>
      <c r="G296" s="160"/>
      <c r="H296" s="159">
        <f t="shared" si="12"/>
        <v>0</v>
      </c>
    </row>
    <row r="297" spans="1:8">
      <c r="A297" s="300"/>
      <c r="B297" s="330"/>
      <c r="C297" s="319" t="s">
        <v>741</v>
      </c>
      <c r="D297" s="320"/>
      <c r="E297" s="323">
        <v>782</v>
      </c>
      <c r="F297" s="332"/>
      <c r="G297" s="160"/>
      <c r="H297" s="159">
        <f t="shared" si="12"/>
        <v>0</v>
      </c>
    </row>
    <row r="298" spans="1:8">
      <c r="A298" s="300"/>
      <c r="B298" s="330"/>
      <c r="C298" s="319" t="s">
        <v>1625</v>
      </c>
      <c r="D298" s="320"/>
      <c r="E298" s="323"/>
      <c r="F298" s="332"/>
      <c r="G298" s="160"/>
      <c r="H298" s="159"/>
    </row>
    <row r="299" spans="1:8" ht="25.5">
      <c r="A299" s="300" t="s">
        <v>762</v>
      </c>
      <c r="B299" s="300" t="s">
        <v>742</v>
      </c>
      <c r="C299" s="288" t="s">
        <v>1520</v>
      </c>
      <c r="D299" s="162" t="s">
        <v>60</v>
      </c>
      <c r="E299" s="322">
        <f>E300+E301</f>
        <v>428</v>
      </c>
      <c r="F299" s="160"/>
      <c r="G299" s="160"/>
      <c r="H299" s="159">
        <f t="shared" si="12"/>
        <v>0</v>
      </c>
    </row>
    <row r="300" spans="1:8">
      <c r="A300" s="300"/>
      <c r="B300" s="330"/>
      <c r="C300" s="319" t="s">
        <v>743</v>
      </c>
      <c r="D300" s="320"/>
      <c r="E300" s="323">
        <v>344</v>
      </c>
      <c r="F300" s="160"/>
      <c r="G300" s="160"/>
      <c r="H300" s="159">
        <f t="shared" si="12"/>
        <v>0</v>
      </c>
    </row>
    <row r="301" spans="1:8" ht="25.5">
      <c r="A301" s="300"/>
      <c r="B301" s="330"/>
      <c r="C301" s="319" t="s">
        <v>744</v>
      </c>
      <c r="D301" s="320"/>
      <c r="E301" s="323">
        <v>84</v>
      </c>
      <c r="F301" s="160"/>
      <c r="G301" s="160"/>
      <c r="H301" s="159">
        <f t="shared" si="12"/>
        <v>0</v>
      </c>
    </row>
    <row r="302" spans="1:8">
      <c r="A302" s="300"/>
      <c r="B302" s="330"/>
      <c r="C302" s="319" t="s">
        <v>1625</v>
      </c>
      <c r="D302" s="320"/>
      <c r="E302" s="323"/>
      <c r="F302" s="160"/>
      <c r="G302" s="160"/>
      <c r="H302" s="159"/>
    </row>
    <row r="303" spans="1:8" ht="25.5">
      <c r="A303" s="300" t="s">
        <v>763</v>
      </c>
      <c r="B303" s="300" t="s">
        <v>745</v>
      </c>
      <c r="C303" s="288" t="s">
        <v>746</v>
      </c>
      <c r="D303" s="162" t="s">
        <v>60</v>
      </c>
      <c r="E303" s="322">
        <f>E283</f>
        <v>205</v>
      </c>
      <c r="F303" s="160"/>
      <c r="G303" s="160"/>
      <c r="H303" s="159">
        <f t="shared" si="12"/>
        <v>0</v>
      </c>
    </row>
    <row r="304" spans="1:8">
      <c r="A304" s="300"/>
      <c r="B304" s="300"/>
      <c r="C304" s="288" t="s">
        <v>747</v>
      </c>
      <c r="D304" s="162"/>
      <c r="E304" s="322"/>
      <c r="F304" s="160"/>
      <c r="G304" s="160"/>
      <c r="H304" s="159">
        <f t="shared" si="12"/>
        <v>0</v>
      </c>
    </row>
    <row r="305" spans="1:8" ht="38.25">
      <c r="A305" s="300" t="s">
        <v>764</v>
      </c>
      <c r="B305" s="300" t="s">
        <v>30</v>
      </c>
      <c r="C305" s="288" t="s">
        <v>1728</v>
      </c>
      <c r="D305" s="162" t="s">
        <v>26</v>
      </c>
      <c r="E305" s="322">
        <v>133</v>
      </c>
      <c r="F305" s="160"/>
      <c r="G305" s="160"/>
      <c r="H305" s="159">
        <f t="shared" si="12"/>
        <v>0</v>
      </c>
    </row>
    <row r="306" spans="1:8">
      <c r="A306" s="300"/>
      <c r="B306" s="300"/>
      <c r="C306" s="288" t="s">
        <v>748</v>
      </c>
      <c r="D306" s="162"/>
      <c r="E306" s="322"/>
      <c r="F306" s="160"/>
      <c r="G306" s="160"/>
      <c r="H306" s="159">
        <f t="shared" si="12"/>
        <v>0</v>
      </c>
    </row>
    <row r="307" spans="1:8">
      <c r="A307" s="300"/>
      <c r="B307" s="300"/>
      <c r="C307" s="319" t="s">
        <v>1626</v>
      </c>
      <c r="D307" s="162"/>
      <c r="E307" s="322"/>
      <c r="F307" s="160"/>
      <c r="G307" s="160"/>
      <c r="H307" s="159"/>
    </row>
    <row r="308" spans="1:8" ht="25.5">
      <c r="A308" s="300" t="s">
        <v>765</v>
      </c>
      <c r="B308" s="300" t="s">
        <v>749</v>
      </c>
      <c r="C308" s="288" t="s">
        <v>750</v>
      </c>
      <c r="D308" s="162" t="s">
        <v>60</v>
      </c>
      <c r="E308" s="322">
        <f>E309+E310</f>
        <v>89</v>
      </c>
      <c r="F308" s="160"/>
      <c r="G308" s="160"/>
      <c r="H308" s="159">
        <f t="shared" si="12"/>
        <v>0</v>
      </c>
    </row>
    <row r="309" spans="1:8">
      <c r="A309" s="300"/>
      <c r="B309" s="330"/>
      <c r="C309" s="319" t="s">
        <v>751</v>
      </c>
      <c r="D309" s="320"/>
      <c r="E309" s="323">
        <v>50</v>
      </c>
      <c r="F309" s="160"/>
      <c r="G309" s="160"/>
      <c r="H309" s="159">
        <f t="shared" si="12"/>
        <v>0</v>
      </c>
    </row>
    <row r="310" spans="1:8" ht="11.25" customHeight="1">
      <c r="A310" s="300"/>
      <c r="B310" s="330"/>
      <c r="C310" s="319" t="s">
        <v>752</v>
      </c>
      <c r="D310" s="320"/>
      <c r="E310" s="323">
        <v>39</v>
      </c>
      <c r="F310" s="160"/>
      <c r="G310" s="160"/>
      <c r="H310" s="159">
        <f t="shared" si="12"/>
        <v>0</v>
      </c>
    </row>
    <row r="311" spans="1:8" ht="11.25" customHeight="1">
      <c r="A311" s="300"/>
      <c r="B311" s="330"/>
      <c r="C311" s="319" t="s">
        <v>1627</v>
      </c>
      <c r="D311" s="320"/>
      <c r="E311" s="323"/>
      <c r="F311" s="160"/>
      <c r="G311" s="160"/>
      <c r="H311" s="159"/>
    </row>
    <row r="312" spans="1:8" ht="38.25">
      <c r="A312" s="300" t="s">
        <v>766</v>
      </c>
      <c r="B312" s="300" t="s">
        <v>753</v>
      </c>
      <c r="C312" s="288" t="s">
        <v>754</v>
      </c>
      <c r="D312" s="162" t="s">
        <v>60</v>
      </c>
      <c r="E312" s="322">
        <v>78</v>
      </c>
      <c r="F312" s="160"/>
      <c r="G312" s="160"/>
      <c r="H312" s="159">
        <f t="shared" si="12"/>
        <v>0</v>
      </c>
    </row>
    <row r="313" spans="1:8" ht="25.5">
      <c r="A313" s="300"/>
      <c r="B313" s="330"/>
      <c r="C313" s="319" t="s">
        <v>483</v>
      </c>
      <c r="D313" s="320"/>
      <c r="E313" s="323"/>
      <c r="F313" s="160"/>
      <c r="G313" s="160"/>
      <c r="H313" s="159">
        <f t="shared" si="12"/>
        <v>0</v>
      </c>
    </row>
    <row r="314" spans="1:8">
      <c r="A314" s="300"/>
      <c r="B314" s="330"/>
      <c r="C314" s="319" t="s">
        <v>1628</v>
      </c>
      <c r="D314" s="320"/>
      <c r="E314" s="323"/>
      <c r="F314" s="160"/>
      <c r="G314" s="160"/>
      <c r="H314" s="159"/>
    </row>
    <row r="315" spans="1:8">
      <c r="A315" s="300" t="s">
        <v>767</v>
      </c>
      <c r="B315" s="300" t="s">
        <v>755</v>
      </c>
      <c r="C315" s="288" t="s">
        <v>756</v>
      </c>
      <c r="D315" s="162" t="s">
        <v>60</v>
      </c>
      <c r="E315" s="322">
        <v>39.78</v>
      </c>
      <c r="F315" s="160"/>
      <c r="G315" s="160"/>
      <c r="H315" s="159">
        <f t="shared" si="12"/>
        <v>0</v>
      </c>
    </row>
    <row r="316" spans="1:8" ht="25.5">
      <c r="A316" s="300"/>
      <c r="B316" s="300"/>
      <c r="C316" s="319" t="s">
        <v>757</v>
      </c>
      <c r="D316" s="162"/>
      <c r="E316" s="322"/>
      <c r="F316" s="160"/>
      <c r="G316" s="160"/>
      <c r="H316" s="159">
        <f t="shared" si="12"/>
        <v>0</v>
      </c>
    </row>
    <row r="317" spans="1:8">
      <c r="A317" s="300"/>
      <c r="B317" s="300"/>
      <c r="C317" s="319" t="s">
        <v>1610</v>
      </c>
      <c r="D317" s="162"/>
      <c r="E317" s="322"/>
      <c r="F317" s="160"/>
      <c r="G317" s="160"/>
      <c r="H317" s="159"/>
    </row>
    <row r="318" spans="1:8" ht="13.5" thickBot="1">
      <c r="A318" s="163"/>
      <c r="B318" s="163"/>
      <c r="C318" s="282"/>
      <c r="D318" s="162"/>
      <c r="E318" s="161"/>
      <c r="F318" s="161"/>
      <c r="G318" s="160"/>
      <c r="H318" s="159"/>
    </row>
    <row r="319" spans="1:8" ht="13.5" thickBot="1">
      <c r="A319" s="19"/>
      <c r="B319" s="31"/>
      <c r="C319" s="18" t="s">
        <v>25</v>
      </c>
      <c r="D319" s="31"/>
      <c r="E319" s="16"/>
      <c r="F319" s="16"/>
      <c r="G319" s="16"/>
      <c r="H319" s="15">
        <f>SUBTOTAL(9,H280:H318)</f>
        <v>0</v>
      </c>
    </row>
    <row r="320" spans="1:8" ht="13.5" thickBot="1">
      <c r="A320" s="14"/>
      <c r="B320" s="30"/>
      <c r="C320" s="13"/>
      <c r="D320" s="30"/>
      <c r="E320" s="12"/>
      <c r="F320" s="12"/>
      <c r="G320" s="12"/>
      <c r="H320" s="11"/>
    </row>
    <row r="321" spans="1:8" ht="13.5" thickBot="1">
      <c r="A321" s="28" t="s">
        <v>769</v>
      </c>
      <c r="B321" s="118"/>
      <c r="C321" s="24" t="s">
        <v>768</v>
      </c>
      <c r="D321" s="29"/>
      <c r="E321" s="21"/>
      <c r="F321" s="21"/>
      <c r="G321" s="21"/>
      <c r="H321" s="20"/>
    </row>
    <row r="322" spans="1:8" ht="14.25">
      <c r="A322" s="199"/>
      <c r="B322" s="199"/>
      <c r="C322" s="198"/>
      <c r="D322" s="197"/>
      <c r="E322" s="196"/>
      <c r="F322" s="196"/>
      <c r="G322" s="195"/>
      <c r="H322" s="194"/>
    </row>
    <row r="323" spans="1:8">
      <c r="A323" s="300" t="s">
        <v>860</v>
      </c>
      <c r="B323" s="300" t="s">
        <v>770</v>
      </c>
      <c r="C323" s="288" t="s">
        <v>771</v>
      </c>
      <c r="D323" s="162" t="s">
        <v>85</v>
      </c>
      <c r="E323" s="322">
        <v>305</v>
      </c>
      <c r="F323" s="160"/>
      <c r="G323" s="160"/>
      <c r="H323" s="159">
        <f t="shared" ref="H323:H414" si="13">PRODUCT(E323,(F323+G323))</f>
        <v>0</v>
      </c>
    </row>
    <row r="324" spans="1:8">
      <c r="A324" s="330"/>
      <c r="B324" s="330"/>
      <c r="C324" s="319" t="s">
        <v>772</v>
      </c>
      <c r="D324" s="320"/>
      <c r="E324" s="323">
        <v>40</v>
      </c>
      <c r="F324" s="160"/>
      <c r="G324" s="160"/>
      <c r="H324" s="159">
        <f t="shared" si="13"/>
        <v>0</v>
      </c>
    </row>
    <row r="325" spans="1:8">
      <c r="A325" s="330"/>
      <c r="B325" s="330"/>
      <c r="C325" s="319" t="s">
        <v>773</v>
      </c>
      <c r="D325" s="320"/>
      <c r="E325" s="323">
        <v>10</v>
      </c>
      <c r="F325" s="160"/>
      <c r="G325" s="160"/>
      <c r="H325" s="159">
        <f t="shared" si="13"/>
        <v>0</v>
      </c>
    </row>
    <row r="326" spans="1:8">
      <c r="A326" s="330"/>
      <c r="B326" s="330"/>
      <c r="C326" s="319" t="s">
        <v>774</v>
      </c>
      <c r="D326" s="320"/>
      <c r="E326" s="323">
        <v>160</v>
      </c>
      <c r="F326" s="160"/>
      <c r="G326" s="160"/>
      <c r="H326" s="159">
        <f t="shared" si="13"/>
        <v>0</v>
      </c>
    </row>
    <row r="327" spans="1:8">
      <c r="A327" s="330"/>
      <c r="B327" s="330"/>
      <c r="C327" s="319" t="s">
        <v>775</v>
      </c>
      <c r="D327" s="320"/>
      <c r="E327" s="323">
        <v>40</v>
      </c>
      <c r="F327" s="160"/>
      <c r="G327" s="160"/>
      <c r="H327" s="159">
        <f t="shared" si="13"/>
        <v>0</v>
      </c>
    </row>
    <row r="328" spans="1:8">
      <c r="A328" s="330"/>
      <c r="B328" s="330"/>
      <c r="C328" s="319" t="s">
        <v>776</v>
      </c>
      <c r="D328" s="320"/>
      <c r="E328" s="323">
        <v>10</v>
      </c>
      <c r="F328" s="160"/>
      <c r="G328" s="160"/>
      <c r="H328" s="159">
        <f t="shared" si="13"/>
        <v>0</v>
      </c>
    </row>
    <row r="329" spans="1:8">
      <c r="A329" s="330"/>
      <c r="B329" s="330"/>
      <c r="C329" s="319" t="s">
        <v>777</v>
      </c>
      <c r="D329" s="320"/>
      <c r="E329" s="323">
        <v>45</v>
      </c>
      <c r="F329" s="160"/>
      <c r="G329" s="160"/>
      <c r="H329" s="159">
        <f t="shared" si="13"/>
        <v>0</v>
      </c>
    </row>
    <row r="330" spans="1:8">
      <c r="A330" s="330"/>
      <c r="B330" s="330"/>
      <c r="C330" s="319" t="s">
        <v>1629</v>
      </c>
      <c r="D330" s="320"/>
      <c r="E330" s="323"/>
      <c r="F330" s="160"/>
      <c r="G330" s="160"/>
      <c r="H330" s="159"/>
    </row>
    <row r="331" spans="1:8">
      <c r="A331" s="300" t="s">
        <v>861</v>
      </c>
      <c r="B331" s="300" t="s">
        <v>1404</v>
      </c>
      <c r="C331" s="288" t="s">
        <v>1405</v>
      </c>
      <c r="D331" s="299" t="s">
        <v>85</v>
      </c>
      <c r="E331" s="322">
        <f>E323</f>
        <v>305</v>
      </c>
      <c r="F331" s="160"/>
      <c r="G331" s="160"/>
      <c r="H331" s="159">
        <f t="shared" si="13"/>
        <v>0</v>
      </c>
    </row>
    <row r="332" spans="1:8">
      <c r="A332" s="330"/>
      <c r="B332" s="330"/>
      <c r="C332" s="319" t="s">
        <v>1406</v>
      </c>
      <c r="D332" s="320"/>
      <c r="E332" s="323"/>
      <c r="F332" s="160"/>
      <c r="G332" s="160"/>
      <c r="H332" s="159"/>
    </row>
    <row r="333" spans="1:8">
      <c r="A333" s="330"/>
      <c r="B333" s="330"/>
      <c r="C333" s="319" t="s">
        <v>1611</v>
      </c>
      <c r="D333" s="320"/>
      <c r="E333" s="323"/>
      <c r="F333" s="160"/>
      <c r="G333" s="160"/>
      <c r="H333" s="159"/>
    </row>
    <row r="334" spans="1:8" ht="25.5">
      <c r="A334" s="300" t="s">
        <v>862</v>
      </c>
      <c r="B334" s="300" t="s">
        <v>778</v>
      </c>
      <c r="C334" s="288" t="s">
        <v>779</v>
      </c>
      <c r="D334" s="162" t="s">
        <v>60</v>
      </c>
      <c r="E334" s="322">
        <v>39</v>
      </c>
      <c r="F334" s="160"/>
      <c r="G334" s="160"/>
      <c r="H334" s="159">
        <f t="shared" si="13"/>
        <v>0</v>
      </c>
    </row>
    <row r="335" spans="1:8">
      <c r="A335" s="330"/>
      <c r="B335" s="330"/>
      <c r="C335" s="319" t="s">
        <v>780</v>
      </c>
      <c r="D335" s="320"/>
      <c r="E335" s="323"/>
      <c r="F335" s="160"/>
      <c r="G335" s="160"/>
      <c r="H335" s="159">
        <f t="shared" si="13"/>
        <v>0</v>
      </c>
    </row>
    <row r="336" spans="1:8">
      <c r="A336" s="330"/>
      <c r="B336" s="330"/>
      <c r="C336" s="319" t="s">
        <v>1629</v>
      </c>
      <c r="D336" s="320"/>
      <c r="E336" s="323"/>
      <c r="F336" s="160"/>
      <c r="G336" s="160"/>
      <c r="H336" s="159"/>
    </row>
    <row r="337" spans="1:8" ht="15.75" customHeight="1">
      <c r="A337" s="300" t="s">
        <v>863</v>
      </c>
      <c r="B337" s="300" t="s">
        <v>781</v>
      </c>
      <c r="C337" s="288" t="s">
        <v>782</v>
      </c>
      <c r="D337" s="162" t="s">
        <v>85</v>
      </c>
      <c r="E337" s="322">
        <v>156</v>
      </c>
      <c r="F337" s="160"/>
      <c r="G337" s="160"/>
      <c r="H337" s="159">
        <f t="shared" si="13"/>
        <v>0</v>
      </c>
    </row>
    <row r="338" spans="1:8">
      <c r="A338" s="300"/>
      <c r="B338" s="330"/>
      <c r="C338" s="319" t="s">
        <v>783</v>
      </c>
      <c r="D338" s="162"/>
      <c r="E338" s="322"/>
      <c r="F338" s="160"/>
      <c r="G338" s="160"/>
      <c r="H338" s="159">
        <f t="shared" si="13"/>
        <v>0</v>
      </c>
    </row>
    <row r="339" spans="1:8">
      <c r="A339" s="300"/>
      <c r="B339" s="330"/>
      <c r="C339" s="319" t="s">
        <v>1629</v>
      </c>
      <c r="D339" s="162"/>
      <c r="E339" s="322"/>
      <c r="F339" s="160"/>
      <c r="G339" s="160"/>
      <c r="H339" s="159"/>
    </row>
    <row r="340" spans="1:8">
      <c r="A340" s="300" t="s">
        <v>1407</v>
      </c>
      <c r="B340" s="300" t="s">
        <v>784</v>
      </c>
      <c r="C340" s="288" t="s">
        <v>785</v>
      </c>
      <c r="D340" s="162" t="s">
        <v>28</v>
      </c>
      <c r="E340" s="322">
        <v>19.25</v>
      </c>
      <c r="F340" s="160"/>
      <c r="G340" s="160"/>
      <c r="H340" s="159">
        <f t="shared" si="13"/>
        <v>0</v>
      </c>
    </row>
    <row r="341" spans="1:8">
      <c r="A341" s="300"/>
      <c r="B341" s="330"/>
      <c r="C341" s="319" t="s">
        <v>786</v>
      </c>
      <c r="D341" s="162"/>
      <c r="E341" s="322"/>
      <c r="F341" s="160"/>
      <c r="G341" s="160"/>
      <c r="H341" s="159">
        <f t="shared" si="13"/>
        <v>0</v>
      </c>
    </row>
    <row r="342" spans="1:8">
      <c r="A342" s="300"/>
      <c r="B342" s="330"/>
      <c r="C342" s="319" t="s">
        <v>1629</v>
      </c>
      <c r="D342" s="162"/>
      <c r="E342" s="322"/>
      <c r="F342" s="160"/>
      <c r="G342" s="160"/>
      <c r="H342" s="159"/>
    </row>
    <row r="343" spans="1:8">
      <c r="A343" s="300" t="s">
        <v>865</v>
      </c>
      <c r="B343" s="300" t="s">
        <v>787</v>
      </c>
      <c r="C343" s="288" t="s">
        <v>788</v>
      </c>
      <c r="D343" s="162" t="s">
        <v>85</v>
      </c>
      <c r="E343" s="322">
        <v>360</v>
      </c>
      <c r="F343" s="160"/>
      <c r="G343" s="160"/>
      <c r="H343" s="159">
        <f t="shared" si="13"/>
        <v>0</v>
      </c>
    </row>
    <row r="344" spans="1:8">
      <c r="A344" s="300"/>
      <c r="B344" s="330"/>
      <c r="C344" s="319" t="s">
        <v>789</v>
      </c>
      <c r="D344" s="162"/>
      <c r="E344" s="322"/>
      <c r="F344" s="160"/>
      <c r="G344" s="160"/>
      <c r="H344" s="159">
        <f t="shared" si="13"/>
        <v>0</v>
      </c>
    </row>
    <row r="345" spans="1:8">
      <c r="A345" s="300"/>
      <c r="B345" s="330"/>
      <c r="C345" s="319" t="s">
        <v>1630</v>
      </c>
      <c r="D345" s="162"/>
      <c r="E345" s="322"/>
      <c r="F345" s="160"/>
      <c r="G345" s="160"/>
      <c r="H345" s="159"/>
    </row>
    <row r="346" spans="1:8">
      <c r="A346" s="300" t="s">
        <v>866</v>
      </c>
      <c r="B346" s="300" t="s">
        <v>790</v>
      </c>
      <c r="C346" s="288" t="s">
        <v>791</v>
      </c>
      <c r="D346" s="162" t="s">
        <v>85</v>
      </c>
      <c r="E346" s="322">
        <v>208.08</v>
      </c>
      <c r="F346" s="160"/>
      <c r="G346" s="160"/>
      <c r="H346" s="159">
        <f t="shared" si="13"/>
        <v>0</v>
      </c>
    </row>
    <row r="347" spans="1:8">
      <c r="A347" s="300"/>
      <c r="B347" s="330"/>
      <c r="C347" s="319" t="s">
        <v>792</v>
      </c>
      <c r="D347" s="162"/>
      <c r="E347" s="322"/>
      <c r="F347" s="160"/>
      <c r="G347" s="160"/>
      <c r="H347" s="159">
        <f t="shared" si="13"/>
        <v>0</v>
      </c>
    </row>
    <row r="348" spans="1:8">
      <c r="A348" s="300"/>
      <c r="B348" s="330"/>
      <c r="C348" s="319" t="s">
        <v>1631</v>
      </c>
      <c r="D348" s="162"/>
      <c r="E348" s="322"/>
      <c r="F348" s="160"/>
      <c r="G348" s="160"/>
      <c r="H348" s="159"/>
    </row>
    <row r="349" spans="1:8" ht="25.5">
      <c r="A349" s="300" t="s">
        <v>867</v>
      </c>
      <c r="B349" s="300" t="s">
        <v>793</v>
      </c>
      <c r="C349" s="288" t="s">
        <v>1521</v>
      </c>
      <c r="D349" s="162" t="s">
        <v>85</v>
      </c>
      <c r="E349" s="322">
        <v>1850</v>
      </c>
      <c r="F349" s="160"/>
      <c r="G349" s="160"/>
      <c r="H349" s="159">
        <f t="shared" si="13"/>
        <v>0</v>
      </c>
    </row>
    <row r="350" spans="1:8">
      <c r="A350" s="300"/>
      <c r="B350" s="330"/>
      <c r="C350" s="319" t="s">
        <v>794</v>
      </c>
      <c r="D350" s="320"/>
      <c r="E350" s="323">
        <v>280</v>
      </c>
      <c r="F350" s="160"/>
      <c r="G350" s="160"/>
      <c r="H350" s="159">
        <f t="shared" si="13"/>
        <v>0</v>
      </c>
    </row>
    <row r="351" spans="1:8">
      <c r="A351" s="300"/>
      <c r="B351" s="330"/>
      <c r="C351" s="319" t="s">
        <v>795</v>
      </c>
      <c r="D351" s="320"/>
      <c r="E351" s="323">
        <v>188</v>
      </c>
      <c r="F351" s="160"/>
      <c r="G351" s="160"/>
      <c r="H351" s="159">
        <f t="shared" si="13"/>
        <v>0</v>
      </c>
    </row>
    <row r="352" spans="1:8" ht="25.5">
      <c r="A352" s="300"/>
      <c r="B352" s="330"/>
      <c r="C352" s="319" t="s">
        <v>796</v>
      </c>
      <c r="D352" s="320"/>
      <c r="E352" s="323">
        <v>157</v>
      </c>
      <c r="F352" s="160"/>
      <c r="G352" s="160"/>
      <c r="H352" s="159">
        <f t="shared" si="13"/>
        <v>0</v>
      </c>
    </row>
    <row r="353" spans="1:8">
      <c r="A353" s="300"/>
      <c r="B353" s="330"/>
      <c r="C353" s="319" t="s">
        <v>797</v>
      </c>
      <c r="D353" s="320"/>
      <c r="E353" s="323">
        <v>260</v>
      </c>
      <c r="F353" s="160"/>
      <c r="G353" s="160"/>
      <c r="H353" s="159">
        <f t="shared" si="13"/>
        <v>0</v>
      </c>
    </row>
    <row r="354" spans="1:8">
      <c r="A354" s="300"/>
      <c r="B354" s="330"/>
      <c r="C354" s="319" t="s">
        <v>798</v>
      </c>
      <c r="D354" s="320"/>
      <c r="E354" s="323">
        <v>220</v>
      </c>
      <c r="F354" s="160"/>
      <c r="G354" s="160"/>
      <c r="H354" s="159">
        <f t="shared" si="13"/>
        <v>0</v>
      </c>
    </row>
    <row r="355" spans="1:8">
      <c r="A355" s="300"/>
      <c r="B355" s="330"/>
      <c r="C355" s="319" t="s">
        <v>703</v>
      </c>
      <c r="D355" s="320"/>
      <c r="E355" s="323">
        <v>620</v>
      </c>
      <c r="F355" s="160"/>
      <c r="G355" s="160"/>
      <c r="H355" s="159">
        <f t="shared" si="13"/>
        <v>0</v>
      </c>
    </row>
    <row r="356" spans="1:8">
      <c r="A356" s="300"/>
      <c r="B356" s="330"/>
      <c r="C356" s="319" t="s">
        <v>799</v>
      </c>
      <c r="D356" s="320"/>
      <c r="E356" s="323">
        <v>125</v>
      </c>
      <c r="F356" s="160"/>
      <c r="G356" s="160"/>
      <c r="H356" s="159">
        <f t="shared" si="13"/>
        <v>0</v>
      </c>
    </row>
    <row r="357" spans="1:8">
      <c r="A357" s="300"/>
      <c r="B357" s="330"/>
      <c r="C357" s="319" t="s">
        <v>1632</v>
      </c>
      <c r="D357" s="320"/>
      <c r="E357" s="323"/>
      <c r="F357" s="160"/>
      <c r="G357" s="160"/>
      <c r="H357" s="159"/>
    </row>
    <row r="358" spans="1:8" ht="25.5">
      <c r="A358" s="300" t="s">
        <v>868</v>
      </c>
      <c r="B358" s="300" t="s">
        <v>800</v>
      </c>
      <c r="C358" s="288" t="s">
        <v>1522</v>
      </c>
      <c r="D358" s="162" t="s">
        <v>81</v>
      </c>
      <c r="E358" s="322">
        <v>1683</v>
      </c>
      <c r="F358" s="160"/>
      <c r="G358" s="160"/>
      <c r="H358" s="159">
        <f t="shared" si="13"/>
        <v>0</v>
      </c>
    </row>
    <row r="359" spans="1:8">
      <c r="A359" s="300"/>
      <c r="B359" s="330"/>
      <c r="C359" s="319" t="s">
        <v>801</v>
      </c>
      <c r="D359" s="320"/>
      <c r="E359" s="323"/>
      <c r="F359" s="160"/>
      <c r="G359" s="160"/>
      <c r="H359" s="159">
        <f t="shared" si="13"/>
        <v>0</v>
      </c>
    </row>
    <row r="360" spans="1:8">
      <c r="A360" s="300"/>
      <c r="B360" s="330"/>
      <c r="C360" s="319" t="s">
        <v>1633</v>
      </c>
      <c r="D360" s="320"/>
      <c r="E360" s="323"/>
      <c r="F360" s="160"/>
      <c r="G360" s="160"/>
      <c r="H360" s="159"/>
    </row>
    <row r="361" spans="1:8" ht="25.5">
      <c r="A361" s="300" t="s">
        <v>869</v>
      </c>
      <c r="B361" s="300" t="s">
        <v>802</v>
      </c>
      <c r="C361" s="288" t="s">
        <v>1523</v>
      </c>
      <c r="D361" s="162" t="s">
        <v>81</v>
      </c>
      <c r="E361" s="322">
        <v>204</v>
      </c>
      <c r="F361" s="160"/>
      <c r="G361" s="160"/>
      <c r="H361" s="159">
        <f t="shared" si="13"/>
        <v>0</v>
      </c>
    </row>
    <row r="362" spans="1:8">
      <c r="A362" s="300"/>
      <c r="B362" s="330"/>
      <c r="C362" s="319" t="s">
        <v>803</v>
      </c>
      <c r="D362" s="162"/>
      <c r="E362" s="322"/>
      <c r="F362" s="160"/>
      <c r="G362" s="160"/>
      <c r="H362" s="159">
        <f t="shared" si="13"/>
        <v>0</v>
      </c>
    </row>
    <row r="363" spans="1:8">
      <c r="A363" s="300"/>
      <c r="B363" s="330"/>
      <c r="C363" s="319" t="s">
        <v>1634</v>
      </c>
      <c r="D363" s="162"/>
      <c r="E363" s="322"/>
      <c r="F363" s="160"/>
      <c r="G363" s="160"/>
      <c r="H363" s="159"/>
    </row>
    <row r="364" spans="1:8">
      <c r="A364" s="300" t="s">
        <v>870</v>
      </c>
      <c r="B364" s="300" t="s">
        <v>29</v>
      </c>
      <c r="C364" s="288" t="s">
        <v>804</v>
      </c>
      <c r="D364" s="162" t="s">
        <v>81</v>
      </c>
      <c r="E364" s="322">
        <v>1</v>
      </c>
      <c r="F364" s="160"/>
      <c r="G364" s="160"/>
      <c r="H364" s="159">
        <f t="shared" si="13"/>
        <v>0</v>
      </c>
    </row>
    <row r="365" spans="1:8">
      <c r="A365" s="300"/>
      <c r="B365" s="300"/>
      <c r="C365" s="319" t="s">
        <v>1635</v>
      </c>
      <c r="D365" s="162"/>
      <c r="E365" s="322"/>
      <c r="F365" s="160"/>
      <c r="G365" s="160"/>
      <c r="H365" s="159"/>
    </row>
    <row r="366" spans="1:8">
      <c r="A366" s="300" t="s">
        <v>871</v>
      </c>
      <c r="B366" s="300" t="s">
        <v>805</v>
      </c>
      <c r="C366" s="288" t="s">
        <v>806</v>
      </c>
      <c r="D366" s="162" t="s">
        <v>81</v>
      </c>
      <c r="E366" s="322">
        <v>1</v>
      </c>
      <c r="F366" s="160"/>
      <c r="G366" s="160"/>
      <c r="H366" s="159">
        <f t="shared" si="13"/>
        <v>0</v>
      </c>
    </row>
    <row r="367" spans="1:8">
      <c r="A367" s="300"/>
      <c r="B367" s="300"/>
      <c r="C367" s="319" t="s">
        <v>1636</v>
      </c>
      <c r="D367" s="162"/>
      <c r="E367" s="322"/>
      <c r="F367" s="160"/>
      <c r="G367" s="160"/>
      <c r="H367" s="159"/>
    </row>
    <row r="368" spans="1:8">
      <c r="A368" s="300" t="s">
        <v>872</v>
      </c>
      <c r="B368" s="300" t="s">
        <v>807</v>
      </c>
      <c r="C368" s="288" t="s">
        <v>808</v>
      </c>
      <c r="D368" s="162" t="s">
        <v>81</v>
      </c>
      <c r="E368" s="322">
        <v>26</v>
      </c>
      <c r="F368" s="160"/>
      <c r="G368" s="160"/>
      <c r="H368" s="159">
        <f t="shared" si="13"/>
        <v>0</v>
      </c>
    </row>
    <row r="369" spans="1:8">
      <c r="A369" s="300"/>
      <c r="B369" s="300"/>
      <c r="C369" s="319" t="s">
        <v>1636</v>
      </c>
      <c r="D369" s="162"/>
      <c r="E369" s="322"/>
      <c r="F369" s="160"/>
      <c r="G369" s="160"/>
      <c r="H369" s="159"/>
    </row>
    <row r="370" spans="1:8">
      <c r="A370" s="300" t="s">
        <v>873</v>
      </c>
      <c r="B370" s="300" t="s">
        <v>809</v>
      </c>
      <c r="C370" s="288" t="s">
        <v>810</v>
      </c>
      <c r="D370" s="162" t="s">
        <v>81</v>
      </c>
      <c r="E370" s="322">
        <v>1</v>
      </c>
      <c r="F370" s="160"/>
      <c r="G370" s="160"/>
      <c r="H370" s="159">
        <f t="shared" si="13"/>
        <v>0</v>
      </c>
    </row>
    <row r="371" spans="1:8">
      <c r="A371" s="300"/>
      <c r="B371" s="300"/>
      <c r="C371" s="319" t="s">
        <v>1637</v>
      </c>
      <c r="D371" s="162"/>
      <c r="E371" s="322"/>
      <c r="F371" s="160"/>
      <c r="G371" s="160"/>
      <c r="H371" s="159"/>
    </row>
    <row r="372" spans="1:8">
      <c r="A372" s="300" t="s">
        <v>874</v>
      </c>
      <c r="B372" s="300" t="s">
        <v>811</v>
      </c>
      <c r="C372" s="288" t="s">
        <v>812</v>
      </c>
      <c r="D372" s="162" t="s">
        <v>81</v>
      </c>
      <c r="E372" s="322">
        <v>1</v>
      </c>
      <c r="F372" s="160"/>
      <c r="G372" s="160"/>
      <c r="H372" s="159">
        <f t="shared" si="13"/>
        <v>0</v>
      </c>
    </row>
    <row r="373" spans="1:8">
      <c r="A373" s="300"/>
      <c r="B373" s="300"/>
      <c r="C373" s="319" t="s">
        <v>1638</v>
      </c>
      <c r="D373" s="162"/>
      <c r="E373" s="322"/>
      <c r="F373" s="160"/>
      <c r="G373" s="160"/>
      <c r="H373" s="159"/>
    </row>
    <row r="374" spans="1:8">
      <c r="A374" s="300" t="s">
        <v>875</v>
      </c>
      <c r="B374" s="300" t="s">
        <v>813</v>
      </c>
      <c r="C374" s="288" t="s">
        <v>814</v>
      </c>
      <c r="D374" s="162" t="s">
        <v>81</v>
      </c>
      <c r="E374" s="322">
        <v>1</v>
      </c>
      <c r="F374" s="160"/>
      <c r="G374" s="160"/>
      <c r="H374" s="159">
        <f t="shared" si="13"/>
        <v>0</v>
      </c>
    </row>
    <row r="375" spans="1:8">
      <c r="A375" s="300"/>
      <c r="B375" s="300"/>
      <c r="C375" s="319" t="s">
        <v>1639</v>
      </c>
      <c r="D375" s="162"/>
      <c r="E375" s="322"/>
      <c r="F375" s="160"/>
      <c r="G375" s="160"/>
      <c r="H375" s="159"/>
    </row>
    <row r="376" spans="1:8">
      <c r="A376" s="300" t="s">
        <v>876</v>
      </c>
      <c r="B376" s="300" t="s">
        <v>815</v>
      </c>
      <c r="C376" s="288" t="s">
        <v>816</v>
      </c>
      <c r="D376" s="162" t="s">
        <v>81</v>
      </c>
      <c r="E376" s="322">
        <v>1</v>
      </c>
      <c r="F376" s="160"/>
      <c r="G376" s="160"/>
      <c r="H376" s="159">
        <f t="shared" si="13"/>
        <v>0</v>
      </c>
    </row>
    <row r="377" spans="1:8">
      <c r="A377" s="300"/>
      <c r="B377" s="300"/>
      <c r="C377" s="319" t="s">
        <v>1640</v>
      </c>
      <c r="D377" s="162"/>
      <c r="E377" s="322"/>
      <c r="F377" s="160"/>
      <c r="G377" s="160"/>
      <c r="H377" s="159"/>
    </row>
    <row r="378" spans="1:8" ht="25.5">
      <c r="A378" s="300" t="s">
        <v>877</v>
      </c>
      <c r="B378" s="300" t="s">
        <v>787</v>
      </c>
      <c r="C378" s="288" t="s">
        <v>817</v>
      </c>
      <c r="D378" s="162" t="s">
        <v>81</v>
      </c>
      <c r="E378" s="322">
        <v>32</v>
      </c>
      <c r="F378" s="160"/>
      <c r="G378" s="160"/>
      <c r="H378" s="159">
        <f t="shared" si="13"/>
        <v>0</v>
      </c>
    </row>
    <row r="379" spans="1:8">
      <c r="A379" s="300"/>
      <c r="B379" s="330"/>
      <c r="C379" s="319" t="s">
        <v>1641</v>
      </c>
      <c r="D379" s="162"/>
      <c r="E379" s="322"/>
      <c r="F379" s="160"/>
      <c r="G379" s="160"/>
      <c r="H379" s="159">
        <f t="shared" si="13"/>
        <v>0</v>
      </c>
    </row>
    <row r="380" spans="1:8">
      <c r="A380" s="300"/>
      <c r="B380" s="330"/>
      <c r="C380" s="319" t="s">
        <v>1642</v>
      </c>
      <c r="D380" s="162"/>
      <c r="E380" s="322"/>
      <c r="F380" s="160"/>
      <c r="G380" s="160"/>
      <c r="H380" s="159"/>
    </row>
    <row r="381" spans="1:8" ht="25.5">
      <c r="A381" s="300" t="s">
        <v>878</v>
      </c>
      <c r="B381" s="300" t="s">
        <v>818</v>
      </c>
      <c r="C381" s="288" t="s">
        <v>819</v>
      </c>
      <c r="D381" s="162" t="s">
        <v>85</v>
      </c>
      <c r="E381" s="322">
        <v>35</v>
      </c>
      <c r="F381" s="160"/>
      <c r="G381" s="160"/>
      <c r="H381" s="159">
        <f t="shared" si="13"/>
        <v>0</v>
      </c>
    </row>
    <row r="382" spans="1:8">
      <c r="A382" s="300"/>
      <c r="B382" s="330"/>
      <c r="C382" s="319" t="s">
        <v>820</v>
      </c>
      <c r="D382" s="162"/>
      <c r="E382" s="322"/>
      <c r="F382" s="160"/>
      <c r="G382" s="160"/>
      <c r="H382" s="159">
        <f t="shared" si="13"/>
        <v>0</v>
      </c>
    </row>
    <row r="383" spans="1:8">
      <c r="A383" s="300"/>
      <c r="B383" s="330"/>
      <c r="C383" s="319" t="s">
        <v>1643</v>
      </c>
      <c r="D383" s="162"/>
      <c r="E383" s="322"/>
      <c r="F383" s="160"/>
      <c r="G383" s="160"/>
      <c r="H383" s="159"/>
    </row>
    <row r="384" spans="1:8" ht="25.5">
      <c r="A384" s="300" t="s">
        <v>879</v>
      </c>
      <c r="B384" s="300" t="s">
        <v>821</v>
      </c>
      <c r="C384" s="288" t="s">
        <v>1524</v>
      </c>
      <c r="D384" s="162" t="s">
        <v>81</v>
      </c>
      <c r="E384" s="322">
        <v>110.25</v>
      </c>
      <c r="F384" s="160"/>
      <c r="G384" s="160"/>
      <c r="H384" s="159">
        <f t="shared" si="13"/>
        <v>0</v>
      </c>
    </row>
    <row r="385" spans="1:8">
      <c r="A385" s="300"/>
      <c r="B385" s="330"/>
      <c r="C385" s="319" t="s">
        <v>822</v>
      </c>
      <c r="D385" s="162"/>
      <c r="E385" s="322"/>
      <c r="F385" s="160"/>
      <c r="G385" s="160"/>
      <c r="H385" s="159">
        <f t="shared" si="13"/>
        <v>0</v>
      </c>
    </row>
    <row r="386" spans="1:8">
      <c r="A386" s="300"/>
      <c r="B386" s="330"/>
      <c r="C386" s="319" t="s">
        <v>1644</v>
      </c>
      <c r="D386" s="162"/>
      <c r="E386" s="322"/>
      <c r="F386" s="160"/>
      <c r="G386" s="160"/>
      <c r="H386" s="159"/>
    </row>
    <row r="387" spans="1:8">
      <c r="A387" s="300" t="s">
        <v>880</v>
      </c>
      <c r="B387" s="300" t="s">
        <v>823</v>
      </c>
      <c r="C387" s="288" t="s">
        <v>824</v>
      </c>
      <c r="D387" s="162" t="s">
        <v>85</v>
      </c>
      <c r="E387" s="322">
        <v>350</v>
      </c>
      <c r="F387" s="160"/>
      <c r="G387" s="160"/>
      <c r="H387" s="159">
        <f t="shared" si="13"/>
        <v>0</v>
      </c>
    </row>
    <row r="388" spans="1:8">
      <c r="A388" s="300"/>
      <c r="B388" s="300"/>
      <c r="C388" s="319" t="s">
        <v>1645</v>
      </c>
      <c r="D388" s="162"/>
      <c r="E388" s="322"/>
      <c r="F388" s="160"/>
      <c r="G388" s="160"/>
      <c r="H388" s="159"/>
    </row>
    <row r="389" spans="1:8">
      <c r="A389" s="300" t="s">
        <v>881</v>
      </c>
      <c r="B389" s="300" t="s">
        <v>825</v>
      </c>
      <c r="C389" s="288" t="s">
        <v>826</v>
      </c>
      <c r="D389" s="162" t="s">
        <v>85</v>
      </c>
      <c r="E389" s="322">
        <v>350</v>
      </c>
      <c r="F389" s="160"/>
      <c r="G389" s="160"/>
      <c r="H389" s="159">
        <f t="shared" si="13"/>
        <v>0</v>
      </c>
    </row>
    <row r="390" spans="1:8">
      <c r="A390" s="300"/>
      <c r="B390" s="300"/>
      <c r="C390" s="319" t="s">
        <v>1646</v>
      </c>
      <c r="D390" s="162"/>
      <c r="E390" s="322"/>
      <c r="F390" s="160"/>
      <c r="G390" s="160"/>
      <c r="H390" s="159"/>
    </row>
    <row r="391" spans="1:8">
      <c r="A391" s="300" t="s">
        <v>882</v>
      </c>
      <c r="B391" s="300" t="s">
        <v>827</v>
      </c>
      <c r="C391" s="288" t="s">
        <v>828</v>
      </c>
      <c r="D391" s="162" t="s">
        <v>85</v>
      </c>
      <c r="E391" s="322">
        <v>16</v>
      </c>
      <c r="F391" s="160"/>
      <c r="G391" s="160"/>
      <c r="H391" s="159">
        <f t="shared" si="13"/>
        <v>0</v>
      </c>
    </row>
    <row r="392" spans="1:8">
      <c r="A392" s="300"/>
      <c r="B392" s="300"/>
      <c r="C392" s="319" t="s">
        <v>1645</v>
      </c>
      <c r="D392" s="162"/>
      <c r="E392" s="322"/>
      <c r="F392" s="160"/>
      <c r="G392" s="160"/>
      <c r="H392" s="159"/>
    </row>
    <row r="393" spans="1:8">
      <c r="A393" s="300" t="s">
        <v>883</v>
      </c>
      <c r="B393" s="300" t="s">
        <v>829</v>
      </c>
      <c r="C393" s="288" t="s">
        <v>830</v>
      </c>
      <c r="D393" s="162" t="s">
        <v>85</v>
      </c>
      <c r="E393" s="322">
        <v>16</v>
      </c>
      <c r="F393" s="160"/>
      <c r="G393" s="160"/>
      <c r="H393" s="159">
        <f t="shared" si="13"/>
        <v>0</v>
      </c>
    </row>
    <row r="394" spans="1:8">
      <c r="A394" s="300"/>
      <c r="B394" s="300"/>
      <c r="C394" s="319" t="s">
        <v>1646</v>
      </c>
      <c r="D394" s="162"/>
      <c r="E394" s="322"/>
      <c r="F394" s="160"/>
      <c r="G394" s="160"/>
      <c r="H394" s="159"/>
    </row>
    <row r="395" spans="1:8">
      <c r="A395" s="300" t="s">
        <v>884</v>
      </c>
      <c r="B395" s="300" t="s">
        <v>831</v>
      </c>
      <c r="C395" s="288" t="s">
        <v>832</v>
      </c>
      <c r="D395" s="162" t="s">
        <v>85</v>
      </c>
      <c r="E395" s="322">
        <v>366</v>
      </c>
      <c r="F395" s="160"/>
      <c r="G395" s="160"/>
      <c r="H395" s="159">
        <f t="shared" si="13"/>
        <v>0</v>
      </c>
    </row>
    <row r="396" spans="1:8">
      <c r="A396" s="300" t="s">
        <v>885</v>
      </c>
      <c r="B396" s="300" t="s">
        <v>833</v>
      </c>
      <c r="C396" s="288" t="s">
        <v>834</v>
      </c>
      <c r="D396" s="162" t="s">
        <v>60</v>
      </c>
      <c r="E396" s="322">
        <v>32</v>
      </c>
      <c r="F396" s="160"/>
      <c r="G396" s="160"/>
      <c r="H396" s="159">
        <f t="shared" si="13"/>
        <v>0</v>
      </c>
    </row>
    <row r="397" spans="1:8">
      <c r="A397" s="300"/>
      <c r="B397" s="300"/>
      <c r="C397" s="319" t="s">
        <v>1647</v>
      </c>
      <c r="D397" s="162"/>
      <c r="E397" s="322"/>
      <c r="F397" s="160"/>
      <c r="G397" s="160"/>
      <c r="H397" s="159"/>
    </row>
    <row r="398" spans="1:8">
      <c r="A398" s="300" t="s">
        <v>886</v>
      </c>
      <c r="B398" s="300" t="s">
        <v>835</v>
      </c>
      <c r="C398" s="288" t="s">
        <v>836</v>
      </c>
      <c r="D398" s="162" t="s">
        <v>60</v>
      </c>
      <c r="E398" s="322">
        <v>32</v>
      </c>
      <c r="F398" s="160"/>
      <c r="G398" s="160"/>
      <c r="H398" s="159">
        <f t="shared" si="13"/>
        <v>0</v>
      </c>
    </row>
    <row r="399" spans="1:8">
      <c r="A399" s="300"/>
      <c r="B399" s="300"/>
      <c r="C399" s="319" t="s">
        <v>1648</v>
      </c>
      <c r="D399" s="162"/>
      <c r="E399" s="322"/>
      <c r="F399" s="160"/>
      <c r="G399" s="160"/>
      <c r="H399" s="159"/>
    </row>
    <row r="400" spans="1:8">
      <c r="A400" s="300" t="s">
        <v>887</v>
      </c>
      <c r="B400" s="300" t="s">
        <v>837</v>
      </c>
      <c r="C400" s="288" t="s">
        <v>838</v>
      </c>
      <c r="D400" s="162" t="s">
        <v>60</v>
      </c>
      <c r="E400" s="322">
        <v>32</v>
      </c>
      <c r="F400" s="160"/>
      <c r="G400" s="160"/>
      <c r="H400" s="159">
        <f t="shared" si="13"/>
        <v>0</v>
      </c>
    </row>
    <row r="401" spans="1:8">
      <c r="A401" s="300" t="s">
        <v>888</v>
      </c>
      <c r="B401" s="300" t="s">
        <v>464</v>
      </c>
      <c r="C401" s="288" t="s">
        <v>839</v>
      </c>
      <c r="D401" s="162" t="s">
        <v>26</v>
      </c>
      <c r="E401" s="322">
        <v>71</v>
      </c>
      <c r="F401" s="160"/>
      <c r="G401" s="160"/>
      <c r="H401" s="159">
        <f t="shared" si="13"/>
        <v>0</v>
      </c>
    </row>
    <row r="402" spans="1:8">
      <c r="A402" s="300"/>
      <c r="B402" s="300"/>
      <c r="C402" s="319" t="s">
        <v>1649</v>
      </c>
      <c r="D402" s="162"/>
      <c r="E402" s="322"/>
      <c r="F402" s="160"/>
      <c r="G402" s="160"/>
      <c r="H402" s="159"/>
    </row>
    <row r="403" spans="1:8">
      <c r="A403" s="300" t="s">
        <v>889</v>
      </c>
      <c r="B403" s="300" t="s">
        <v>515</v>
      </c>
      <c r="C403" s="288" t="s">
        <v>840</v>
      </c>
      <c r="D403" s="162" t="s">
        <v>26</v>
      </c>
      <c r="E403" s="322">
        <v>8</v>
      </c>
      <c r="F403" s="160"/>
      <c r="G403" s="160"/>
      <c r="H403" s="159">
        <f t="shared" si="13"/>
        <v>0</v>
      </c>
    </row>
    <row r="404" spans="1:8">
      <c r="A404" s="300"/>
      <c r="B404" s="300"/>
      <c r="C404" s="319" t="s">
        <v>1649</v>
      </c>
      <c r="D404" s="162"/>
      <c r="E404" s="322"/>
      <c r="F404" s="160"/>
      <c r="G404" s="160"/>
      <c r="H404" s="159"/>
    </row>
    <row r="405" spans="1:8">
      <c r="A405" s="300" t="s">
        <v>890</v>
      </c>
      <c r="B405" s="300" t="s">
        <v>551</v>
      </c>
      <c r="C405" s="288" t="s">
        <v>841</v>
      </c>
      <c r="D405" s="162" t="s">
        <v>26</v>
      </c>
      <c r="E405" s="322">
        <v>100</v>
      </c>
      <c r="F405" s="160"/>
      <c r="G405" s="160"/>
      <c r="H405" s="159">
        <f t="shared" si="13"/>
        <v>0</v>
      </c>
    </row>
    <row r="406" spans="1:8">
      <c r="A406" s="300"/>
      <c r="B406" s="300"/>
      <c r="C406" s="319" t="s">
        <v>1649</v>
      </c>
      <c r="D406" s="162"/>
      <c r="E406" s="322"/>
      <c r="F406" s="160"/>
      <c r="G406" s="160"/>
      <c r="H406" s="159"/>
    </row>
    <row r="407" spans="1:8">
      <c r="A407" s="300" t="s">
        <v>891</v>
      </c>
      <c r="B407" s="300" t="s">
        <v>842</v>
      </c>
      <c r="C407" s="288" t="s">
        <v>843</v>
      </c>
      <c r="D407" s="162" t="s">
        <v>81</v>
      </c>
      <c r="E407" s="322">
        <v>78</v>
      </c>
      <c r="F407" s="160"/>
      <c r="G407" s="160"/>
      <c r="H407" s="159">
        <f t="shared" si="13"/>
        <v>0</v>
      </c>
    </row>
    <row r="408" spans="1:8" ht="25.5">
      <c r="A408" s="300" t="s">
        <v>892</v>
      </c>
      <c r="B408" s="300" t="s">
        <v>844</v>
      </c>
      <c r="C408" s="288" t="s">
        <v>845</v>
      </c>
      <c r="D408" s="162" t="s">
        <v>81</v>
      </c>
      <c r="E408" s="322">
        <v>78</v>
      </c>
      <c r="F408" s="160"/>
      <c r="G408" s="160"/>
      <c r="H408" s="159">
        <f t="shared" si="13"/>
        <v>0</v>
      </c>
    </row>
    <row r="409" spans="1:8">
      <c r="A409" s="300" t="s">
        <v>893</v>
      </c>
      <c r="B409" s="300" t="s">
        <v>846</v>
      </c>
      <c r="C409" s="288" t="s">
        <v>847</v>
      </c>
      <c r="D409" s="162" t="s">
        <v>81</v>
      </c>
      <c r="E409" s="322">
        <v>32</v>
      </c>
      <c r="F409" s="160"/>
      <c r="G409" s="160"/>
      <c r="H409" s="159">
        <f t="shared" si="13"/>
        <v>0</v>
      </c>
    </row>
    <row r="410" spans="1:8">
      <c r="A410" s="300"/>
      <c r="B410" s="300"/>
      <c r="C410" s="288" t="s">
        <v>848</v>
      </c>
      <c r="D410" s="162"/>
      <c r="E410" s="322"/>
      <c r="F410" s="160"/>
      <c r="G410" s="160"/>
      <c r="H410" s="159">
        <f t="shared" si="13"/>
        <v>0</v>
      </c>
    </row>
    <row r="411" spans="1:8">
      <c r="A411" s="300"/>
      <c r="B411" s="300"/>
      <c r="C411" s="319" t="s">
        <v>1650</v>
      </c>
      <c r="D411" s="162"/>
      <c r="E411" s="322"/>
      <c r="F411" s="160"/>
      <c r="G411" s="160"/>
      <c r="H411" s="159"/>
    </row>
    <row r="412" spans="1:8">
      <c r="A412" s="300" t="s">
        <v>894</v>
      </c>
      <c r="B412" s="300" t="s">
        <v>568</v>
      </c>
      <c r="C412" s="288" t="s">
        <v>849</v>
      </c>
      <c r="D412" s="162" t="s">
        <v>81</v>
      </c>
      <c r="E412" s="322">
        <v>4</v>
      </c>
      <c r="F412" s="160"/>
      <c r="G412" s="160"/>
      <c r="H412" s="159">
        <f t="shared" si="13"/>
        <v>0</v>
      </c>
    </row>
    <row r="413" spans="1:8">
      <c r="A413" s="300" t="s">
        <v>895</v>
      </c>
      <c r="B413" s="300" t="s">
        <v>574</v>
      </c>
      <c r="C413" s="288" t="s">
        <v>850</v>
      </c>
      <c r="D413" s="162" t="s">
        <v>81</v>
      </c>
      <c r="E413" s="322">
        <v>1</v>
      </c>
      <c r="F413" s="160"/>
      <c r="G413" s="160"/>
      <c r="H413" s="159">
        <f t="shared" si="13"/>
        <v>0</v>
      </c>
    </row>
    <row r="414" spans="1:8">
      <c r="A414" s="300" t="s">
        <v>896</v>
      </c>
      <c r="B414" s="300" t="s">
        <v>600</v>
      </c>
      <c r="C414" s="288" t="s">
        <v>851</v>
      </c>
      <c r="D414" s="162" t="s">
        <v>26</v>
      </c>
      <c r="E414" s="322">
        <v>1</v>
      </c>
      <c r="F414" s="160"/>
      <c r="G414" s="160"/>
      <c r="H414" s="159">
        <f t="shared" si="13"/>
        <v>0</v>
      </c>
    </row>
    <row r="415" spans="1:8">
      <c r="A415" s="300" t="s">
        <v>898</v>
      </c>
      <c r="B415" s="300" t="s">
        <v>852</v>
      </c>
      <c r="C415" s="288" t="s">
        <v>853</v>
      </c>
      <c r="D415" s="162" t="s">
        <v>81</v>
      </c>
      <c r="E415" s="322">
        <v>18</v>
      </c>
      <c r="F415" s="160"/>
      <c r="G415" s="160"/>
      <c r="H415" s="159">
        <f t="shared" ref="H415:H420" si="14">PRODUCT(E415,(F415+G415))</f>
        <v>0</v>
      </c>
    </row>
    <row r="416" spans="1:8">
      <c r="A416" s="300" t="s">
        <v>899</v>
      </c>
      <c r="B416" s="300" t="s">
        <v>854</v>
      </c>
      <c r="C416" s="288" t="s">
        <v>855</v>
      </c>
      <c r="D416" s="162" t="s">
        <v>26</v>
      </c>
      <c r="E416" s="322">
        <v>15</v>
      </c>
      <c r="F416" s="160"/>
      <c r="G416" s="160"/>
      <c r="H416" s="159">
        <f t="shared" si="14"/>
        <v>0</v>
      </c>
    </row>
    <row r="417" spans="1:8">
      <c r="A417" s="300"/>
      <c r="B417" s="300"/>
      <c r="C417" s="319" t="s">
        <v>1651</v>
      </c>
      <c r="D417" s="162"/>
      <c r="E417" s="322"/>
      <c r="F417" s="160"/>
      <c r="G417" s="160"/>
      <c r="H417" s="159"/>
    </row>
    <row r="418" spans="1:8">
      <c r="A418" s="300" t="s">
        <v>900</v>
      </c>
      <c r="B418" s="300" t="s">
        <v>856</v>
      </c>
      <c r="C418" s="288" t="s">
        <v>857</v>
      </c>
      <c r="D418" s="162" t="s">
        <v>26</v>
      </c>
      <c r="E418" s="322">
        <v>28</v>
      </c>
      <c r="F418" s="160"/>
      <c r="G418" s="160"/>
      <c r="H418" s="159">
        <f t="shared" si="14"/>
        <v>0</v>
      </c>
    </row>
    <row r="419" spans="1:8">
      <c r="A419" s="300"/>
      <c r="B419" s="300"/>
      <c r="C419" s="319" t="s">
        <v>1652</v>
      </c>
      <c r="D419" s="162"/>
      <c r="E419" s="322"/>
      <c r="F419" s="160"/>
      <c r="G419" s="160"/>
      <c r="H419" s="159"/>
    </row>
    <row r="420" spans="1:8">
      <c r="A420" s="300" t="s">
        <v>901</v>
      </c>
      <c r="B420" s="300" t="s">
        <v>858</v>
      </c>
      <c r="C420" s="288" t="s">
        <v>859</v>
      </c>
      <c r="D420" s="162" t="s">
        <v>26</v>
      </c>
      <c r="E420" s="322">
        <v>3</v>
      </c>
      <c r="F420" s="160"/>
      <c r="G420" s="160"/>
      <c r="H420" s="159">
        <f t="shared" si="14"/>
        <v>0</v>
      </c>
    </row>
    <row r="421" spans="1:8">
      <c r="A421" s="300"/>
      <c r="B421" s="300"/>
      <c r="C421" s="319" t="s">
        <v>1617</v>
      </c>
      <c r="D421" s="162"/>
      <c r="E421" s="322"/>
      <c r="F421" s="160"/>
      <c r="G421" s="160"/>
      <c r="H421" s="159"/>
    </row>
    <row r="422" spans="1:8" ht="13.5" thickBot="1">
      <c r="A422" s="163"/>
      <c r="B422" s="163"/>
      <c r="C422" s="282"/>
      <c r="D422" s="162"/>
      <c r="E422" s="161"/>
      <c r="F422" s="161"/>
      <c r="G422" s="160"/>
      <c r="H422" s="159"/>
    </row>
    <row r="423" spans="1:8" ht="13.5" thickBot="1">
      <c r="A423" s="19"/>
      <c r="B423" s="31"/>
      <c r="C423" s="18" t="s">
        <v>25</v>
      </c>
      <c r="D423" s="31"/>
      <c r="E423" s="16"/>
      <c r="F423" s="16"/>
      <c r="G423" s="16"/>
      <c r="H423" s="15">
        <f>SUBTOTAL(9,H322:H422)</f>
        <v>0</v>
      </c>
    </row>
    <row r="424" spans="1:8" ht="13.5" thickBot="1">
      <c r="A424" s="14"/>
      <c r="B424" s="30"/>
      <c r="C424" s="13"/>
      <c r="D424" s="30"/>
      <c r="E424" s="12"/>
      <c r="F424" s="12"/>
      <c r="G424" s="12"/>
      <c r="H424" s="11"/>
    </row>
    <row r="425" spans="1:8" ht="13.5" thickBot="1">
      <c r="A425" s="28" t="s">
        <v>600</v>
      </c>
      <c r="B425" s="118"/>
      <c r="C425" s="24" t="s">
        <v>599</v>
      </c>
      <c r="D425" s="29"/>
      <c r="E425" s="21"/>
      <c r="F425" s="21"/>
      <c r="G425" s="21"/>
      <c r="H425" s="20"/>
    </row>
    <row r="426" spans="1:8" ht="14.25">
      <c r="A426" s="199"/>
      <c r="B426" s="199"/>
      <c r="C426" s="198"/>
      <c r="D426" s="197"/>
      <c r="E426" s="196"/>
      <c r="F426" s="196"/>
      <c r="G426" s="195"/>
      <c r="H426" s="194"/>
    </row>
    <row r="427" spans="1:8">
      <c r="A427" s="300" t="s">
        <v>601</v>
      </c>
      <c r="B427" s="300" t="s">
        <v>902</v>
      </c>
      <c r="C427" s="288" t="s">
        <v>903</v>
      </c>
      <c r="D427" s="162" t="s">
        <v>60</v>
      </c>
      <c r="E427" s="322">
        <v>2850</v>
      </c>
      <c r="F427" s="160"/>
      <c r="G427" s="160"/>
      <c r="H427" s="159">
        <f t="shared" ref="H427:H434" si="15">PRODUCT(E427,(F427+G427))</f>
        <v>0</v>
      </c>
    </row>
    <row r="428" spans="1:8">
      <c r="A428" s="300" t="s">
        <v>919</v>
      </c>
      <c r="B428" s="300" t="s">
        <v>904</v>
      </c>
      <c r="C428" s="288" t="s">
        <v>905</v>
      </c>
      <c r="D428" s="162" t="s">
        <v>60</v>
      </c>
      <c r="E428" s="322">
        <v>780</v>
      </c>
      <c r="F428" s="160"/>
      <c r="G428" s="160"/>
      <c r="H428" s="159">
        <f t="shared" si="15"/>
        <v>0</v>
      </c>
    </row>
    <row r="429" spans="1:8">
      <c r="A429" s="300" t="s">
        <v>920</v>
      </c>
      <c r="B429" s="300" t="s">
        <v>906</v>
      </c>
      <c r="C429" s="288" t="s">
        <v>907</v>
      </c>
      <c r="D429" s="162" t="s">
        <v>60</v>
      </c>
      <c r="E429" s="322">
        <v>3970</v>
      </c>
      <c r="F429" s="160"/>
      <c r="G429" s="160"/>
      <c r="H429" s="159">
        <f t="shared" si="15"/>
        <v>0</v>
      </c>
    </row>
    <row r="430" spans="1:8" ht="25.5">
      <c r="A430" s="300" t="s">
        <v>921</v>
      </c>
      <c r="B430" s="300" t="s">
        <v>908</v>
      </c>
      <c r="C430" s="288" t="s">
        <v>909</v>
      </c>
      <c r="D430" s="162" t="s">
        <v>60</v>
      </c>
      <c r="E430" s="322">
        <v>2850</v>
      </c>
      <c r="F430" s="160"/>
      <c r="G430" s="160"/>
      <c r="H430" s="159">
        <f t="shared" si="15"/>
        <v>0</v>
      </c>
    </row>
    <row r="431" spans="1:8">
      <c r="A431" s="300"/>
      <c r="B431" s="300"/>
      <c r="C431" s="319" t="s">
        <v>1653</v>
      </c>
      <c r="D431" s="162"/>
      <c r="E431" s="322"/>
      <c r="F431" s="160"/>
      <c r="G431" s="160"/>
      <c r="H431" s="159"/>
    </row>
    <row r="432" spans="1:8" ht="25.5">
      <c r="A432" s="300" t="s">
        <v>922</v>
      </c>
      <c r="B432" s="300" t="s">
        <v>910</v>
      </c>
      <c r="C432" s="288" t="s">
        <v>911</v>
      </c>
      <c r="D432" s="162" t="s">
        <v>60</v>
      </c>
      <c r="E432" s="322">
        <v>4750</v>
      </c>
      <c r="F432" s="160"/>
      <c r="G432" s="160"/>
      <c r="H432" s="159">
        <f t="shared" si="15"/>
        <v>0</v>
      </c>
    </row>
    <row r="433" spans="1:8">
      <c r="A433" s="300"/>
      <c r="B433" s="300"/>
      <c r="C433" s="319" t="s">
        <v>1653</v>
      </c>
      <c r="D433" s="162"/>
      <c r="E433" s="322"/>
      <c r="F433" s="160"/>
      <c r="G433" s="160"/>
      <c r="H433" s="159"/>
    </row>
    <row r="434" spans="1:8">
      <c r="A434" s="300" t="s">
        <v>923</v>
      </c>
      <c r="B434" s="300" t="s">
        <v>912</v>
      </c>
      <c r="C434" s="288" t="s">
        <v>913</v>
      </c>
      <c r="D434" s="162" t="s">
        <v>60</v>
      </c>
      <c r="E434" s="322">
        <v>2850</v>
      </c>
      <c r="F434" s="160"/>
      <c r="G434" s="160"/>
      <c r="H434" s="159">
        <f t="shared" si="15"/>
        <v>0</v>
      </c>
    </row>
    <row r="435" spans="1:8">
      <c r="A435" s="300" t="s">
        <v>924</v>
      </c>
      <c r="B435" s="300" t="s">
        <v>914</v>
      </c>
      <c r="C435" s="288" t="s">
        <v>915</v>
      </c>
      <c r="D435" s="162" t="s">
        <v>60</v>
      </c>
      <c r="E435" s="322">
        <v>4750</v>
      </c>
      <c r="F435" s="160"/>
      <c r="G435" s="160"/>
      <c r="H435" s="159">
        <f>PRODUCT(E435,(F435+G435))</f>
        <v>0</v>
      </c>
    </row>
    <row r="436" spans="1:8">
      <c r="A436" s="300" t="s">
        <v>925</v>
      </c>
      <c r="B436" s="300" t="s">
        <v>916</v>
      </c>
      <c r="C436" s="288" t="s">
        <v>917</v>
      </c>
      <c r="D436" s="162" t="s">
        <v>28</v>
      </c>
      <c r="E436" s="322">
        <v>2280.0000000000005</v>
      </c>
      <c r="F436" s="160"/>
      <c r="G436" s="160"/>
      <c r="H436" s="159">
        <f t="shared" ref="H436:H437" si="16">PRODUCT(E436,(F436+G436))</f>
        <v>0</v>
      </c>
    </row>
    <row r="437" spans="1:8">
      <c r="A437" s="300" t="s">
        <v>926</v>
      </c>
      <c r="B437" s="300">
        <v>180406123</v>
      </c>
      <c r="C437" s="288" t="s">
        <v>918</v>
      </c>
      <c r="D437" s="162" t="s">
        <v>60</v>
      </c>
      <c r="E437" s="322">
        <v>250</v>
      </c>
      <c r="F437" s="160"/>
      <c r="G437" s="160"/>
      <c r="H437" s="159">
        <f t="shared" si="16"/>
        <v>0</v>
      </c>
    </row>
    <row r="438" spans="1:8">
      <c r="A438" s="300"/>
      <c r="B438" s="300"/>
      <c r="C438" s="319" t="s">
        <v>1607</v>
      </c>
      <c r="D438" s="162"/>
      <c r="E438" s="322"/>
      <c r="F438" s="160"/>
      <c r="G438" s="160"/>
      <c r="H438" s="159"/>
    </row>
    <row r="439" spans="1:8" ht="13.5" thickBot="1">
      <c r="A439" s="163"/>
      <c r="B439" s="163"/>
      <c r="C439" s="282"/>
      <c r="D439" s="162"/>
      <c r="E439" s="161"/>
      <c r="F439" s="161"/>
      <c r="G439" s="160"/>
      <c r="H439" s="159"/>
    </row>
    <row r="440" spans="1:8" ht="13.5" thickBot="1">
      <c r="A440" s="19"/>
      <c r="B440" s="31"/>
      <c r="C440" s="18" t="s">
        <v>25</v>
      </c>
      <c r="D440" s="31"/>
      <c r="E440" s="16"/>
      <c r="F440" s="16"/>
      <c r="G440" s="16"/>
      <c r="H440" s="15">
        <f>SUBTOTAL(9,H426:H439)</f>
        <v>0</v>
      </c>
    </row>
    <row r="441" spans="1:8" ht="13.5" thickBot="1">
      <c r="A441" s="14"/>
      <c r="B441" s="30"/>
      <c r="C441" s="13"/>
      <c r="D441" s="30"/>
      <c r="E441" s="12"/>
      <c r="F441" s="12"/>
      <c r="G441" s="12"/>
      <c r="H441" s="11"/>
    </row>
    <row r="442" spans="1:8" ht="13.5" thickBot="1">
      <c r="A442" s="28" t="s">
        <v>927</v>
      </c>
      <c r="B442" s="118"/>
      <c r="C442" s="24" t="s">
        <v>928</v>
      </c>
      <c r="D442" s="29"/>
      <c r="E442" s="21"/>
      <c r="F442" s="21"/>
      <c r="G442" s="21"/>
      <c r="H442" s="20"/>
    </row>
    <row r="443" spans="1:8" ht="14.25">
      <c r="A443" s="199"/>
      <c r="B443" s="199"/>
      <c r="C443" s="198"/>
      <c r="D443" s="197"/>
      <c r="E443" s="196"/>
      <c r="F443" s="196"/>
      <c r="G443" s="195"/>
      <c r="H443" s="194"/>
    </row>
    <row r="444" spans="1:8">
      <c r="A444" s="300" t="s">
        <v>937</v>
      </c>
      <c r="B444" s="300" t="s">
        <v>929</v>
      </c>
      <c r="C444" s="288" t="s">
        <v>930</v>
      </c>
      <c r="D444" s="162" t="s">
        <v>62</v>
      </c>
      <c r="E444" s="322">
        <v>16922.137601499999</v>
      </c>
      <c r="F444" s="160"/>
      <c r="G444" s="160"/>
      <c r="H444" s="159">
        <f t="shared" ref="H444:H447" si="17">PRODUCT(E444,(F444+G444))</f>
        <v>0</v>
      </c>
    </row>
    <row r="445" spans="1:8">
      <c r="A445" s="300" t="s">
        <v>938</v>
      </c>
      <c r="B445" s="300" t="s">
        <v>931</v>
      </c>
      <c r="C445" s="288" t="s">
        <v>932</v>
      </c>
      <c r="D445" s="162" t="s">
        <v>62</v>
      </c>
      <c r="E445" s="322">
        <v>16922.137601499999</v>
      </c>
      <c r="F445" s="160"/>
      <c r="G445" s="160"/>
      <c r="H445" s="159">
        <f t="shared" si="17"/>
        <v>0</v>
      </c>
    </row>
    <row r="446" spans="1:8">
      <c r="A446" s="300" t="s">
        <v>939</v>
      </c>
      <c r="B446" s="300" t="s">
        <v>933</v>
      </c>
      <c r="C446" s="288" t="s">
        <v>934</v>
      </c>
      <c r="D446" s="162" t="s">
        <v>62</v>
      </c>
      <c r="E446" s="322">
        <v>16922.137601499999</v>
      </c>
      <c r="F446" s="160"/>
      <c r="G446" s="160"/>
      <c r="H446" s="159">
        <f t="shared" si="17"/>
        <v>0</v>
      </c>
    </row>
    <row r="447" spans="1:8">
      <c r="A447" s="300" t="s">
        <v>940</v>
      </c>
      <c r="B447" s="300" t="s">
        <v>935</v>
      </c>
      <c r="C447" s="288" t="s">
        <v>936</v>
      </c>
      <c r="D447" s="162" t="s">
        <v>62</v>
      </c>
      <c r="E447" s="322">
        <v>0.35300000000000004</v>
      </c>
      <c r="F447" s="160"/>
      <c r="G447" s="160"/>
      <c r="H447" s="159">
        <f t="shared" si="17"/>
        <v>0</v>
      </c>
    </row>
    <row r="448" spans="1:8" ht="13.5" thickBot="1">
      <c r="A448" s="163"/>
      <c r="B448" s="163"/>
      <c r="C448" s="282"/>
      <c r="D448" s="162"/>
      <c r="E448" s="161"/>
      <c r="F448" s="161"/>
      <c r="G448" s="160"/>
      <c r="H448" s="159"/>
    </row>
    <row r="449" spans="1:9" ht="13.5" thickBot="1">
      <c r="A449" s="19"/>
      <c r="B449" s="31"/>
      <c r="C449" s="18" t="s">
        <v>25</v>
      </c>
      <c r="D449" s="31"/>
      <c r="E449" s="16"/>
      <c r="F449" s="16"/>
      <c r="G449" s="16"/>
      <c r="H449" s="15">
        <f>SUBTOTAL(9,H443:H448)</f>
        <v>0</v>
      </c>
      <c r="I449" s="329">
        <f>K173+K197+K246+K287+K327+K430</f>
        <v>0</v>
      </c>
    </row>
    <row r="450" spans="1:9" ht="13.5" thickBot="1">
      <c r="A450" s="14"/>
      <c r="B450" s="30"/>
      <c r="C450" s="13"/>
      <c r="D450" s="30"/>
      <c r="E450" s="12"/>
      <c r="F450" s="12"/>
      <c r="G450" s="12"/>
      <c r="H450" s="11"/>
    </row>
    <row r="451" spans="1:9" ht="13.5" thickBot="1">
      <c r="A451" s="28" t="s">
        <v>941</v>
      </c>
      <c r="B451" s="118"/>
      <c r="C451" s="24" t="s">
        <v>942</v>
      </c>
      <c r="D451" s="29"/>
      <c r="E451" s="21"/>
      <c r="F451" s="21"/>
      <c r="G451" s="21"/>
      <c r="H451" s="20"/>
    </row>
    <row r="452" spans="1:9" ht="14.25">
      <c r="A452" s="199"/>
      <c r="B452" s="199"/>
      <c r="C452" s="198"/>
      <c r="D452" s="197"/>
      <c r="E452" s="196"/>
      <c r="F452" s="196"/>
      <c r="G452" s="195"/>
      <c r="H452" s="194"/>
    </row>
    <row r="453" spans="1:9">
      <c r="A453" s="300" t="s">
        <v>955</v>
      </c>
      <c r="B453" s="300" t="s">
        <v>943</v>
      </c>
      <c r="C453" s="288" t="s">
        <v>944</v>
      </c>
      <c r="D453" s="162" t="s">
        <v>62</v>
      </c>
      <c r="E453" s="322">
        <v>1031.354</v>
      </c>
      <c r="F453" s="160"/>
      <c r="G453" s="160"/>
      <c r="H453" s="159">
        <f t="shared" ref="H453:H454" si="18">PRODUCT(E453,(F453+G453))</f>
        <v>0</v>
      </c>
    </row>
    <row r="454" spans="1:9">
      <c r="A454" s="300" t="s">
        <v>956</v>
      </c>
      <c r="B454" s="300" t="s">
        <v>945</v>
      </c>
      <c r="C454" s="288" t="s">
        <v>946</v>
      </c>
      <c r="D454" s="162" t="s">
        <v>62</v>
      </c>
      <c r="E454" s="322">
        <v>1031.354</v>
      </c>
      <c r="F454" s="160"/>
      <c r="G454" s="160"/>
      <c r="H454" s="159">
        <f t="shared" si="18"/>
        <v>0</v>
      </c>
    </row>
    <row r="455" spans="1:9" ht="13.5" thickBot="1">
      <c r="A455" s="163"/>
      <c r="B455" s="163"/>
      <c r="C455" s="282"/>
      <c r="D455" s="162"/>
      <c r="E455" s="161"/>
      <c r="F455" s="161"/>
      <c r="G455" s="160"/>
      <c r="H455" s="159"/>
    </row>
    <row r="456" spans="1:9" ht="13.5" thickBot="1">
      <c r="A456" s="19"/>
      <c r="B456" s="31"/>
      <c r="C456" s="18" t="s">
        <v>25</v>
      </c>
      <c r="D456" s="31"/>
      <c r="E456" s="16"/>
      <c r="F456" s="16"/>
      <c r="G456" s="16"/>
      <c r="H456" s="15">
        <f>SUBTOTAL(9,H452:H455)</f>
        <v>0</v>
      </c>
    </row>
    <row r="457" spans="1:9" ht="13.5" thickBot="1">
      <c r="A457" s="14"/>
      <c r="B457" s="30"/>
      <c r="C457" s="13"/>
      <c r="D457" s="30"/>
      <c r="E457" s="12"/>
      <c r="F457" s="12"/>
      <c r="G457" s="12"/>
      <c r="H457" s="11"/>
    </row>
    <row r="458" spans="1:9" ht="13.5" thickBot="1">
      <c r="A458" s="28" t="s">
        <v>947</v>
      </c>
      <c r="B458" s="118"/>
      <c r="C458" s="24" t="s">
        <v>948</v>
      </c>
      <c r="D458" s="29"/>
      <c r="E458" s="21"/>
      <c r="F458" s="21"/>
      <c r="G458" s="21"/>
      <c r="H458" s="20"/>
    </row>
    <row r="459" spans="1:9" ht="14.25">
      <c r="A459" s="199"/>
      <c r="B459" s="199"/>
      <c r="C459" s="198"/>
      <c r="D459" s="197"/>
      <c r="E459" s="196"/>
      <c r="F459" s="196"/>
      <c r="G459" s="195"/>
      <c r="H459" s="194"/>
    </row>
    <row r="460" spans="1:9">
      <c r="A460" s="300" t="s">
        <v>953</v>
      </c>
      <c r="B460" s="300" t="s">
        <v>949</v>
      </c>
      <c r="C460" s="288" t="s">
        <v>950</v>
      </c>
      <c r="D460" s="162" t="s">
        <v>62</v>
      </c>
      <c r="E460" s="322">
        <v>702.51</v>
      </c>
      <c r="F460" s="160"/>
      <c r="G460" s="160"/>
      <c r="H460" s="159">
        <f>PRODUCT(E460,(F460+G460))</f>
        <v>0</v>
      </c>
    </row>
    <row r="461" spans="1:9">
      <c r="A461" s="300" t="s">
        <v>954</v>
      </c>
      <c r="B461" s="300" t="s">
        <v>951</v>
      </c>
      <c r="C461" s="288" t="s">
        <v>952</v>
      </c>
      <c r="D461" s="162" t="s">
        <v>62</v>
      </c>
      <c r="E461" s="322">
        <v>328.84399999999999</v>
      </c>
      <c r="F461" s="160"/>
      <c r="G461" s="160"/>
      <c r="H461" s="159">
        <f>PRODUCT(E461,(F461+G461))</f>
        <v>0</v>
      </c>
    </row>
    <row r="462" spans="1:9" ht="13.5" thickBot="1">
      <c r="A462" s="163"/>
      <c r="B462" s="163"/>
      <c r="C462" s="282"/>
      <c r="D462" s="162"/>
      <c r="E462" s="161"/>
      <c r="F462" s="161"/>
      <c r="G462" s="160"/>
      <c r="H462" s="159"/>
    </row>
    <row r="463" spans="1:9" ht="13.5" thickBot="1">
      <c r="A463" s="19"/>
      <c r="B463" s="31"/>
      <c r="C463" s="18" t="s">
        <v>25</v>
      </c>
      <c r="D463" s="17"/>
      <c r="E463" s="16"/>
      <c r="F463" s="16"/>
      <c r="G463" s="16"/>
      <c r="H463" s="15">
        <f>SUBTOTAL(9,H459:H462)</f>
        <v>0</v>
      </c>
    </row>
    <row r="464" spans="1:9" ht="13.5" thickBot="1">
      <c r="A464" s="14"/>
      <c r="B464" s="30"/>
      <c r="C464" s="13"/>
      <c r="D464" s="13"/>
      <c r="E464" s="12"/>
      <c r="F464" s="12"/>
      <c r="G464" s="12"/>
      <c r="H464" s="11"/>
    </row>
    <row r="465" spans="1:8" ht="16.5" thickBot="1">
      <c r="A465" s="9"/>
      <c r="B465" s="119"/>
      <c r="C465" s="8" t="s">
        <v>24</v>
      </c>
      <c r="D465" s="8"/>
      <c r="E465" s="7"/>
      <c r="F465" s="7"/>
      <c r="G465" s="7"/>
      <c r="H465" s="6">
        <f>SUBTOTAL(9,H38:H464)</f>
        <v>0</v>
      </c>
    </row>
    <row r="466" spans="1:8" ht="13.5" thickBot="1">
      <c r="E466" s="5"/>
      <c r="F466" s="5"/>
      <c r="G466" s="5"/>
    </row>
    <row r="467" spans="1:8" ht="13.5" thickBot="1">
      <c r="A467" s="23">
        <v>0</v>
      </c>
      <c r="B467" s="29"/>
      <c r="C467" s="22" t="s">
        <v>1693</v>
      </c>
      <c r="D467" s="18"/>
      <c r="E467" s="21"/>
      <c r="F467" s="21"/>
      <c r="G467" s="21"/>
      <c r="H467" s="20"/>
    </row>
    <row r="468" spans="1:8" ht="14.25">
      <c r="A468" s="470"/>
      <c r="B468" s="470"/>
      <c r="C468" s="468"/>
      <c r="D468" s="469"/>
      <c r="E468" s="465"/>
      <c r="F468" s="465"/>
      <c r="G468" s="466"/>
      <c r="H468" s="467"/>
    </row>
    <row r="469" spans="1:8">
      <c r="A469" s="300" t="s">
        <v>678</v>
      </c>
      <c r="B469" s="300"/>
      <c r="C469" s="505" t="s">
        <v>1694</v>
      </c>
      <c r="D469" s="506"/>
      <c r="E469" s="506"/>
      <c r="F469" s="506"/>
      <c r="G469" s="506"/>
      <c r="H469" s="507"/>
    </row>
    <row r="470" spans="1:8" ht="24" customHeight="1">
      <c r="A470" s="300" t="s">
        <v>683</v>
      </c>
      <c r="B470" s="300"/>
      <c r="C470" s="505" t="s">
        <v>1695</v>
      </c>
      <c r="D470" s="506"/>
      <c r="E470" s="506"/>
      <c r="F470" s="506"/>
      <c r="G470" s="506"/>
      <c r="H470" s="507"/>
    </row>
    <row r="471" spans="1:8" ht="13.5" thickBot="1">
      <c r="A471" s="471"/>
      <c r="B471" s="471"/>
      <c r="C471" s="499"/>
      <c r="D471" s="500"/>
      <c r="E471" s="500"/>
      <c r="F471" s="500"/>
      <c r="G471" s="500"/>
      <c r="H471" s="501"/>
    </row>
    <row r="472" spans="1:8" ht="13.5" thickBot="1">
      <c r="A472" s="23">
        <v>0</v>
      </c>
      <c r="B472" s="29"/>
      <c r="C472" s="22" t="s">
        <v>1705</v>
      </c>
      <c r="D472" s="18"/>
      <c r="E472" s="21"/>
      <c r="F472" s="21"/>
      <c r="G472" s="21"/>
      <c r="H472" s="20"/>
    </row>
    <row r="473" spans="1:8" ht="14.25">
      <c r="A473" s="470"/>
      <c r="B473" s="470"/>
      <c r="C473" s="468"/>
      <c r="D473" s="469"/>
      <c r="E473" s="465"/>
      <c r="F473" s="465"/>
      <c r="G473" s="466"/>
      <c r="H473" s="467"/>
    </row>
    <row r="474" spans="1:8" ht="28.5" customHeight="1">
      <c r="A474" s="300" t="s">
        <v>759</v>
      </c>
      <c r="B474" s="300"/>
      <c r="C474" s="496" t="s">
        <v>1706</v>
      </c>
      <c r="D474" s="497"/>
      <c r="E474" s="497"/>
      <c r="F474" s="497"/>
      <c r="G474" s="497"/>
      <c r="H474" s="498"/>
    </row>
    <row r="475" spans="1:8" ht="13.5" thickBot="1">
      <c r="A475" s="471"/>
      <c r="B475" s="471"/>
      <c r="C475" s="499"/>
      <c r="D475" s="500"/>
      <c r="E475" s="500"/>
      <c r="F475" s="500"/>
      <c r="G475" s="500"/>
      <c r="H475" s="501"/>
    </row>
    <row r="476" spans="1:8" ht="13.5" thickBot="1">
      <c r="A476" s="23">
        <v>0</v>
      </c>
      <c r="B476" s="29"/>
      <c r="C476" s="22" t="s">
        <v>1708</v>
      </c>
      <c r="D476" s="18"/>
      <c r="E476" s="21"/>
      <c r="F476" s="21"/>
      <c r="G476" s="21"/>
      <c r="H476" s="20"/>
    </row>
    <row r="477" spans="1:8" ht="14.25">
      <c r="A477" s="470"/>
      <c r="B477" s="470"/>
      <c r="C477" s="468"/>
      <c r="D477" s="469"/>
      <c r="E477" s="465"/>
      <c r="F477" s="465"/>
      <c r="G477" s="466"/>
      <c r="H477" s="467"/>
    </row>
    <row r="478" spans="1:8">
      <c r="A478" s="300" t="s">
        <v>681</v>
      </c>
      <c r="B478" s="199"/>
      <c r="C478" s="496" t="s">
        <v>1712</v>
      </c>
      <c r="D478" s="497"/>
      <c r="E478" s="497"/>
      <c r="F478" s="497"/>
      <c r="G478" s="497"/>
      <c r="H478" s="498"/>
    </row>
    <row r="479" spans="1:8" ht="12.75" customHeight="1">
      <c r="A479" s="300" t="s">
        <v>861</v>
      </c>
      <c r="B479" s="300"/>
      <c r="C479" s="496" t="s">
        <v>1709</v>
      </c>
      <c r="D479" s="497"/>
      <c r="E479" s="497"/>
      <c r="F479" s="497"/>
      <c r="G479" s="497"/>
      <c r="H479" s="498"/>
    </row>
    <row r="480" spans="1:8" ht="12.75" customHeight="1">
      <c r="A480" s="449" t="s">
        <v>1273</v>
      </c>
      <c r="B480" s="449"/>
      <c r="C480" s="496" t="s">
        <v>1710</v>
      </c>
      <c r="D480" s="497"/>
      <c r="E480" s="497"/>
      <c r="F480" s="497"/>
      <c r="G480" s="497"/>
      <c r="H480" s="498"/>
    </row>
    <row r="481" spans="1:8" ht="13.5" thickBot="1">
      <c r="A481" s="471"/>
      <c r="B481" s="471"/>
      <c r="C481" s="499"/>
      <c r="D481" s="500"/>
      <c r="E481" s="500"/>
      <c r="F481" s="500"/>
      <c r="G481" s="500"/>
      <c r="H481" s="501"/>
    </row>
    <row r="482" spans="1:8" ht="13.5" thickBot="1"/>
    <row r="483" spans="1:8" ht="13.5" thickBot="1">
      <c r="A483" s="23">
        <v>0</v>
      </c>
      <c r="B483" s="29"/>
      <c r="C483" s="22" t="s">
        <v>1713</v>
      </c>
      <c r="D483" s="18"/>
      <c r="E483" s="21"/>
      <c r="F483" s="21"/>
      <c r="G483" s="21"/>
      <c r="H483" s="20"/>
    </row>
    <row r="484" spans="1:8" ht="14.25">
      <c r="A484" s="470"/>
      <c r="B484" s="470"/>
      <c r="C484" s="468"/>
      <c r="D484" s="469"/>
      <c r="E484" s="465"/>
      <c r="F484" s="465"/>
      <c r="G484" s="466"/>
      <c r="H484" s="467"/>
    </row>
    <row r="485" spans="1:8" ht="24.75" customHeight="1">
      <c r="A485" s="300" t="s">
        <v>764</v>
      </c>
      <c r="B485" s="487"/>
      <c r="C485" s="496" t="s">
        <v>1729</v>
      </c>
      <c r="D485" s="497"/>
      <c r="E485" s="497"/>
      <c r="F485" s="497"/>
      <c r="G485" s="497"/>
      <c r="H485" s="498"/>
    </row>
    <row r="486" spans="1:8">
      <c r="A486" s="449" t="s">
        <v>1273</v>
      </c>
      <c r="B486" s="449"/>
      <c r="C486" s="496" t="s">
        <v>1714</v>
      </c>
      <c r="D486" s="497"/>
      <c r="E486" s="497"/>
      <c r="F486" s="497"/>
      <c r="G486" s="497"/>
      <c r="H486" s="498"/>
    </row>
    <row r="487" spans="1:8" ht="13.5" thickBot="1">
      <c r="A487" s="471"/>
      <c r="B487" s="471"/>
      <c r="C487" s="499"/>
      <c r="D487" s="500"/>
      <c r="E487" s="500"/>
      <c r="F487" s="500"/>
      <c r="G487" s="500"/>
      <c r="H487" s="501"/>
    </row>
    <row r="488" spans="1:8" ht="13.5" thickBot="1"/>
    <row r="489" spans="1:8" ht="13.5" thickBot="1">
      <c r="A489" s="23">
        <v>0</v>
      </c>
      <c r="B489" s="29"/>
      <c r="C489" s="22" t="s">
        <v>1732</v>
      </c>
      <c r="D489" s="18"/>
      <c r="E489" s="21"/>
      <c r="F489" s="21"/>
      <c r="G489" s="21"/>
      <c r="H489" s="20"/>
    </row>
    <row r="490" spans="1:8" ht="14.25">
      <c r="A490" s="470"/>
      <c r="B490" s="470"/>
      <c r="C490" s="468"/>
      <c r="D490" s="469"/>
      <c r="E490" s="465"/>
      <c r="F490" s="465"/>
      <c r="G490" s="466"/>
      <c r="H490" s="467"/>
    </row>
    <row r="491" spans="1:8">
      <c r="A491" s="300" t="s">
        <v>897</v>
      </c>
      <c r="B491" s="199"/>
      <c r="C491" s="496" t="s">
        <v>1714</v>
      </c>
      <c r="D491" s="497"/>
      <c r="E491" s="497"/>
      <c r="F491" s="497"/>
      <c r="G491" s="497"/>
      <c r="H491" s="498"/>
    </row>
    <row r="492" spans="1:8">
      <c r="A492" s="449" t="s">
        <v>1408</v>
      </c>
      <c r="B492" s="300"/>
      <c r="C492" s="496" t="s">
        <v>1714</v>
      </c>
      <c r="D492" s="497"/>
      <c r="E492" s="497"/>
      <c r="F492" s="497"/>
      <c r="G492" s="497"/>
      <c r="H492" s="498"/>
    </row>
    <row r="493" spans="1:8">
      <c r="A493" s="300" t="s">
        <v>678</v>
      </c>
      <c r="B493" s="199"/>
      <c r="C493" s="496" t="s">
        <v>1733</v>
      </c>
      <c r="D493" s="497"/>
      <c r="E493" s="497"/>
      <c r="F493" s="497"/>
      <c r="G493" s="497"/>
      <c r="H493" s="498"/>
    </row>
    <row r="494" spans="1:8">
      <c r="A494" s="300" t="s">
        <v>679</v>
      </c>
      <c r="B494" s="199"/>
      <c r="C494" s="496" t="s">
        <v>1734</v>
      </c>
      <c r="D494" s="497"/>
      <c r="E494" s="497"/>
      <c r="F494" s="497"/>
      <c r="G494" s="497"/>
      <c r="H494" s="498"/>
    </row>
    <row r="495" spans="1:8">
      <c r="A495" s="300" t="s">
        <v>680</v>
      </c>
      <c r="B495" s="199"/>
      <c r="C495" s="496" t="s">
        <v>1735</v>
      </c>
      <c r="D495" s="497"/>
      <c r="E495" s="497"/>
      <c r="F495" s="497"/>
      <c r="G495" s="497"/>
      <c r="H495" s="498"/>
    </row>
    <row r="496" spans="1:8">
      <c r="A496" s="300" t="s">
        <v>681</v>
      </c>
      <c r="B496" s="199"/>
      <c r="C496" s="496" t="s">
        <v>1736</v>
      </c>
      <c r="D496" s="497"/>
      <c r="E496" s="497"/>
      <c r="F496" s="497"/>
      <c r="G496" s="497"/>
      <c r="H496" s="498"/>
    </row>
    <row r="497" spans="1:8">
      <c r="A497" s="300" t="s">
        <v>682</v>
      </c>
      <c r="B497" s="199"/>
      <c r="C497" s="496" t="s">
        <v>1737</v>
      </c>
      <c r="D497" s="497"/>
      <c r="E497" s="497"/>
      <c r="F497" s="497"/>
      <c r="G497" s="497"/>
      <c r="H497" s="498"/>
    </row>
    <row r="498" spans="1:8">
      <c r="A498" s="300" t="s">
        <v>683</v>
      </c>
      <c r="B498" s="199"/>
      <c r="C498" s="496" t="s">
        <v>1738</v>
      </c>
      <c r="D498" s="497"/>
      <c r="E498" s="497"/>
      <c r="F498" s="497"/>
      <c r="G498" s="497"/>
      <c r="H498" s="498"/>
    </row>
    <row r="499" spans="1:8">
      <c r="A499" s="300" t="s">
        <v>684</v>
      </c>
      <c r="B499" s="199"/>
      <c r="C499" s="496" t="s">
        <v>1739</v>
      </c>
      <c r="D499" s="497"/>
      <c r="E499" s="497"/>
      <c r="F499" s="497"/>
      <c r="G499" s="497"/>
      <c r="H499" s="498"/>
    </row>
    <row r="500" spans="1:8">
      <c r="A500" s="300" t="s">
        <v>685</v>
      </c>
      <c r="B500" s="199"/>
      <c r="C500" s="496" t="s">
        <v>1740</v>
      </c>
      <c r="D500" s="497"/>
      <c r="E500" s="497"/>
      <c r="F500" s="497"/>
      <c r="G500" s="497"/>
      <c r="H500" s="498"/>
    </row>
    <row r="501" spans="1:8">
      <c r="A501" s="300" t="s">
        <v>686</v>
      </c>
      <c r="B501" s="199"/>
      <c r="C501" s="496" t="s">
        <v>1741</v>
      </c>
      <c r="D501" s="497"/>
      <c r="E501" s="497"/>
      <c r="F501" s="497"/>
      <c r="G501" s="497"/>
      <c r="H501" s="498"/>
    </row>
    <row r="502" spans="1:8" ht="13.5" thickBot="1">
      <c r="A502" s="471"/>
      <c r="B502" s="471"/>
      <c r="C502" s="499"/>
      <c r="D502" s="500"/>
      <c r="E502" s="500"/>
      <c r="F502" s="500"/>
      <c r="G502" s="500"/>
      <c r="H502" s="501"/>
    </row>
  </sheetData>
  <protectedRanges>
    <protectedRange sqref="B55:E56 C80:E80 B58:E61 B57 D57:E57 D81:E81" name="Oblast1_5_2_1_1_1"/>
    <protectedRange sqref="F55:F61" name="Oblast1_5_2_1_1_1_1"/>
    <protectedRange sqref="G55:G61" name="Oblast1_5_2_1_1_1_2"/>
    <protectedRange sqref="B147:D147 D148:D149 B150:D151 B148:B149 B152:B155 D152:D155" name="Oblast1_4_1_2_2_1_1"/>
    <protectedRange sqref="D163:E163 B165:E166 B161:E162 D168:D169 B163 D164 B167 D167:E167" name="Oblast1_8_1_2"/>
    <protectedRange sqref="G161:G169" name="Oblast1_8_1_2_2"/>
    <protectedRange sqref="B205:E206 C207 C195 B187:E188 B190:E191 B189 D189:E189 B192 D192:E192" name="Oblast1_5_2_1_3_1"/>
    <protectedRange sqref="B227:E228 B225:B226 D225:E226 B219:E224 B231:E232 B214 D214:E214 B209:E210 D211:E211 B211 B212:E213 B229 D229:E229 B233 D233:E233" name="Oblast1_5_2_1_3_1_1"/>
    <protectedRange sqref="F205:F206 F187:F192" name="Oblast1_5_2_1_3_1_2"/>
    <protectedRange sqref="F231:F233 F209:F229" name="Oblast1_5_2_1_3_1_1_1"/>
    <protectedRange sqref="G205:G206 G187:G192" name="Oblast1_5_2_1_3_1_3"/>
    <protectedRange sqref="G231:G233 G209:G229" name="Oblast1_5_2_1_3_1_1_2"/>
    <protectedRange sqref="C240:C244 C247:C248" name="Oblast1_5_2_1_3_1_1_3"/>
    <protectedRange sqref="D313:D314 B312:D312 B313:B314 B315:D316 B317 D317" name="Oblast1_11_1_1_2_1"/>
    <protectedRange sqref="C313" name="Oblast1_5_2_1_1_1_4"/>
    <protectedRange sqref="B283:D290 B291 D291 B418:D418 B417 D417 B420:D420 B419 D419 B421 D421 B412:D416" name="Oblast1_8_1_1_2_1"/>
    <protectedRange sqref="B292:D294 B300:D301 B309:D310 D311 B296:D297 B295 D295 B298 D298:D299 B302 D302:D304 B311" name="Oblast1_8_1_1_1_1_1"/>
    <protectedRange sqref="F312:F317" name="Oblast1_12_1_3_1"/>
    <protectedRange sqref="F283:F291" name="Oblast1_8_1_1_2_2"/>
    <protectedRange sqref="F292:F298 F300:F302 F309:F311" name="Oblast1_8_1_1_1_1_2"/>
    <protectedRange sqref="G312:G317" name="Oblast1_3_1_2"/>
    <protectedRange sqref="G305:G308" name="Oblast1_8_1_2_3"/>
    <protectedRange sqref="G283:G291" name="Oblast1_3_1_1_1"/>
    <protectedRange sqref="G283:G291" name="Oblast1_8_1_1_2_3"/>
    <protectedRange sqref="G292:G298 G300:G302 G309:G311" name="Oblast1_8_1_1_1_1_3"/>
    <protectedRange sqref="E312:E317" name="Oblast1_11_1_1_2_2"/>
    <protectedRange sqref="E283:E291 E412:E421" name="Oblast1_8_1_1_2_4"/>
    <protectedRange sqref="E292:E298 E300:E302 E309:E311" name="Oblast1_8_1_1_1_1_4"/>
    <protectedRange sqref="G323:G342" name="Oblast1_5_3_1_2"/>
    <protectedRange sqref="G414" name="Oblast1_8_1_2_2_1_2"/>
    <protectedRange sqref="G416:G421" name="Oblast1_3_1_2_1_1_1_2"/>
    <protectedRange sqref="G351:G353" name="Oblast1_8_1_1_1_1_7"/>
    <protectedRange sqref="G349:G357" name="Oblast1_5_2_1_4_2"/>
    <protectedRange sqref="G358:G363" name="Oblast1_5_2_1_2_1_2"/>
    <protectedRange sqref="F378:F386" name="Oblast1_1_1"/>
    <protectedRange sqref="F323:F342" name="Oblast1_5_3_1_3"/>
    <protectedRange sqref="F414" name="Oblast1_8_1_2_2_1_3"/>
    <protectedRange sqref="F416:F421" name="Oblast1_3_1_2_1_1_1_3"/>
    <protectedRange sqref="F351:F353" name="Oblast1_8_1_1_1_1_8"/>
    <protectedRange sqref="F349:F350 F354:F357" name="Oblast1_5_2_1_4_3"/>
    <protectedRange sqref="F358:F363" name="Oblast1_5_2_1_2_1_3"/>
    <protectedRange sqref="D430:D433 B428:C430 B427:E429 E428:E433 B432:C432 B431 B433" name="Oblast1_5_1_3"/>
    <protectedRange sqref="B434:E437 B438 D438:E438" name="Oblast1_5_4"/>
    <protectedRange sqref="F427:F433 F444:F447 F453:F454" name="Oblast1_5_1_3_1"/>
    <protectedRange sqref="F434:F438" name="Oblast1_5_4_1"/>
    <protectedRange sqref="G427:G438" name="Oblast1_5_1_3_2"/>
    <protectedRange sqref="G434:G438" name="Oblast1_5_4_2"/>
    <protectedRange sqref="B447:E447" name="Oblast1_1_1_1"/>
    <protectedRange sqref="G447" name="Oblast1_1_1_2"/>
    <protectedRange sqref="G453:G454" name="Oblast1_5_1_1_1"/>
    <protectedRange sqref="G460" name="Oblast1_12_1_1_1_1"/>
    <protectedRange sqref="G461" name="Oblast1_12_1_2_1_1"/>
    <protectedRange sqref="F270:F272" name="Oblast1_5_2_1"/>
    <protectedRange sqref="F273" name="Oblast1_5_2_1_1"/>
    <protectedRange sqref="G270:G272" name="Oblast1_5_2_1_2"/>
  </protectedRanges>
  <mergeCells count="29">
    <mergeCell ref="C474:H474"/>
    <mergeCell ref="C475:H475"/>
    <mergeCell ref="C1:E1"/>
    <mergeCell ref="C469:H469"/>
    <mergeCell ref="C470:H470"/>
    <mergeCell ref="C471:H471"/>
    <mergeCell ref="C2:E2"/>
    <mergeCell ref="G2:H3"/>
    <mergeCell ref="C3:E3"/>
    <mergeCell ref="C4:E4"/>
    <mergeCell ref="C479:H479"/>
    <mergeCell ref="C481:H481"/>
    <mergeCell ref="C480:H480"/>
    <mergeCell ref="C485:H485"/>
    <mergeCell ref="C478:H478"/>
    <mergeCell ref="C501:H501"/>
    <mergeCell ref="C491:H491"/>
    <mergeCell ref="C492:H492"/>
    <mergeCell ref="C502:H502"/>
    <mergeCell ref="C486:H486"/>
    <mergeCell ref="C487:H487"/>
    <mergeCell ref="C493:H493"/>
    <mergeCell ref="C494:H494"/>
    <mergeCell ref="C495:H495"/>
    <mergeCell ref="C496:H496"/>
    <mergeCell ref="C497:H497"/>
    <mergeCell ref="C498:H498"/>
    <mergeCell ref="C499:H499"/>
    <mergeCell ref="C500:H500"/>
  </mergeCells>
  <phoneticPr fontId="20" type="noConversion"/>
  <pageMargins left="0.39370078740157483" right="0.39370078740157483" top="0.39370078740157483" bottom="0.51181102362204722" header="0.51181102362204722" footer="0.39370078740157483"/>
  <pageSetup paperSize="9" scale="67" fitToHeight="99" orientation="portrait" r:id="rId1"/>
  <headerFooter alignWithMargins="0">
    <oddFooter>&amp;L&amp;F&amp;C&amp;P/&amp;N&amp;R&amp;A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I145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8.7109375" style="140" customWidth="1"/>
    <col min="9" max="16384" width="9.140625" style="140"/>
  </cols>
  <sheetData>
    <row r="1" spans="1:8" ht="72" customHeight="1">
      <c r="A1" s="384"/>
      <c r="B1" s="385"/>
      <c r="C1" s="516" t="s">
        <v>176</v>
      </c>
      <c r="D1" s="503"/>
      <c r="E1" s="504"/>
      <c r="F1" s="367"/>
      <c r="G1" s="402"/>
      <c r="H1" s="39" t="s">
        <v>1724</v>
      </c>
    </row>
    <row r="2" spans="1:8" s="230" customFormat="1" ht="42" customHeight="1">
      <c r="A2" s="386"/>
      <c r="B2" s="248"/>
      <c r="C2" s="517" t="s">
        <v>92</v>
      </c>
      <c r="D2" s="518"/>
      <c r="E2" s="519"/>
      <c r="F2" s="368"/>
      <c r="G2" s="520" t="s">
        <v>1717</v>
      </c>
      <c r="H2" s="521"/>
    </row>
    <row r="3" spans="1:8" s="229" customFormat="1" ht="27" customHeight="1">
      <c r="A3" s="387"/>
      <c r="B3" s="369"/>
      <c r="C3" s="523" t="str">
        <f>Rekapitulace!B8</f>
        <v>Objekt: SO 01.2 Městský mobiliář</v>
      </c>
      <c r="D3" s="524"/>
      <c r="E3" s="525"/>
      <c r="F3" s="407"/>
      <c r="G3" s="522"/>
      <c r="H3" s="521"/>
    </row>
    <row r="4" spans="1:8" s="229" customFormat="1" ht="9.9499999999999993" customHeight="1" thickBot="1">
      <c r="A4" s="408"/>
      <c r="B4" s="409"/>
      <c r="C4" s="409"/>
      <c r="D4" s="410"/>
      <c r="E4" s="410"/>
      <c r="F4" s="410"/>
      <c r="G4" s="411"/>
      <c r="H4" s="412"/>
    </row>
    <row r="5" spans="1:8" s="224" customFormat="1" ht="24.75" thickBot="1">
      <c r="A5" s="249" t="s">
        <v>59</v>
      </c>
      <c r="B5" s="249"/>
      <c r="C5" s="250" t="s">
        <v>58</v>
      </c>
      <c r="D5" s="251" t="s">
        <v>57</v>
      </c>
      <c r="E5" s="379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54"/>
      <c r="D6" s="255"/>
      <c r="E6" s="380"/>
      <c r="F6" s="255"/>
      <c r="G6" s="256"/>
      <c r="H6" s="255"/>
    </row>
    <row r="7" spans="1:8" s="218" customFormat="1">
      <c r="A7" s="257"/>
      <c r="B7" s="213"/>
      <c r="C7" s="258" t="s">
        <v>54</v>
      </c>
      <c r="D7" s="259"/>
      <c r="E7" s="381"/>
      <c r="F7" s="259"/>
      <c r="G7" s="260"/>
      <c r="H7" s="259"/>
    </row>
    <row r="8" spans="1:8" s="217" customFormat="1" ht="36">
      <c r="A8" s="257"/>
      <c r="B8" s="263"/>
      <c r="C8" s="34" t="s">
        <v>53</v>
      </c>
      <c r="D8" s="259"/>
      <c r="E8" s="381"/>
      <c r="F8" s="259"/>
      <c r="G8" s="260"/>
      <c r="H8" s="259"/>
    </row>
    <row r="9" spans="1:8" s="166" customFormat="1" ht="24">
      <c r="A9" s="257"/>
      <c r="B9" s="168"/>
      <c r="C9" s="34" t="s">
        <v>52</v>
      </c>
      <c r="D9" s="259"/>
      <c r="E9" s="381"/>
      <c r="F9" s="259"/>
      <c r="G9" s="260"/>
      <c r="H9" s="259"/>
    </row>
    <row r="10" spans="1:8" s="166" customFormat="1" ht="24">
      <c r="A10" s="257"/>
      <c r="B10" s="213"/>
      <c r="C10" s="34" t="s">
        <v>51</v>
      </c>
      <c r="D10" s="259"/>
      <c r="E10" s="381"/>
      <c r="F10" s="259"/>
      <c r="G10" s="260"/>
      <c r="H10" s="259"/>
    </row>
    <row r="11" spans="1:8" s="166" customFormat="1" ht="24">
      <c r="A11" s="257"/>
      <c r="B11" s="263"/>
      <c r="C11" s="33" t="s">
        <v>50</v>
      </c>
      <c r="D11" s="259"/>
      <c r="E11" s="381"/>
      <c r="F11" s="259"/>
      <c r="G11" s="260"/>
      <c r="H11" s="259"/>
    </row>
    <row r="12" spans="1:8" s="166" customFormat="1" ht="128.25" customHeight="1">
      <c r="A12" s="257"/>
      <c r="B12" s="168"/>
      <c r="C12" s="33" t="s">
        <v>49</v>
      </c>
      <c r="D12" s="259"/>
      <c r="E12" s="381"/>
      <c r="F12" s="259"/>
      <c r="G12" s="260"/>
      <c r="H12" s="259"/>
    </row>
    <row r="13" spans="1:8" s="166" customFormat="1" ht="36">
      <c r="A13" s="257"/>
      <c r="B13" s="213"/>
      <c r="C13" s="33" t="s">
        <v>48</v>
      </c>
      <c r="D13" s="259"/>
      <c r="E13" s="381"/>
      <c r="F13" s="259"/>
      <c r="G13" s="260"/>
      <c r="H13" s="259"/>
    </row>
    <row r="14" spans="1:8" s="166" customFormat="1" ht="24">
      <c r="A14" s="257"/>
      <c r="B14" s="263"/>
      <c r="C14" s="33" t="s">
        <v>47</v>
      </c>
      <c r="D14" s="259"/>
      <c r="E14" s="381"/>
      <c r="F14" s="259"/>
      <c r="G14" s="260"/>
      <c r="H14" s="259"/>
    </row>
    <row r="15" spans="1:8" s="166" customFormat="1" ht="39" customHeight="1">
      <c r="A15" s="257"/>
      <c r="B15" s="168"/>
      <c r="C15" s="33" t="s">
        <v>46</v>
      </c>
      <c r="D15" s="259"/>
      <c r="E15" s="381"/>
      <c r="F15" s="259"/>
      <c r="G15" s="260"/>
      <c r="H15" s="259"/>
    </row>
    <row r="16" spans="1:8" s="166" customFormat="1" ht="14.25" customHeight="1">
      <c r="A16" s="257"/>
      <c r="B16" s="213"/>
      <c r="C16" s="262"/>
      <c r="D16" s="259"/>
      <c r="E16" s="381"/>
      <c r="F16" s="259"/>
      <c r="G16" s="260"/>
      <c r="H16" s="259"/>
    </row>
    <row r="17" spans="1:8" s="166" customFormat="1" ht="14.25" customHeight="1">
      <c r="A17" s="213"/>
      <c r="B17" s="213"/>
      <c r="C17" s="210"/>
      <c r="D17" s="209"/>
      <c r="E17" s="382"/>
      <c r="F17" s="193"/>
      <c r="G17" s="191"/>
      <c r="H17" s="190"/>
    </row>
    <row r="18" spans="1:8" s="166" customFormat="1" ht="14.25" customHeight="1">
      <c r="A18" s="263"/>
      <c r="B18" s="263"/>
      <c r="C18" s="264" t="s">
        <v>91</v>
      </c>
      <c r="D18" s="265"/>
      <c r="E18" s="383"/>
      <c r="F18" s="265"/>
      <c r="G18" s="266"/>
      <c r="H18" s="267"/>
    </row>
    <row r="19" spans="1:8" s="166" customFormat="1" ht="14.25" customHeight="1">
      <c r="A19" s="372"/>
      <c r="B19" s="168"/>
      <c r="C19" s="210"/>
      <c r="D19" s="209"/>
      <c r="E19" s="382"/>
      <c r="F19" s="193"/>
      <c r="G19" s="191"/>
      <c r="H19" s="208"/>
    </row>
    <row r="20" spans="1:8" s="166" customFormat="1" ht="14.25" customHeight="1">
      <c r="A20" s="263" t="str">
        <f>A33</f>
        <v>1</v>
      </c>
      <c r="B20" s="263"/>
      <c r="C20" s="268" t="str">
        <f>C33</f>
        <v>Zemní práce</v>
      </c>
      <c r="D20" s="265"/>
      <c r="E20" s="383"/>
      <c r="F20" s="265"/>
      <c r="G20" s="266"/>
      <c r="H20" s="269">
        <f>H48</f>
        <v>0</v>
      </c>
    </row>
    <row r="21" spans="1:8" s="166" customFormat="1" ht="14.25" customHeight="1">
      <c r="A21" s="263" t="str">
        <f>A50</f>
        <v>2</v>
      </c>
      <c r="B21" s="263"/>
      <c r="C21" s="463" t="str">
        <f>C50</f>
        <v>Zakládání</v>
      </c>
      <c r="D21" s="265"/>
      <c r="E21" s="383"/>
      <c r="F21" s="265"/>
      <c r="G21" s="266"/>
      <c r="H21" s="269">
        <f>H57</f>
        <v>0</v>
      </c>
    </row>
    <row r="22" spans="1:8" s="166" customFormat="1" ht="14.25" customHeight="1">
      <c r="A22" s="263" t="str">
        <f>A59</f>
        <v>5</v>
      </c>
      <c r="B22" s="263"/>
      <c r="C22" s="463" t="str">
        <f>C59</f>
        <v>Komunikace</v>
      </c>
      <c r="D22" s="265"/>
      <c r="E22" s="383"/>
      <c r="F22" s="265"/>
      <c r="G22" s="266"/>
      <c r="H22" s="269">
        <f>H65</f>
        <v>0</v>
      </c>
    </row>
    <row r="23" spans="1:8" s="166" customFormat="1" ht="14.25" customHeight="1">
      <c r="A23" s="263" t="str">
        <f>A67</f>
        <v>9</v>
      </c>
      <c r="B23" s="263"/>
      <c r="C23" s="463" t="str">
        <f>C67</f>
        <v>Ostatní konstrukce a práce-bourání</v>
      </c>
      <c r="D23" s="265"/>
      <c r="E23" s="383"/>
      <c r="F23" s="265"/>
      <c r="G23" s="266"/>
      <c r="H23" s="269">
        <f>H86</f>
        <v>0</v>
      </c>
    </row>
    <row r="24" spans="1:8" s="166" customFormat="1" ht="14.25" customHeight="1">
      <c r="A24" s="263" t="str">
        <f>A88</f>
        <v>99</v>
      </c>
      <c r="B24" s="263"/>
      <c r="C24" s="463" t="str">
        <f>C88</f>
        <v>Přesun hmot</v>
      </c>
      <c r="D24" s="265"/>
      <c r="E24" s="383"/>
      <c r="F24" s="265"/>
      <c r="G24" s="266"/>
      <c r="H24" s="269">
        <f>H99</f>
        <v>0</v>
      </c>
    </row>
    <row r="25" spans="1:8" s="166" customFormat="1" ht="14.25" customHeight="1">
      <c r="A25" s="263" t="str">
        <f>A101</f>
        <v>765</v>
      </c>
      <c r="B25" s="263"/>
      <c r="C25" s="463" t="str">
        <f>C101</f>
        <v>Konstrukce pokrývačské</v>
      </c>
      <c r="D25" s="265"/>
      <c r="E25" s="383"/>
      <c r="F25" s="265"/>
      <c r="G25" s="266"/>
      <c r="H25" s="269">
        <f>H106</f>
        <v>0</v>
      </c>
    </row>
    <row r="26" spans="1:8" s="166" customFormat="1" ht="14.25" customHeight="1">
      <c r="A26" s="263" t="str">
        <f>A108</f>
        <v>767</v>
      </c>
      <c r="B26" s="263"/>
      <c r="C26" s="463" t="str">
        <f>C108</f>
        <v>Konstrukce zámečnické</v>
      </c>
      <c r="D26" s="265"/>
      <c r="E26" s="383"/>
      <c r="F26" s="265"/>
      <c r="G26" s="266"/>
      <c r="H26" s="269">
        <f>H117</f>
        <v>0</v>
      </c>
    </row>
    <row r="27" spans="1:8" s="166" customFormat="1" ht="14.25" customHeight="1">
      <c r="A27" s="263" t="str">
        <f>A119</f>
        <v>922</v>
      </c>
      <c r="B27" s="263"/>
      <c r="C27" s="463" t="str">
        <f>C119</f>
        <v>Montáže sdělovacích, signalizačních a zabezpečovacích zařízení</v>
      </c>
      <c r="D27" s="265"/>
      <c r="E27" s="383"/>
      <c r="F27" s="265"/>
      <c r="G27" s="266"/>
      <c r="H27" s="269">
        <f>H127</f>
        <v>0</v>
      </c>
    </row>
    <row r="28" spans="1:8" s="166" customFormat="1" ht="14.25" customHeight="1">
      <c r="A28" s="333"/>
      <c r="B28" s="333"/>
      <c r="C28" s="464"/>
      <c r="D28" s="265"/>
      <c r="E28" s="383"/>
      <c r="F28" s="265"/>
      <c r="G28" s="266"/>
      <c r="H28" s="269"/>
    </row>
    <row r="29" spans="1:8" s="166" customFormat="1" ht="14.25" customHeight="1">
      <c r="A29" s="263" t="str">
        <f>A129</f>
        <v>O</v>
      </c>
      <c r="B29" s="263"/>
      <c r="C29" s="463" t="str">
        <f>C129</f>
        <v>Ostatní</v>
      </c>
      <c r="D29" s="265"/>
      <c r="E29" s="383"/>
      <c r="F29" s="265"/>
      <c r="G29" s="266"/>
      <c r="H29" s="269">
        <f>H133</f>
        <v>0</v>
      </c>
    </row>
    <row r="30" spans="1:8" s="166" customFormat="1" ht="14.25" customHeight="1" thickBot="1">
      <c r="A30" s="263"/>
      <c r="B30" s="371"/>
      <c r="C30" s="268"/>
      <c r="D30" s="265"/>
      <c r="E30" s="383"/>
      <c r="F30" s="265"/>
      <c r="G30" s="266"/>
      <c r="H30" s="269"/>
    </row>
    <row r="31" spans="1:8" s="167" customFormat="1" ht="24" customHeight="1" thickBot="1">
      <c r="A31" s="270"/>
      <c r="B31" s="315"/>
      <c r="C31" s="353" t="s">
        <v>24</v>
      </c>
      <c r="D31" s="388"/>
      <c r="E31" s="355"/>
      <c r="F31" s="355"/>
      <c r="G31" s="356"/>
      <c r="H31" s="357">
        <f>SUM(H20:H30)</f>
        <v>0</v>
      </c>
    </row>
    <row r="32" spans="1:8" s="167" customFormat="1" ht="13.5" thickBot="1">
      <c r="A32" s="273"/>
      <c r="B32" s="316"/>
      <c r="C32" s="274"/>
      <c r="D32" s="389"/>
      <c r="E32" s="275"/>
      <c r="F32" s="275"/>
      <c r="G32" s="276"/>
      <c r="H32" s="277"/>
    </row>
    <row r="33" spans="1:8" s="167" customFormat="1" ht="13.5" thickBot="1">
      <c r="A33" s="28" t="s">
        <v>89</v>
      </c>
      <c r="B33" s="118"/>
      <c r="C33" s="24" t="s">
        <v>44</v>
      </c>
      <c r="D33" s="390"/>
      <c r="E33" s="279"/>
      <c r="F33" s="279"/>
      <c r="G33" s="280"/>
      <c r="H33" s="281"/>
    </row>
    <row r="34" spans="1:8" s="167" customFormat="1" ht="14.25">
      <c r="A34" s="373"/>
      <c r="B34" s="199"/>
      <c r="C34" s="198"/>
      <c r="D34" s="197"/>
      <c r="E34" s="377"/>
      <c r="F34" s="196"/>
      <c r="G34" s="195"/>
      <c r="H34" s="194"/>
    </row>
    <row r="35" spans="1:8" s="167" customFormat="1">
      <c r="A35" s="300" t="s">
        <v>31</v>
      </c>
      <c r="B35" s="300" t="s">
        <v>441</v>
      </c>
      <c r="C35" s="288" t="s">
        <v>183</v>
      </c>
      <c r="D35" s="162" t="s">
        <v>28</v>
      </c>
      <c r="E35" s="322">
        <f>E36</f>
        <v>5.093</v>
      </c>
      <c r="F35" s="160"/>
      <c r="G35" s="160"/>
      <c r="H35" s="159">
        <f t="shared" ref="H35:H46" si="0">PRODUCT(E35,(F35+G35))</f>
        <v>0</v>
      </c>
    </row>
    <row r="36" spans="1:8" s="167" customFormat="1">
      <c r="A36" s="300"/>
      <c r="B36" s="300"/>
      <c r="C36" s="319" t="s">
        <v>444</v>
      </c>
      <c r="D36" s="320"/>
      <c r="E36" s="323">
        <f>4.63*1.1</f>
        <v>5.093</v>
      </c>
      <c r="F36" s="160"/>
      <c r="G36" s="160"/>
      <c r="H36" s="159">
        <f t="shared" si="0"/>
        <v>0</v>
      </c>
    </row>
    <row r="37" spans="1:8" s="167" customFormat="1">
      <c r="A37" s="300" t="s">
        <v>43</v>
      </c>
      <c r="B37" s="300" t="s">
        <v>442</v>
      </c>
      <c r="C37" s="288" t="s">
        <v>184</v>
      </c>
      <c r="D37" s="162" t="s">
        <v>28</v>
      </c>
      <c r="E37" s="322">
        <f>E35</f>
        <v>5.093</v>
      </c>
      <c r="F37" s="160"/>
      <c r="G37" s="160"/>
      <c r="H37" s="159">
        <f t="shared" si="0"/>
        <v>0</v>
      </c>
    </row>
    <row r="38" spans="1:8" s="167" customFormat="1">
      <c r="A38" s="300"/>
      <c r="B38" s="300"/>
      <c r="C38" s="319" t="s">
        <v>446</v>
      </c>
      <c r="D38" s="320"/>
      <c r="E38" s="323"/>
      <c r="F38" s="160"/>
      <c r="G38" s="160"/>
      <c r="H38" s="159">
        <f t="shared" si="0"/>
        <v>0</v>
      </c>
    </row>
    <row r="39" spans="1:8" s="167" customFormat="1" ht="12.75" customHeight="1">
      <c r="A39" s="300" t="s">
        <v>42</v>
      </c>
      <c r="B39" s="300" t="s">
        <v>443</v>
      </c>
      <c r="C39" s="288" t="s">
        <v>185</v>
      </c>
      <c r="D39" s="162" t="s">
        <v>28</v>
      </c>
      <c r="E39" s="322">
        <f>E35</f>
        <v>5.093</v>
      </c>
      <c r="F39" s="160"/>
      <c r="G39" s="160"/>
      <c r="H39" s="159">
        <f t="shared" si="0"/>
        <v>0</v>
      </c>
    </row>
    <row r="40" spans="1:8" s="167" customFormat="1">
      <c r="A40" s="300"/>
      <c r="B40" s="300"/>
      <c r="C40" s="319" t="s">
        <v>446</v>
      </c>
      <c r="D40" s="320"/>
      <c r="E40" s="323"/>
      <c r="F40" s="160"/>
      <c r="G40" s="160"/>
      <c r="H40" s="159">
        <f t="shared" si="0"/>
        <v>0</v>
      </c>
    </row>
    <row r="41" spans="1:8" s="167" customFormat="1" ht="25.5">
      <c r="A41" s="300" t="s">
        <v>41</v>
      </c>
      <c r="B41" s="300" t="s">
        <v>265</v>
      </c>
      <c r="C41" s="288" t="s">
        <v>186</v>
      </c>
      <c r="D41" s="162" t="s">
        <v>28</v>
      </c>
      <c r="E41" s="322">
        <f>E35</f>
        <v>5.093</v>
      </c>
      <c r="F41" s="160"/>
      <c r="G41" s="160"/>
      <c r="H41" s="159">
        <f t="shared" si="0"/>
        <v>0</v>
      </c>
    </row>
    <row r="42" spans="1:8" s="167" customFormat="1">
      <c r="A42" s="300"/>
      <c r="B42" s="300"/>
      <c r="C42" s="319" t="s">
        <v>446</v>
      </c>
      <c r="D42" s="320"/>
      <c r="E42" s="323"/>
      <c r="F42" s="160"/>
      <c r="G42" s="160"/>
      <c r="H42" s="159">
        <f t="shared" si="0"/>
        <v>0</v>
      </c>
    </row>
    <row r="43" spans="1:8" s="167" customFormat="1">
      <c r="A43" s="300" t="s">
        <v>33</v>
      </c>
      <c r="B43" s="300" t="s">
        <v>281</v>
      </c>
      <c r="C43" s="288" t="s">
        <v>20</v>
      </c>
      <c r="D43" s="162" t="s">
        <v>28</v>
      </c>
      <c r="E43" s="322">
        <f>E35</f>
        <v>5.093</v>
      </c>
      <c r="F43" s="160"/>
      <c r="G43" s="160"/>
      <c r="H43" s="159">
        <f t="shared" si="0"/>
        <v>0</v>
      </c>
    </row>
    <row r="44" spans="1:8" s="167" customFormat="1">
      <c r="A44" s="300"/>
      <c r="B44" s="300"/>
      <c r="C44" s="319" t="s">
        <v>446</v>
      </c>
      <c r="D44" s="320"/>
      <c r="E44" s="323"/>
      <c r="F44" s="160"/>
      <c r="G44" s="160"/>
      <c r="H44" s="159">
        <f t="shared" si="0"/>
        <v>0</v>
      </c>
    </row>
    <row r="45" spans="1:8" s="167" customFormat="1" ht="12.75" customHeight="1">
      <c r="A45" s="300" t="s">
        <v>16</v>
      </c>
      <c r="B45" s="300" t="s">
        <v>282</v>
      </c>
      <c r="C45" s="288" t="s">
        <v>187</v>
      </c>
      <c r="D45" s="162" t="s">
        <v>62</v>
      </c>
      <c r="E45" s="322">
        <f>E46</f>
        <v>8.1487999999999996</v>
      </c>
      <c r="F45" s="160"/>
      <c r="G45" s="160"/>
      <c r="H45" s="159">
        <f t="shared" si="0"/>
        <v>0</v>
      </c>
    </row>
    <row r="46" spans="1:8" s="167" customFormat="1">
      <c r="A46" s="300"/>
      <c r="B46" s="300"/>
      <c r="C46" s="319" t="s">
        <v>445</v>
      </c>
      <c r="D46" s="320"/>
      <c r="E46" s="323">
        <f>E35*1.6</f>
        <v>8.1487999999999996</v>
      </c>
      <c r="F46" s="160"/>
      <c r="G46" s="160"/>
      <c r="H46" s="159">
        <f t="shared" si="0"/>
        <v>0</v>
      </c>
    </row>
    <row r="47" spans="1:8" s="167" customFormat="1" ht="13.5" thickBot="1">
      <c r="A47" s="163"/>
      <c r="B47" s="163"/>
      <c r="C47" s="282"/>
      <c r="D47" s="162"/>
      <c r="E47" s="161"/>
      <c r="F47" s="161"/>
      <c r="G47" s="160"/>
      <c r="H47" s="159"/>
    </row>
    <row r="48" spans="1:8" s="167" customFormat="1" ht="13.5" thickBot="1">
      <c r="A48" s="19"/>
      <c r="B48" s="31"/>
      <c r="C48" s="18" t="s">
        <v>25</v>
      </c>
      <c r="D48" s="31"/>
      <c r="E48" s="16"/>
      <c r="F48" s="16"/>
      <c r="G48" s="16"/>
      <c r="H48" s="15">
        <f>SUBTOTAL(9,H35:H47)</f>
        <v>0</v>
      </c>
    </row>
    <row r="49" spans="1:8" s="167" customFormat="1" ht="13.5" thickBot="1">
      <c r="A49" s="14"/>
      <c r="B49" s="30"/>
      <c r="C49" s="13"/>
      <c r="D49" s="30"/>
      <c r="E49" s="12"/>
      <c r="F49" s="12"/>
      <c r="G49" s="12"/>
      <c r="H49" s="11"/>
    </row>
    <row r="50" spans="1:8" s="167" customFormat="1" ht="13.5" thickBot="1">
      <c r="A50" s="28" t="s">
        <v>40</v>
      </c>
      <c r="B50" s="118"/>
      <c r="C50" s="24" t="s">
        <v>39</v>
      </c>
      <c r="D50" s="29"/>
      <c r="E50" s="21"/>
      <c r="F50" s="21"/>
      <c r="G50" s="21"/>
      <c r="H50" s="20"/>
    </row>
    <row r="51" spans="1:8" s="167" customFormat="1" ht="14.25">
      <c r="A51" s="373"/>
      <c r="B51" s="199"/>
      <c r="C51" s="198"/>
      <c r="D51" s="197"/>
      <c r="E51" s="377"/>
      <c r="F51" s="196"/>
      <c r="G51" s="195"/>
      <c r="H51" s="194"/>
    </row>
    <row r="52" spans="1:8" s="167" customFormat="1">
      <c r="A52" s="300" t="s">
        <v>34</v>
      </c>
      <c r="B52" s="300" t="s">
        <v>451</v>
      </c>
      <c r="C52" s="288" t="s">
        <v>188</v>
      </c>
      <c r="D52" s="162" t="s">
        <v>28</v>
      </c>
      <c r="E52" s="322">
        <f>E53</f>
        <v>4.7920499999999997</v>
      </c>
      <c r="F52" s="160"/>
      <c r="G52" s="160"/>
      <c r="H52" s="159">
        <f t="shared" ref="H52:H55" si="1">PRODUCT(E52,(F52+G52))</f>
        <v>0</v>
      </c>
    </row>
    <row r="53" spans="1:8" s="167" customFormat="1" ht="25.5">
      <c r="A53" s="300"/>
      <c r="B53" s="300"/>
      <c r="C53" s="319" t="s">
        <v>452</v>
      </c>
      <c r="D53" s="320"/>
      <c r="E53" s="323">
        <f>4.63*1*1*1.035</f>
        <v>4.7920499999999997</v>
      </c>
      <c r="F53" s="160"/>
      <c r="G53" s="160"/>
      <c r="H53" s="159">
        <f t="shared" si="1"/>
        <v>0</v>
      </c>
    </row>
    <row r="54" spans="1:8" s="167" customFormat="1">
      <c r="A54" s="300" t="s">
        <v>38</v>
      </c>
      <c r="B54" s="300" t="s">
        <v>447</v>
      </c>
      <c r="C54" s="288" t="s">
        <v>194</v>
      </c>
      <c r="D54" s="162" t="s">
        <v>62</v>
      </c>
      <c r="E54" s="322">
        <f>E55</f>
        <v>2.492625E-2</v>
      </c>
      <c r="F54" s="160"/>
      <c r="G54" s="160"/>
      <c r="H54" s="159">
        <f t="shared" si="1"/>
        <v>0</v>
      </c>
    </row>
    <row r="55" spans="1:8" s="167" customFormat="1">
      <c r="A55" s="300"/>
      <c r="B55" s="300"/>
      <c r="C55" s="319" t="s">
        <v>448</v>
      </c>
      <c r="D55" s="320"/>
      <c r="E55" s="323">
        <f>(1.25*4.6*4.335)/1000</f>
        <v>2.492625E-2</v>
      </c>
      <c r="F55" s="160"/>
      <c r="G55" s="160"/>
      <c r="H55" s="159">
        <f t="shared" si="1"/>
        <v>0</v>
      </c>
    </row>
    <row r="56" spans="1:8" s="167" customFormat="1" ht="13.5" thickBot="1">
      <c r="A56" s="163"/>
      <c r="B56" s="163"/>
      <c r="C56" s="282"/>
      <c r="D56" s="162"/>
      <c r="E56" s="161"/>
      <c r="F56" s="161"/>
      <c r="G56" s="160"/>
      <c r="H56" s="159"/>
    </row>
    <row r="57" spans="1:8" s="167" customFormat="1" ht="13.5" thickBot="1">
      <c r="A57" s="19"/>
      <c r="B57" s="31"/>
      <c r="C57" s="18" t="s">
        <v>25</v>
      </c>
      <c r="D57" s="31"/>
      <c r="E57" s="16"/>
      <c r="F57" s="16"/>
      <c r="G57" s="16"/>
      <c r="H57" s="15">
        <f>SUBTOTAL(9,H52:H56)</f>
        <v>0</v>
      </c>
    </row>
    <row r="58" spans="1:8" s="167" customFormat="1" ht="13.5" thickBot="1">
      <c r="A58" s="14"/>
      <c r="B58" s="30"/>
      <c r="C58" s="13"/>
      <c r="D58" s="30"/>
      <c r="E58" s="12"/>
      <c r="F58" s="12"/>
      <c r="G58" s="12"/>
      <c r="H58" s="11"/>
    </row>
    <row r="59" spans="1:8" s="167" customFormat="1" ht="13.5" thickBot="1">
      <c r="A59" s="28" t="s">
        <v>805</v>
      </c>
      <c r="B59" s="118"/>
      <c r="C59" s="24" t="s">
        <v>1544</v>
      </c>
      <c r="D59" s="29"/>
      <c r="E59" s="21"/>
      <c r="F59" s="21"/>
      <c r="G59" s="21"/>
      <c r="H59" s="20"/>
    </row>
    <row r="60" spans="1:8" s="167" customFormat="1" ht="14.25">
      <c r="A60" s="373"/>
      <c r="B60" s="199"/>
      <c r="C60" s="198"/>
      <c r="D60" s="197"/>
      <c r="E60" s="377"/>
      <c r="F60" s="196"/>
      <c r="G60" s="195"/>
      <c r="H60" s="194"/>
    </row>
    <row r="61" spans="1:8" s="167" customFormat="1" ht="25.5">
      <c r="A61" s="165"/>
      <c r="B61" s="165"/>
      <c r="C61" s="288" t="s">
        <v>193</v>
      </c>
      <c r="D61" s="197"/>
      <c r="E61" s="377"/>
      <c r="F61" s="196"/>
      <c r="G61" s="195"/>
      <c r="H61" s="194"/>
    </row>
    <row r="62" spans="1:8" s="167" customFormat="1">
      <c r="A62" s="300" t="s">
        <v>1336</v>
      </c>
      <c r="B62" s="300" t="s">
        <v>453</v>
      </c>
      <c r="C62" s="288" t="s">
        <v>189</v>
      </c>
      <c r="D62" s="162" t="s">
        <v>60</v>
      </c>
      <c r="E62" s="322">
        <f>E63</f>
        <v>4.63</v>
      </c>
      <c r="F62" s="160"/>
      <c r="G62" s="160"/>
      <c r="H62" s="159">
        <f t="shared" ref="H62:H63" si="2">PRODUCT(E62,(F62+G62))</f>
        <v>0</v>
      </c>
    </row>
    <row r="63" spans="1:8" s="167" customFormat="1">
      <c r="A63" s="300"/>
      <c r="B63" s="300"/>
      <c r="C63" s="319" t="s">
        <v>454</v>
      </c>
      <c r="D63" s="320"/>
      <c r="E63" s="323">
        <f>4.63*1</f>
        <v>4.63</v>
      </c>
      <c r="F63" s="160"/>
      <c r="G63" s="160"/>
      <c r="H63" s="159">
        <f t="shared" si="2"/>
        <v>0</v>
      </c>
    </row>
    <row r="64" spans="1:8" s="167" customFormat="1" ht="13.5" thickBot="1">
      <c r="A64" s="163"/>
      <c r="B64" s="163"/>
      <c r="C64" s="282"/>
      <c r="D64" s="162"/>
      <c r="E64" s="161"/>
      <c r="F64" s="161"/>
      <c r="G64" s="160"/>
      <c r="H64" s="159"/>
    </row>
    <row r="65" spans="1:8" s="167" customFormat="1" ht="12.75" customHeight="1" thickBot="1">
      <c r="A65" s="19"/>
      <c r="B65" s="31"/>
      <c r="C65" s="18" t="s">
        <v>25</v>
      </c>
      <c r="D65" s="31"/>
      <c r="E65" s="16"/>
      <c r="F65" s="16"/>
      <c r="G65" s="16"/>
      <c r="H65" s="15">
        <f>SUBTOTAL(9,H60:H64)</f>
        <v>0</v>
      </c>
    </row>
    <row r="66" spans="1:8" s="167" customFormat="1" ht="13.5" thickBot="1">
      <c r="A66" s="14"/>
      <c r="B66" s="30"/>
      <c r="C66" s="13"/>
      <c r="D66" s="30"/>
      <c r="E66" s="12"/>
      <c r="F66" s="12"/>
      <c r="G66" s="12"/>
      <c r="H66" s="11"/>
    </row>
    <row r="67" spans="1:8" s="167" customFormat="1" ht="13.5" thickBot="1">
      <c r="A67" s="28" t="s">
        <v>813</v>
      </c>
      <c r="B67" s="118"/>
      <c r="C67" s="24" t="s">
        <v>1123</v>
      </c>
      <c r="D67" s="29"/>
      <c r="E67" s="21"/>
      <c r="F67" s="21"/>
      <c r="G67" s="21"/>
      <c r="H67" s="20"/>
    </row>
    <row r="68" spans="1:8" s="167" customFormat="1" ht="14.25">
      <c r="A68" s="373"/>
      <c r="B68" s="199"/>
      <c r="C68" s="198"/>
      <c r="D68" s="197"/>
      <c r="E68" s="377"/>
      <c r="F68" s="196"/>
      <c r="G68" s="195"/>
      <c r="H68" s="194"/>
    </row>
    <row r="69" spans="1:8" s="167" customFormat="1" ht="14.25">
      <c r="A69" s="373"/>
      <c r="B69" s="199"/>
      <c r="C69" s="198" t="s">
        <v>1672</v>
      </c>
      <c r="D69" s="197"/>
      <c r="E69" s="377"/>
      <c r="F69" s="196"/>
      <c r="G69" s="195"/>
      <c r="H69" s="194"/>
    </row>
    <row r="70" spans="1:8" s="167" customFormat="1">
      <c r="A70" s="300" t="s">
        <v>1142</v>
      </c>
      <c r="B70" s="300" t="s">
        <v>432</v>
      </c>
      <c r="C70" s="288" t="s">
        <v>180</v>
      </c>
      <c r="D70" s="162" t="s">
        <v>28</v>
      </c>
      <c r="E70" s="374">
        <f>E71</f>
        <v>1.25</v>
      </c>
      <c r="F70" s="160"/>
      <c r="G70" s="160"/>
      <c r="H70" s="159">
        <f t="shared" ref="H70" si="3">PRODUCT(E70,(F70+G70))</f>
        <v>0</v>
      </c>
    </row>
    <row r="71" spans="1:8" s="167" customFormat="1">
      <c r="A71" s="300"/>
      <c r="B71" s="300"/>
      <c r="C71" s="319" t="s">
        <v>433</v>
      </c>
      <c r="D71" s="320"/>
      <c r="E71" s="375">
        <f>5*0.5*0.5*1</f>
        <v>1.25</v>
      </c>
      <c r="F71" s="160"/>
      <c r="G71" s="160"/>
      <c r="H71" s="159"/>
    </row>
    <row r="72" spans="1:8" s="167" customFormat="1" ht="38.25">
      <c r="A72" s="300" t="s">
        <v>1143</v>
      </c>
      <c r="B72" s="300" t="s">
        <v>427</v>
      </c>
      <c r="C72" s="288" t="s">
        <v>1525</v>
      </c>
      <c r="D72" s="162" t="s">
        <v>81</v>
      </c>
      <c r="E72" s="376">
        <v>1</v>
      </c>
      <c r="F72" s="160"/>
      <c r="G72" s="160"/>
      <c r="H72" s="159">
        <f>PRODUCT(E72,(F72+G72))</f>
        <v>0</v>
      </c>
    </row>
    <row r="73" spans="1:8" s="167" customFormat="1">
      <c r="A73" s="300" t="s">
        <v>1144</v>
      </c>
      <c r="B73" s="300" t="s">
        <v>1669</v>
      </c>
      <c r="C73" s="288" t="s">
        <v>1668</v>
      </c>
      <c r="D73" s="162" t="s">
        <v>81</v>
      </c>
      <c r="E73" s="376">
        <v>1</v>
      </c>
      <c r="F73" s="160"/>
      <c r="G73" s="160"/>
      <c r="H73" s="159">
        <f>PRODUCT(E73,(F73+G73))</f>
        <v>0</v>
      </c>
    </row>
    <row r="74" spans="1:8" s="167" customFormat="1">
      <c r="A74" s="300"/>
      <c r="B74" s="300"/>
      <c r="C74" s="288"/>
      <c r="D74" s="162"/>
      <c r="E74" s="376"/>
      <c r="F74" s="160"/>
      <c r="G74" s="160"/>
      <c r="H74" s="159"/>
    </row>
    <row r="75" spans="1:8" s="167" customFormat="1">
      <c r="A75" s="300"/>
      <c r="B75" s="300"/>
      <c r="C75" s="198" t="s">
        <v>1673</v>
      </c>
      <c r="D75" s="162"/>
      <c r="E75" s="376"/>
      <c r="F75" s="160"/>
      <c r="G75" s="160"/>
      <c r="H75" s="159"/>
    </row>
    <row r="76" spans="1:8" s="167" customFormat="1">
      <c r="A76" s="300" t="s">
        <v>1145</v>
      </c>
      <c r="B76" s="300" t="s">
        <v>1674</v>
      </c>
      <c r="C76" s="288" t="s">
        <v>228</v>
      </c>
      <c r="D76" s="302" t="s">
        <v>81</v>
      </c>
      <c r="E76" s="161">
        <v>1</v>
      </c>
      <c r="F76" s="160"/>
      <c r="G76" s="160"/>
      <c r="H76" s="159">
        <f t="shared" ref="H76:H84" si="4">PRODUCT(E76,(F76+G76))</f>
        <v>0</v>
      </c>
    </row>
    <row r="77" spans="1:8" s="167" customFormat="1" ht="25.5">
      <c r="A77" s="300" t="s">
        <v>864</v>
      </c>
      <c r="B77" s="300" t="s">
        <v>89</v>
      </c>
      <c r="C77" s="288" t="s">
        <v>229</v>
      </c>
      <c r="D77" s="302" t="s">
        <v>81</v>
      </c>
      <c r="E77" s="161">
        <v>1</v>
      </c>
      <c r="F77" s="160"/>
      <c r="G77" s="160"/>
      <c r="H77" s="159">
        <f t="shared" si="4"/>
        <v>0</v>
      </c>
    </row>
    <row r="78" spans="1:8" s="167" customFormat="1">
      <c r="A78" s="300" t="s">
        <v>1146</v>
      </c>
      <c r="B78" s="300" t="s">
        <v>1679</v>
      </c>
      <c r="C78" s="288" t="s">
        <v>1683</v>
      </c>
      <c r="D78" s="302" t="s">
        <v>81</v>
      </c>
      <c r="E78" s="161">
        <v>1</v>
      </c>
      <c r="F78" s="160"/>
      <c r="G78" s="160"/>
      <c r="H78" s="159">
        <f t="shared" si="4"/>
        <v>0</v>
      </c>
    </row>
    <row r="79" spans="1:8" s="167" customFormat="1">
      <c r="A79" s="300" t="s">
        <v>1147</v>
      </c>
      <c r="B79" s="300" t="s">
        <v>40</v>
      </c>
      <c r="C79" s="288" t="s">
        <v>182</v>
      </c>
      <c r="D79" s="302" t="s">
        <v>81</v>
      </c>
      <c r="E79" s="161">
        <v>1</v>
      </c>
      <c r="F79" s="160"/>
      <c r="G79" s="160"/>
      <c r="H79" s="159">
        <f t="shared" si="4"/>
        <v>0</v>
      </c>
    </row>
    <row r="80" spans="1:8" s="167" customFormat="1" ht="102">
      <c r="A80" s="300" t="s">
        <v>1184</v>
      </c>
      <c r="B80" s="300" t="s">
        <v>30</v>
      </c>
      <c r="C80" s="304" t="s">
        <v>1662</v>
      </c>
      <c r="D80" s="299" t="s">
        <v>169</v>
      </c>
      <c r="E80" s="161">
        <v>1</v>
      </c>
      <c r="F80" s="160"/>
      <c r="G80" s="160"/>
      <c r="H80" s="159">
        <f t="shared" si="4"/>
        <v>0</v>
      </c>
    </row>
    <row r="81" spans="1:9" s="167" customFormat="1" ht="25.5">
      <c r="A81" s="300" t="s">
        <v>1553</v>
      </c>
      <c r="B81" s="300" t="s">
        <v>1667</v>
      </c>
      <c r="C81" s="288" t="s">
        <v>459</v>
      </c>
      <c r="D81" s="162" t="s">
        <v>81</v>
      </c>
      <c r="E81" s="322">
        <f>E82</f>
        <v>16</v>
      </c>
      <c r="F81" s="160"/>
      <c r="G81" s="160"/>
      <c r="H81" s="159">
        <f t="shared" si="4"/>
        <v>0</v>
      </c>
    </row>
    <row r="82" spans="1:9" s="167" customFormat="1">
      <c r="A82" s="300"/>
      <c r="B82" s="300"/>
      <c r="C82" s="319" t="s">
        <v>457</v>
      </c>
      <c r="D82" s="320"/>
      <c r="E82" s="323">
        <f>4*4</f>
        <v>16</v>
      </c>
      <c r="F82" s="160"/>
      <c r="G82" s="160"/>
      <c r="H82" s="159">
        <f t="shared" si="4"/>
        <v>0</v>
      </c>
    </row>
    <row r="83" spans="1:9" s="167" customFormat="1">
      <c r="A83" s="300" t="s">
        <v>1684</v>
      </c>
      <c r="B83" s="300" t="s">
        <v>460</v>
      </c>
      <c r="C83" s="288" t="s">
        <v>458</v>
      </c>
      <c r="D83" s="162" t="s">
        <v>81</v>
      </c>
      <c r="E83" s="322">
        <f>E81</f>
        <v>16</v>
      </c>
      <c r="F83" s="160"/>
      <c r="G83" s="160"/>
      <c r="H83" s="159">
        <f t="shared" si="4"/>
        <v>0</v>
      </c>
    </row>
    <row r="84" spans="1:9" s="167" customFormat="1">
      <c r="A84" s="300"/>
      <c r="B84" s="300"/>
      <c r="C84" s="319" t="s">
        <v>457</v>
      </c>
      <c r="D84" s="320"/>
      <c r="E84" s="323">
        <v>16</v>
      </c>
      <c r="F84" s="160"/>
      <c r="G84" s="160"/>
      <c r="H84" s="159">
        <f t="shared" si="4"/>
        <v>0</v>
      </c>
    </row>
    <row r="85" spans="1:9" s="167" customFormat="1" ht="13.5" thickBot="1">
      <c r="A85" s="163"/>
      <c r="B85" s="163"/>
      <c r="C85" s="282"/>
      <c r="D85" s="162"/>
      <c r="E85" s="161"/>
      <c r="F85" s="161"/>
      <c r="G85" s="160"/>
      <c r="H85" s="159"/>
    </row>
    <row r="86" spans="1:9" s="167" customFormat="1" ht="13.5" thickBot="1">
      <c r="A86" s="19"/>
      <c r="B86" s="31"/>
      <c r="C86" s="18" t="s">
        <v>25</v>
      </c>
      <c r="D86" s="31"/>
      <c r="E86" s="16"/>
      <c r="F86" s="16"/>
      <c r="G86" s="16"/>
      <c r="H86" s="15">
        <f>SUBTOTAL(9,H70:H85)</f>
        <v>0</v>
      </c>
    </row>
    <row r="87" spans="1:9" s="167" customFormat="1" ht="13.5" thickBot="1">
      <c r="A87" s="14"/>
      <c r="B87" s="30"/>
      <c r="C87" s="13"/>
      <c r="D87" s="30"/>
      <c r="E87" s="12"/>
      <c r="F87" s="12"/>
      <c r="G87" s="12"/>
      <c r="H87" s="11"/>
    </row>
    <row r="88" spans="1:9" s="167" customFormat="1" ht="13.5" thickBot="1">
      <c r="A88" s="28" t="s">
        <v>927</v>
      </c>
      <c r="B88" s="118"/>
      <c r="C88" s="24" t="s">
        <v>1185</v>
      </c>
      <c r="D88" s="29"/>
      <c r="E88" s="21"/>
      <c r="F88" s="21"/>
      <c r="G88" s="21"/>
      <c r="H88" s="20"/>
    </row>
    <row r="89" spans="1:9" s="167" customFormat="1" ht="14.25">
      <c r="A89" s="373"/>
      <c r="B89" s="199"/>
      <c r="C89" s="198"/>
      <c r="D89" s="197"/>
      <c r="E89" s="377"/>
      <c r="F89" s="196"/>
      <c r="G89" s="195"/>
      <c r="H89" s="194"/>
    </row>
    <row r="90" spans="1:9" s="167" customFormat="1" ht="25.5">
      <c r="A90" s="300" t="s">
        <v>937</v>
      </c>
      <c r="B90" s="300" t="s">
        <v>29</v>
      </c>
      <c r="C90" s="288" t="s">
        <v>181</v>
      </c>
      <c r="D90" s="299" t="s">
        <v>169</v>
      </c>
      <c r="E90" s="161">
        <v>1</v>
      </c>
      <c r="F90" s="160"/>
      <c r="G90" s="160"/>
      <c r="H90" s="159">
        <f t="shared" ref="H90:H97" si="5">PRODUCT(E90,(F90+G90))</f>
        <v>0</v>
      </c>
      <c r="I90" s="303"/>
    </row>
    <row r="91" spans="1:9" s="167" customFormat="1" ht="25.5">
      <c r="A91" s="300" t="s">
        <v>938</v>
      </c>
      <c r="B91" s="300" t="s">
        <v>438</v>
      </c>
      <c r="C91" s="288" t="s">
        <v>439</v>
      </c>
      <c r="D91" s="299" t="s">
        <v>62</v>
      </c>
      <c r="E91" s="322">
        <f>SUM(E92:E94)</f>
        <v>3.5690000000000004</v>
      </c>
      <c r="F91" s="160"/>
      <c r="G91" s="160"/>
      <c r="H91" s="159">
        <f t="shared" si="5"/>
        <v>0</v>
      </c>
      <c r="I91" s="303"/>
    </row>
    <row r="92" spans="1:9" s="167" customFormat="1">
      <c r="A92" s="300"/>
      <c r="B92" s="300"/>
      <c r="C92" s="319" t="s">
        <v>440</v>
      </c>
      <c r="D92" s="320"/>
      <c r="E92" s="323">
        <f>2.4*1.25</f>
        <v>3</v>
      </c>
      <c r="F92" s="160"/>
      <c r="G92" s="160"/>
      <c r="H92" s="159">
        <f t="shared" si="5"/>
        <v>0</v>
      </c>
      <c r="I92" s="303"/>
    </row>
    <row r="93" spans="1:9" s="167" customFormat="1">
      <c r="A93" s="300"/>
      <c r="B93" s="300"/>
      <c r="C93" s="319" t="s">
        <v>1675</v>
      </c>
      <c r="D93" s="320"/>
      <c r="E93" s="323">
        <v>0.48199999999999998</v>
      </c>
      <c r="F93" s="160"/>
      <c r="G93" s="160"/>
      <c r="H93" s="159"/>
      <c r="I93" s="303"/>
    </row>
    <row r="94" spans="1:9" s="167" customFormat="1">
      <c r="A94" s="300"/>
      <c r="B94" s="300"/>
      <c r="C94" s="319" t="s">
        <v>1676</v>
      </c>
      <c r="D94" s="320"/>
      <c r="E94" s="323">
        <v>8.6999999999999994E-2</v>
      </c>
      <c r="F94" s="160"/>
      <c r="G94" s="160"/>
      <c r="H94" s="159"/>
      <c r="I94" s="303"/>
    </row>
    <row r="95" spans="1:9" s="167" customFormat="1" ht="25.5">
      <c r="A95" s="300" t="s">
        <v>939</v>
      </c>
      <c r="B95" s="300" t="s">
        <v>434</v>
      </c>
      <c r="C95" s="288" t="s">
        <v>435</v>
      </c>
      <c r="D95" s="162" t="s">
        <v>62</v>
      </c>
      <c r="E95" s="322">
        <f>E96</f>
        <v>35.690000000000005</v>
      </c>
      <c r="F95" s="160"/>
      <c r="G95" s="160"/>
      <c r="H95" s="159">
        <f t="shared" si="5"/>
        <v>0</v>
      </c>
      <c r="I95" s="303"/>
    </row>
    <row r="96" spans="1:9" s="167" customFormat="1">
      <c r="A96" s="300"/>
      <c r="B96" s="300"/>
      <c r="C96" s="319" t="s">
        <v>1677</v>
      </c>
      <c r="D96" s="320"/>
      <c r="E96" s="323">
        <f>E91*10</f>
        <v>35.690000000000005</v>
      </c>
      <c r="F96" s="160"/>
      <c r="G96" s="160"/>
      <c r="H96" s="159">
        <f t="shared" si="5"/>
        <v>0</v>
      </c>
      <c r="I96" s="303"/>
    </row>
    <row r="97" spans="1:9" s="167" customFormat="1" ht="25.5">
      <c r="A97" s="300" t="s">
        <v>940</v>
      </c>
      <c r="B97" s="300" t="s">
        <v>436</v>
      </c>
      <c r="C97" s="288" t="s">
        <v>437</v>
      </c>
      <c r="D97" s="299" t="s">
        <v>62</v>
      </c>
      <c r="E97" s="322">
        <f>E91</f>
        <v>3.5690000000000004</v>
      </c>
      <c r="F97" s="160"/>
      <c r="G97" s="160"/>
      <c r="H97" s="159">
        <f t="shared" si="5"/>
        <v>0</v>
      </c>
      <c r="I97" s="303"/>
    </row>
    <row r="98" spans="1:9" s="167" customFormat="1" ht="13.5" thickBot="1">
      <c r="A98" s="163"/>
      <c r="B98" s="163"/>
      <c r="C98" s="282"/>
      <c r="D98" s="162"/>
      <c r="E98" s="161"/>
      <c r="F98" s="161"/>
      <c r="G98" s="160"/>
      <c r="H98" s="159"/>
      <c r="I98" s="303"/>
    </row>
    <row r="99" spans="1:9" s="167" customFormat="1" ht="13.5" thickBot="1">
      <c r="A99" s="19"/>
      <c r="B99" s="31"/>
      <c r="C99" s="18" t="s">
        <v>25</v>
      </c>
      <c r="D99" s="31"/>
      <c r="E99" s="16"/>
      <c r="F99" s="16"/>
      <c r="G99" s="16"/>
      <c r="H99" s="15">
        <f>SUBTOTAL(9,H89:H98)</f>
        <v>0</v>
      </c>
      <c r="I99" s="303"/>
    </row>
    <row r="100" spans="1:9" s="167" customFormat="1" ht="13.5" thickBot="1">
      <c r="A100" s="14"/>
      <c r="B100" s="30"/>
      <c r="C100" s="13"/>
      <c r="D100" s="30"/>
      <c r="E100" s="12"/>
      <c r="F100" s="12"/>
      <c r="G100" s="12"/>
      <c r="H100" s="11"/>
      <c r="I100" s="303"/>
    </row>
    <row r="101" spans="1:9" s="167" customFormat="1" ht="13.5" thickBot="1">
      <c r="A101" s="28" t="s">
        <v>1671</v>
      </c>
      <c r="B101" s="118"/>
      <c r="C101" s="24" t="s">
        <v>1670</v>
      </c>
      <c r="D101" s="29"/>
      <c r="E101" s="21"/>
      <c r="F101" s="21"/>
      <c r="G101" s="21"/>
      <c r="H101" s="20"/>
      <c r="I101" s="303"/>
    </row>
    <row r="102" spans="1:9" s="167" customFormat="1" ht="14.25">
      <c r="A102" s="373"/>
      <c r="B102" s="199"/>
      <c r="C102" s="198"/>
      <c r="D102" s="197"/>
      <c r="E102" s="377"/>
      <c r="F102" s="196"/>
      <c r="G102" s="195"/>
      <c r="H102" s="194"/>
      <c r="I102" s="303"/>
    </row>
    <row r="103" spans="1:9" s="167" customFormat="1" ht="25.5">
      <c r="A103" s="300" t="s">
        <v>1685</v>
      </c>
      <c r="B103" s="300" t="s">
        <v>428</v>
      </c>
      <c r="C103" s="288" t="s">
        <v>178</v>
      </c>
      <c r="D103" s="162" t="s">
        <v>60</v>
      </c>
      <c r="E103" s="374">
        <f>E104</f>
        <v>7.5</v>
      </c>
      <c r="F103" s="160"/>
      <c r="G103" s="160"/>
      <c r="H103" s="159">
        <f t="shared" ref="H103:H104" si="6">PRODUCT(E103,(F103+G103))</f>
        <v>0</v>
      </c>
      <c r="I103" s="303"/>
    </row>
    <row r="104" spans="1:9" s="167" customFormat="1">
      <c r="A104" s="300"/>
      <c r="B104" s="300"/>
      <c r="C104" s="319" t="s">
        <v>429</v>
      </c>
      <c r="D104" s="320"/>
      <c r="E104" s="375">
        <f>1.5*5</f>
        <v>7.5</v>
      </c>
      <c r="F104" s="160"/>
      <c r="G104" s="160"/>
      <c r="H104" s="159">
        <f t="shared" si="6"/>
        <v>0</v>
      </c>
    </row>
    <row r="105" spans="1:9" s="166" customFormat="1" ht="14.25" customHeight="1" thickBot="1">
      <c r="A105" s="163"/>
      <c r="B105" s="163"/>
      <c r="C105" s="282"/>
      <c r="D105" s="162"/>
      <c r="E105" s="161"/>
      <c r="F105" s="161"/>
      <c r="G105" s="160"/>
      <c r="H105" s="159"/>
    </row>
    <row r="106" spans="1:9" s="176" customFormat="1" ht="14.25" customHeight="1" thickBot="1">
      <c r="A106" s="19"/>
      <c r="B106" s="31"/>
      <c r="C106" s="18" t="s">
        <v>25</v>
      </c>
      <c r="D106" s="31"/>
      <c r="E106" s="16"/>
      <c r="F106" s="16"/>
      <c r="G106" s="16"/>
      <c r="H106" s="15">
        <f>SUBTOTAL(9,H103:H105)</f>
        <v>0</v>
      </c>
    </row>
    <row r="107" spans="1:9" ht="13.5" thickBot="1">
      <c r="A107" s="14"/>
      <c r="B107" s="30"/>
      <c r="C107" s="13"/>
      <c r="D107" s="30"/>
      <c r="E107" s="12"/>
      <c r="F107" s="12"/>
      <c r="G107" s="12"/>
      <c r="H107" s="11"/>
    </row>
    <row r="108" spans="1:9" ht="13.5" thickBot="1">
      <c r="A108" s="28" t="s">
        <v>1205</v>
      </c>
      <c r="B108" s="118"/>
      <c r="C108" s="24" t="s">
        <v>1204</v>
      </c>
      <c r="D108" s="29"/>
      <c r="E108" s="21"/>
      <c r="F108" s="21"/>
      <c r="G108" s="21"/>
      <c r="H108" s="20"/>
    </row>
    <row r="109" spans="1:9" ht="14.25">
      <c r="A109" s="165"/>
      <c r="B109" s="183"/>
      <c r="C109" s="198"/>
      <c r="D109" s="197"/>
      <c r="E109" s="377"/>
      <c r="F109" s="196"/>
      <c r="G109" s="195"/>
      <c r="H109" s="194"/>
    </row>
    <row r="110" spans="1:9">
      <c r="A110" s="300" t="s">
        <v>1238</v>
      </c>
      <c r="B110" s="300" t="s">
        <v>430</v>
      </c>
      <c r="C110" s="288" t="s">
        <v>179</v>
      </c>
      <c r="D110" s="162" t="s">
        <v>60</v>
      </c>
      <c r="E110" s="374">
        <f>E111</f>
        <v>19.2</v>
      </c>
      <c r="F110" s="160"/>
      <c r="G110" s="160"/>
      <c r="H110" s="159">
        <f t="shared" ref="H110" si="7">PRODUCT(E110,(F110+G110))</f>
        <v>0</v>
      </c>
    </row>
    <row r="111" spans="1:9">
      <c r="A111" s="300"/>
      <c r="B111" s="300"/>
      <c r="C111" s="319" t="s">
        <v>431</v>
      </c>
      <c r="D111" s="320"/>
      <c r="E111" s="375">
        <f>2*1.5*2.4+2.4*5</f>
        <v>19.2</v>
      </c>
      <c r="F111" s="160"/>
      <c r="G111" s="160"/>
      <c r="H111" s="159"/>
    </row>
    <row r="112" spans="1:9">
      <c r="A112" s="300" t="s">
        <v>1239</v>
      </c>
      <c r="B112" s="300" t="s">
        <v>455</v>
      </c>
      <c r="C112" s="288" t="s">
        <v>190</v>
      </c>
      <c r="D112" s="162" t="s">
        <v>191</v>
      </c>
      <c r="E112" s="322">
        <f>E113</f>
        <v>47.1</v>
      </c>
      <c r="F112" s="160"/>
      <c r="G112" s="160"/>
      <c r="H112" s="159">
        <f t="shared" ref="H112:H115" si="8">PRODUCT(E112,(F112+G112))</f>
        <v>0</v>
      </c>
    </row>
    <row r="113" spans="1:8">
      <c r="A113" s="300"/>
      <c r="B113" s="300"/>
      <c r="C113" s="319" t="s">
        <v>456</v>
      </c>
      <c r="D113" s="320"/>
      <c r="E113" s="323">
        <f>4*(0.2*0.5*0.015*7850)</f>
        <v>47.1</v>
      </c>
      <c r="F113" s="160"/>
      <c r="G113" s="160"/>
      <c r="H113" s="159">
        <f t="shared" si="8"/>
        <v>0</v>
      </c>
    </row>
    <row r="114" spans="1:8">
      <c r="A114" s="300" t="s">
        <v>1240</v>
      </c>
      <c r="B114" s="300" t="s">
        <v>449</v>
      </c>
      <c r="C114" s="288" t="s">
        <v>192</v>
      </c>
      <c r="D114" s="162" t="s">
        <v>62</v>
      </c>
      <c r="E114" s="322">
        <v>4.7100000000000003E-2</v>
      </c>
      <c r="F114" s="160"/>
      <c r="G114" s="160"/>
      <c r="H114" s="159">
        <f t="shared" si="8"/>
        <v>0</v>
      </c>
    </row>
    <row r="115" spans="1:8">
      <c r="A115" s="300"/>
      <c r="B115" s="300"/>
      <c r="C115" s="319" t="s">
        <v>450</v>
      </c>
      <c r="D115" s="320"/>
      <c r="E115" s="323"/>
      <c r="F115" s="160"/>
      <c r="G115" s="160"/>
      <c r="H115" s="159">
        <f t="shared" si="8"/>
        <v>0</v>
      </c>
    </row>
    <row r="116" spans="1:8" ht="13.5" thickBot="1">
      <c r="A116" s="163"/>
      <c r="B116" s="163"/>
      <c r="C116" s="282"/>
      <c r="D116" s="162"/>
      <c r="E116" s="161"/>
      <c r="F116" s="161"/>
      <c r="G116" s="160"/>
      <c r="H116" s="159"/>
    </row>
    <row r="117" spans="1:8" ht="13.5" thickBot="1">
      <c r="A117" s="19"/>
      <c r="B117" s="31"/>
      <c r="C117" s="18" t="s">
        <v>25</v>
      </c>
      <c r="D117" s="31"/>
      <c r="E117" s="16"/>
      <c r="F117" s="16"/>
      <c r="G117" s="16"/>
      <c r="H117" s="15">
        <f>SUBTOTAL(9,H110:H116)</f>
        <v>0</v>
      </c>
    </row>
    <row r="118" spans="1:8" ht="13.5" thickBot="1">
      <c r="A118" s="14"/>
      <c r="B118" s="30"/>
      <c r="C118" s="13"/>
      <c r="D118" s="30"/>
      <c r="E118" s="12"/>
      <c r="F118" s="12"/>
      <c r="G118" s="12"/>
      <c r="H118" s="11"/>
    </row>
    <row r="119" spans="1:8" ht="13.5" thickBot="1">
      <c r="A119" s="28" t="s">
        <v>1686</v>
      </c>
      <c r="B119" s="118"/>
      <c r="C119" s="24" t="s">
        <v>1687</v>
      </c>
      <c r="D119" s="29"/>
      <c r="E119" s="21"/>
      <c r="F119" s="21"/>
      <c r="G119" s="21"/>
      <c r="H119" s="20"/>
    </row>
    <row r="120" spans="1:8" ht="14.25">
      <c r="A120" s="165"/>
      <c r="B120" s="183"/>
      <c r="C120" s="198"/>
      <c r="D120" s="197"/>
      <c r="E120" s="377"/>
      <c r="F120" s="196"/>
      <c r="G120" s="195"/>
      <c r="H120" s="194"/>
    </row>
    <row r="121" spans="1:8">
      <c r="A121" s="300" t="s">
        <v>1688</v>
      </c>
      <c r="B121" s="300" t="s">
        <v>805</v>
      </c>
      <c r="C121" s="304" t="s">
        <v>377</v>
      </c>
      <c r="D121" s="299" t="s">
        <v>85</v>
      </c>
      <c r="E121" s="161">
        <v>5</v>
      </c>
      <c r="F121" s="160"/>
      <c r="G121" s="160"/>
      <c r="H121" s="159">
        <f t="shared" ref="H121:H131" si="9">PRODUCT(E121,(F121+G121))</f>
        <v>0</v>
      </c>
    </row>
    <row r="122" spans="1:8">
      <c r="A122" s="300" t="s">
        <v>1689</v>
      </c>
      <c r="B122" s="300" t="s">
        <v>807</v>
      </c>
      <c r="C122" s="304" t="s">
        <v>378</v>
      </c>
      <c r="D122" s="299" t="s">
        <v>81</v>
      </c>
      <c r="E122" s="161">
        <v>2</v>
      </c>
      <c r="F122" s="160"/>
      <c r="G122" s="160"/>
      <c r="H122" s="159">
        <f t="shared" si="9"/>
        <v>0</v>
      </c>
    </row>
    <row r="123" spans="1:8">
      <c r="A123" s="300" t="s">
        <v>1690</v>
      </c>
      <c r="B123" s="300" t="s">
        <v>809</v>
      </c>
      <c r="C123" s="304" t="s">
        <v>379</v>
      </c>
      <c r="D123" s="299" t="s">
        <v>85</v>
      </c>
      <c r="E123" s="161">
        <v>10</v>
      </c>
      <c r="F123" s="160"/>
      <c r="G123" s="160"/>
      <c r="H123" s="159">
        <f t="shared" si="9"/>
        <v>0</v>
      </c>
    </row>
    <row r="124" spans="1:8">
      <c r="A124" s="300" t="s">
        <v>1691</v>
      </c>
      <c r="B124" s="300" t="s">
        <v>811</v>
      </c>
      <c r="C124" s="304" t="s">
        <v>380</v>
      </c>
      <c r="D124" s="299" t="s">
        <v>81</v>
      </c>
      <c r="E124" s="161">
        <v>4</v>
      </c>
      <c r="F124" s="160"/>
      <c r="G124" s="160"/>
      <c r="H124" s="159">
        <f t="shared" si="9"/>
        <v>0</v>
      </c>
    </row>
    <row r="125" spans="1:8" ht="25.5">
      <c r="A125" s="300" t="s">
        <v>1692</v>
      </c>
      <c r="B125" s="300" t="s">
        <v>813</v>
      </c>
      <c r="C125" s="304" t="s">
        <v>381</v>
      </c>
      <c r="D125" s="299" t="s">
        <v>169</v>
      </c>
      <c r="E125" s="161">
        <v>1</v>
      </c>
      <c r="F125" s="160"/>
      <c r="G125" s="160"/>
      <c r="H125" s="159">
        <f t="shared" si="9"/>
        <v>0</v>
      </c>
    </row>
    <row r="126" spans="1:8" ht="13.5" thickBot="1">
      <c r="A126" s="163"/>
      <c r="B126" s="163"/>
      <c r="C126" s="282"/>
      <c r="D126" s="162"/>
      <c r="E126" s="161"/>
      <c r="F126" s="161"/>
      <c r="G126" s="160"/>
      <c r="H126" s="159"/>
    </row>
    <row r="127" spans="1:8" ht="13.5" thickBot="1">
      <c r="A127" s="19"/>
      <c r="B127" s="31"/>
      <c r="C127" s="18" t="s">
        <v>25</v>
      </c>
      <c r="D127" s="31"/>
      <c r="E127" s="16"/>
      <c r="F127" s="16"/>
      <c r="G127" s="16"/>
      <c r="H127" s="15">
        <f>SUBTOTAL(9,H120:H126)</f>
        <v>0</v>
      </c>
    </row>
    <row r="128" spans="1:8" ht="13.5" thickBot="1">
      <c r="A128" s="14"/>
      <c r="B128" s="30"/>
      <c r="C128" s="13"/>
      <c r="D128" s="30"/>
      <c r="E128" s="12"/>
      <c r="F128" s="12"/>
      <c r="G128" s="12"/>
      <c r="H128" s="11"/>
    </row>
    <row r="129" spans="1:8" ht="13.5" thickBot="1">
      <c r="A129" s="28" t="s">
        <v>1272</v>
      </c>
      <c r="B129" s="118"/>
      <c r="C129" s="24" t="s">
        <v>61</v>
      </c>
      <c r="D129" s="29"/>
      <c r="E129" s="21"/>
      <c r="F129" s="21"/>
      <c r="G129" s="21"/>
      <c r="H129" s="20"/>
    </row>
    <row r="130" spans="1:8" ht="14.25">
      <c r="A130" s="165"/>
      <c r="B130" s="183"/>
      <c r="C130" s="198"/>
      <c r="D130" s="197"/>
      <c r="E130" s="377"/>
      <c r="F130" s="196"/>
      <c r="G130" s="195"/>
      <c r="H130" s="194"/>
    </row>
    <row r="131" spans="1:8">
      <c r="A131" s="300" t="s">
        <v>1273</v>
      </c>
      <c r="B131" s="300" t="s">
        <v>815</v>
      </c>
      <c r="C131" s="304" t="s">
        <v>461</v>
      </c>
      <c r="D131" s="299" t="s">
        <v>169</v>
      </c>
      <c r="E131" s="161">
        <v>1</v>
      </c>
      <c r="F131" s="160"/>
      <c r="G131" s="160"/>
      <c r="H131" s="159">
        <f t="shared" si="9"/>
        <v>0</v>
      </c>
    </row>
    <row r="132" spans="1:8" ht="13.5" thickBot="1">
      <c r="A132" s="163"/>
      <c r="B132" s="163"/>
      <c r="C132" s="282"/>
      <c r="D132" s="162"/>
      <c r="E132" s="161"/>
      <c r="F132" s="161"/>
      <c r="G132" s="160"/>
      <c r="H132" s="159"/>
    </row>
    <row r="133" spans="1:8" ht="13.5" thickBot="1">
      <c r="A133" s="283"/>
      <c r="B133" s="317"/>
      <c r="C133" s="278" t="s">
        <v>83</v>
      </c>
      <c r="D133" s="284" t="s">
        <v>82</v>
      </c>
      <c r="E133" s="285"/>
      <c r="F133" s="285"/>
      <c r="G133" s="286"/>
      <c r="H133" s="15">
        <f>SUBTOTAL(9,H131:H132)</f>
        <v>0</v>
      </c>
    </row>
    <row r="134" spans="1:8" ht="13.5" thickBot="1">
      <c r="A134" s="273"/>
      <c r="B134" s="316"/>
      <c r="C134" s="274"/>
      <c r="D134" s="274"/>
      <c r="E134" s="275"/>
      <c r="F134" s="275"/>
      <c r="G134" s="276"/>
      <c r="H134" s="277"/>
    </row>
    <row r="135" spans="1:8" ht="18.75" thickBot="1">
      <c r="A135" s="293"/>
      <c r="B135" s="318"/>
      <c r="C135" s="294" t="s">
        <v>24</v>
      </c>
      <c r="D135" s="294"/>
      <c r="E135" s="295"/>
      <c r="F135" s="295"/>
      <c r="G135" s="296"/>
      <c r="H135" s="297">
        <f>SUBTOTAL(9,H33:H132)</f>
        <v>0</v>
      </c>
    </row>
    <row r="136" spans="1:8" ht="13.5" thickBot="1"/>
    <row r="137" spans="1:8" ht="13.5" thickBot="1">
      <c r="A137" s="23">
        <v>0</v>
      </c>
      <c r="B137" s="29"/>
      <c r="C137" s="22" t="s">
        <v>1708</v>
      </c>
      <c r="D137" s="18"/>
      <c r="E137" s="21"/>
      <c r="F137" s="21"/>
      <c r="G137" s="21"/>
      <c r="H137" s="20"/>
    </row>
    <row r="138" spans="1:8" ht="14.25">
      <c r="A138" s="470"/>
      <c r="B138" s="470"/>
      <c r="C138" s="468"/>
      <c r="D138" s="469"/>
      <c r="E138" s="465"/>
      <c r="F138" s="465"/>
      <c r="G138" s="466"/>
      <c r="H138" s="467"/>
    </row>
    <row r="139" spans="1:8">
      <c r="A139" s="449" t="s">
        <v>1588</v>
      </c>
      <c r="B139" s="449"/>
      <c r="C139" s="496" t="s">
        <v>1710</v>
      </c>
      <c r="D139" s="497"/>
      <c r="E139" s="497"/>
      <c r="F139" s="497"/>
      <c r="G139" s="497"/>
      <c r="H139" s="498"/>
    </row>
    <row r="140" spans="1:8" ht="13.5" thickBot="1">
      <c r="A140" s="471"/>
      <c r="B140" s="471"/>
      <c r="C140" s="499"/>
      <c r="D140" s="500"/>
      <c r="E140" s="500"/>
      <c r="F140" s="500"/>
      <c r="G140" s="500"/>
      <c r="H140" s="501"/>
    </row>
    <row r="141" spans="1:8" ht="13.5" thickBot="1"/>
    <row r="142" spans="1:8" ht="13.5" thickBot="1">
      <c r="A142" s="23">
        <v>0</v>
      </c>
      <c r="B142" s="29"/>
      <c r="C142" s="22" t="s">
        <v>1713</v>
      </c>
      <c r="D142" s="18"/>
      <c r="E142" s="21"/>
      <c r="F142" s="21"/>
      <c r="G142" s="21"/>
      <c r="H142" s="20"/>
    </row>
    <row r="143" spans="1:8" ht="14.25">
      <c r="A143" s="470"/>
      <c r="B143" s="470"/>
      <c r="C143" s="468"/>
      <c r="D143" s="469"/>
      <c r="E143" s="465"/>
      <c r="F143" s="465"/>
      <c r="G143" s="466"/>
      <c r="H143" s="467"/>
    </row>
    <row r="144" spans="1:8" ht="12.75" customHeight="1">
      <c r="A144" s="449" t="s">
        <v>1588</v>
      </c>
      <c r="B144" s="449"/>
      <c r="C144" s="496" t="s">
        <v>1714</v>
      </c>
      <c r="D144" s="497"/>
      <c r="E144" s="497"/>
      <c r="F144" s="497"/>
      <c r="G144" s="497"/>
      <c r="H144" s="498"/>
    </row>
    <row r="145" spans="1:8" ht="13.5" thickBot="1">
      <c r="A145" s="471"/>
      <c r="B145" s="471"/>
      <c r="C145" s="499"/>
      <c r="D145" s="500"/>
      <c r="E145" s="500"/>
      <c r="F145" s="500"/>
      <c r="G145" s="500"/>
      <c r="H145" s="501"/>
    </row>
  </sheetData>
  <mergeCells count="8">
    <mergeCell ref="C144:H144"/>
    <mergeCell ref="C145:H145"/>
    <mergeCell ref="C139:H139"/>
    <mergeCell ref="C140:H140"/>
    <mergeCell ref="C1:E1"/>
    <mergeCell ref="C2:E2"/>
    <mergeCell ref="G2:H3"/>
    <mergeCell ref="C3:E3"/>
  </mergeCells>
  <pageMargins left="0.39370078740157483" right="0.39370078740157483" top="0.39370078740157483" bottom="0.51181102362204722" header="0.51181102362204722" footer="0.39370078740157483"/>
  <pageSetup paperSize="9" scale="66" firstPageNumber="3" fitToHeight="99" orientation="portrait" r:id="rId1"/>
  <headerFooter alignWithMargins="0">
    <oddFooter>&amp;L&amp;F 
&amp;CStránka &amp;P&amp;R&amp;A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I320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8.7109375" style="140" customWidth="1"/>
    <col min="9" max="9" width="20.140625" style="140" customWidth="1"/>
    <col min="10" max="16384" width="9.140625" style="140"/>
  </cols>
  <sheetData>
    <row r="1" spans="1:8" ht="72" customHeight="1">
      <c r="A1" s="384"/>
      <c r="B1" s="385"/>
      <c r="C1" s="516" t="s">
        <v>176</v>
      </c>
      <c r="D1" s="504"/>
      <c r="E1" s="504"/>
      <c r="F1" s="367"/>
      <c r="G1" s="402"/>
      <c r="H1" s="39" t="s">
        <v>1724</v>
      </c>
    </row>
    <row r="2" spans="1:8" s="230" customFormat="1" ht="42" customHeight="1">
      <c r="A2" s="386"/>
      <c r="B2" s="248"/>
      <c r="C2" s="517" t="s">
        <v>92</v>
      </c>
      <c r="D2" s="519"/>
      <c r="E2" s="519"/>
      <c r="F2" s="368"/>
      <c r="G2" s="520" t="s">
        <v>1718</v>
      </c>
      <c r="H2" s="521"/>
    </row>
    <row r="3" spans="1:8" s="229" customFormat="1" ht="27" customHeight="1">
      <c r="A3" s="387"/>
      <c r="B3" s="369"/>
      <c r="C3" s="523" t="str">
        <f>Rekapitulace!B9</f>
        <v>Objekt: SO 02.1 Schodiště</v>
      </c>
      <c r="D3" s="525"/>
      <c r="E3" s="525"/>
      <c r="F3" s="407"/>
      <c r="G3" s="522"/>
      <c r="H3" s="521"/>
    </row>
    <row r="4" spans="1:8" s="229" customFormat="1" ht="9.9499999999999993" customHeight="1" thickBot="1">
      <c r="A4" s="387"/>
      <c r="B4" s="369"/>
      <c r="C4" s="369"/>
      <c r="D4" s="247"/>
      <c r="E4" s="247"/>
      <c r="F4" s="247"/>
      <c r="G4" s="416"/>
      <c r="H4" s="417"/>
    </row>
    <row r="5" spans="1:8" s="224" customFormat="1" ht="24.75" thickBot="1">
      <c r="A5" s="249" t="s">
        <v>59</v>
      </c>
      <c r="B5" s="249"/>
      <c r="C5" s="250" t="s">
        <v>58</v>
      </c>
      <c r="D5" s="251" t="s">
        <v>57</v>
      </c>
      <c r="E5" s="251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54"/>
      <c r="D6" s="255"/>
      <c r="E6" s="255"/>
      <c r="F6" s="255"/>
      <c r="G6" s="256"/>
      <c r="H6" s="255"/>
    </row>
    <row r="7" spans="1:8" s="218" customFormat="1">
      <c r="A7" s="257"/>
      <c r="B7" s="333"/>
      <c r="C7" s="258" t="s">
        <v>54</v>
      </c>
      <c r="D7" s="259"/>
      <c r="E7" s="259"/>
      <c r="F7" s="259"/>
      <c r="G7" s="260"/>
      <c r="H7" s="259"/>
    </row>
    <row r="8" spans="1:8" s="217" customFormat="1" ht="36">
      <c r="A8" s="257"/>
      <c r="B8" s="333"/>
      <c r="C8" s="34" t="s">
        <v>53</v>
      </c>
      <c r="D8" s="259"/>
      <c r="E8" s="259"/>
      <c r="F8" s="259"/>
      <c r="G8" s="260"/>
      <c r="H8" s="259"/>
    </row>
    <row r="9" spans="1:8" s="166" customFormat="1" ht="24">
      <c r="A9" s="257"/>
      <c r="B9" s="333"/>
      <c r="C9" s="34" t="s">
        <v>52</v>
      </c>
      <c r="D9" s="259"/>
      <c r="E9" s="259"/>
      <c r="F9" s="259"/>
      <c r="G9" s="260"/>
      <c r="H9" s="259"/>
    </row>
    <row r="10" spans="1:8" s="166" customFormat="1" ht="24">
      <c r="A10" s="257"/>
      <c r="B10" s="333"/>
      <c r="C10" s="34" t="s">
        <v>51</v>
      </c>
      <c r="D10" s="259"/>
      <c r="E10" s="259"/>
      <c r="F10" s="259"/>
      <c r="G10" s="260"/>
      <c r="H10" s="259"/>
    </row>
    <row r="11" spans="1:8" s="166" customFormat="1" ht="24">
      <c r="A11" s="257"/>
      <c r="B11" s="333"/>
      <c r="C11" s="33" t="s">
        <v>50</v>
      </c>
      <c r="D11" s="259"/>
      <c r="E11" s="259"/>
      <c r="F11" s="259"/>
      <c r="G11" s="260"/>
      <c r="H11" s="259"/>
    </row>
    <row r="12" spans="1:8" s="166" customFormat="1" ht="128.25" customHeight="1">
      <c r="A12" s="257"/>
      <c r="B12" s="333"/>
      <c r="C12" s="33" t="s">
        <v>49</v>
      </c>
      <c r="D12" s="259"/>
      <c r="E12" s="259"/>
      <c r="F12" s="259"/>
      <c r="G12" s="260"/>
      <c r="H12" s="259"/>
    </row>
    <row r="13" spans="1:8" s="166" customFormat="1" ht="36">
      <c r="A13" s="257"/>
      <c r="B13" s="333"/>
      <c r="C13" s="33" t="s">
        <v>48</v>
      </c>
      <c r="D13" s="259"/>
      <c r="E13" s="259"/>
      <c r="F13" s="259"/>
      <c r="G13" s="260"/>
      <c r="H13" s="259"/>
    </row>
    <row r="14" spans="1:8" s="166" customFormat="1" ht="24">
      <c r="A14" s="257"/>
      <c r="B14" s="333"/>
      <c r="C14" s="33" t="s">
        <v>47</v>
      </c>
      <c r="D14" s="259"/>
      <c r="E14" s="259"/>
      <c r="F14" s="259"/>
      <c r="G14" s="260"/>
      <c r="H14" s="259"/>
    </row>
    <row r="15" spans="1:8" s="166" customFormat="1" ht="39" customHeight="1">
      <c r="A15" s="257"/>
      <c r="B15" s="333"/>
      <c r="C15" s="33" t="s">
        <v>46</v>
      </c>
      <c r="D15" s="259"/>
      <c r="E15" s="259"/>
      <c r="F15" s="259"/>
      <c r="G15" s="260"/>
      <c r="H15" s="259"/>
    </row>
    <row r="16" spans="1:8" s="166" customFormat="1" ht="14.25" customHeight="1">
      <c r="A16" s="257"/>
      <c r="B16" s="333"/>
      <c r="C16" s="262"/>
      <c r="D16" s="259"/>
      <c r="E16" s="259"/>
      <c r="F16" s="259"/>
      <c r="G16" s="260"/>
      <c r="H16" s="259"/>
    </row>
    <row r="17" spans="1:9" s="166" customFormat="1" ht="14.25" customHeight="1">
      <c r="A17" s="213"/>
      <c r="B17" s="333"/>
      <c r="C17" s="210"/>
      <c r="D17" s="209"/>
      <c r="E17" s="193"/>
      <c r="F17" s="193"/>
      <c r="G17" s="191"/>
      <c r="H17" s="190"/>
    </row>
    <row r="18" spans="1:9" s="166" customFormat="1" ht="14.25" customHeight="1">
      <c r="A18" s="263"/>
      <c r="B18" s="333"/>
      <c r="C18" s="264" t="s">
        <v>91</v>
      </c>
      <c r="D18" s="265"/>
      <c r="E18" s="265"/>
      <c r="F18" s="265"/>
      <c r="G18" s="266"/>
      <c r="H18" s="267"/>
    </row>
    <row r="19" spans="1:9" s="166" customFormat="1" ht="14.25" customHeight="1">
      <c r="A19" s="168" t="s">
        <v>90</v>
      </c>
      <c r="B19" s="333"/>
      <c r="C19" s="210"/>
      <c r="D19" s="209"/>
      <c r="E19" s="193"/>
      <c r="F19" s="193"/>
      <c r="G19" s="191"/>
      <c r="H19" s="208"/>
    </row>
    <row r="20" spans="1:9" s="166" customFormat="1" ht="14.25" customHeight="1">
      <c r="A20" s="168"/>
      <c r="B20" s="333"/>
      <c r="C20" s="344" t="s">
        <v>1472</v>
      </c>
      <c r="D20" s="209"/>
      <c r="E20" s="193"/>
      <c r="F20" s="193"/>
      <c r="G20" s="191"/>
      <c r="H20" s="208"/>
    </row>
    <row r="21" spans="1:9" s="166" customFormat="1" ht="14.25" customHeight="1">
      <c r="A21" s="263">
        <f>A40</f>
        <v>1</v>
      </c>
      <c r="B21" s="333"/>
      <c r="C21" s="338" t="str">
        <f>C40</f>
        <v>Zemní práce - schodiště č.1 v km 4,95</v>
      </c>
      <c r="D21" s="265"/>
      <c r="E21" s="265"/>
      <c r="F21" s="265"/>
      <c r="G21" s="266"/>
      <c r="H21" s="269">
        <f>H79</f>
        <v>0</v>
      </c>
      <c r="I21" s="339"/>
    </row>
    <row r="22" spans="1:9" s="166" customFormat="1" ht="14.25" customHeight="1">
      <c r="A22" s="263" t="str">
        <f>A81</f>
        <v>2</v>
      </c>
      <c r="B22" s="333"/>
      <c r="C22" s="338" t="str">
        <f>C81</f>
        <v>Zakládání - schodiště č.1 v km 4,95</v>
      </c>
      <c r="D22" s="265"/>
      <c r="E22" s="265"/>
      <c r="F22" s="265"/>
      <c r="G22" s="266"/>
      <c r="H22" s="269">
        <f>H92</f>
        <v>0</v>
      </c>
    </row>
    <row r="23" spans="1:9" s="166" customFormat="1" ht="14.25" customHeight="1">
      <c r="A23" s="263" t="str">
        <f>A94</f>
        <v>4</v>
      </c>
      <c r="B23" s="333"/>
      <c r="C23" s="338" t="str">
        <f>C94</f>
        <v>Vodorovné konstrukce - schodiště č.1 v km 4,95</v>
      </c>
      <c r="D23" s="265"/>
      <c r="E23" s="265"/>
      <c r="F23" s="265"/>
      <c r="G23" s="266"/>
      <c r="H23" s="269">
        <f>H121</f>
        <v>0</v>
      </c>
    </row>
    <row r="24" spans="1:9" s="166" customFormat="1" ht="14.25" customHeight="1">
      <c r="A24" s="263" t="str">
        <f>A123</f>
        <v>5</v>
      </c>
      <c r="B24" s="333"/>
      <c r="C24" s="338" t="str">
        <f>C123</f>
        <v>Komunikace - schodiště č.1 v km 4,95</v>
      </c>
      <c r="D24" s="265"/>
      <c r="E24" s="265"/>
      <c r="F24" s="265"/>
      <c r="G24" s="266"/>
      <c r="H24" s="269">
        <f>H137</f>
        <v>0</v>
      </c>
    </row>
    <row r="25" spans="1:9" s="166" customFormat="1" ht="14.25" customHeight="1">
      <c r="A25" s="263" t="str">
        <f>A139</f>
        <v>9</v>
      </c>
      <c r="B25" s="333"/>
      <c r="C25" s="338" t="str">
        <f>C139</f>
        <v>Ostatní konstrukce a práce-bourání - schodiště č.1 v km 4,95</v>
      </c>
      <c r="D25" s="265"/>
      <c r="E25" s="265"/>
      <c r="F25" s="265"/>
      <c r="G25" s="266"/>
      <c r="H25" s="269">
        <f>H146</f>
        <v>0</v>
      </c>
    </row>
    <row r="26" spans="1:9" s="166" customFormat="1" ht="14.25" customHeight="1">
      <c r="A26" s="263" t="str">
        <f>A148</f>
        <v>99</v>
      </c>
      <c r="B26" s="333"/>
      <c r="C26" s="338" t="str">
        <f>C148</f>
        <v>Přesun hmot - schodiště č.1 v km 4,95</v>
      </c>
      <c r="D26" s="343"/>
      <c r="E26" s="343"/>
      <c r="F26" s="343"/>
      <c r="G26" s="343"/>
      <c r="H26" s="269">
        <f>H152</f>
        <v>0</v>
      </c>
    </row>
    <row r="27" spans="1:9" s="166" customFormat="1" ht="14.25" customHeight="1">
      <c r="A27" s="263" t="str">
        <f>A154</f>
        <v>711</v>
      </c>
      <c r="B27" s="333"/>
      <c r="C27" s="338" t="str">
        <f>C154</f>
        <v>Izolace proti vodě, vlhkosti a plynům - schodiště č.1 v km 4,95</v>
      </c>
      <c r="D27" s="265"/>
      <c r="E27" s="265"/>
      <c r="F27" s="265"/>
      <c r="G27" s="266"/>
      <c r="H27" s="269">
        <f>H166</f>
        <v>0</v>
      </c>
    </row>
    <row r="28" spans="1:9" s="166" customFormat="1" ht="14.25" customHeight="1">
      <c r="A28" s="263"/>
      <c r="B28" s="333"/>
      <c r="C28" s="338"/>
      <c r="D28" s="265"/>
      <c r="E28" s="265"/>
      <c r="F28" s="265"/>
      <c r="G28" s="266"/>
      <c r="H28" s="269"/>
    </row>
    <row r="29" spans="1:9" s="166" customFormat="1" ht="14.25" customHeight="1">
      <c r="A29" s="263"/>
      <c r="B29" s="333"/>
      <c r="C29" s="344" t="s">
        <v>1473</v>
      </c>
      <c r="D29" s="265"/>
      <c r="E29" s="265"/>
      <c r="F29" s="265"/>
      <c r="G29" s="266"/>
      <c r="H29" s="269"/>
    </row>
    <row r="30" spans="1:9" s="166" customFormat="1" ht="14.25" customHeight="1">
      <c r="A30" s="263">
        <f>A168</f>
        <v>1</v>
      </c>
      <c r="B30" s="333"/>
      <c r="C30" s="338" t="str">
        <f>C168</f>
        <v>Zemní práce - schodiště č.2 v km 5,21</v>
      </c>
      <c r="D30" s="343"/>
      <c r="E30" s="343"/>
      <c r="F30" s="343"/>
      <c r="G30" s="343"/>
      <c r="H30" s="269">
        <f>H207</f>
        <v>0</v>
      </c>
    </row>
    <row r="31" spans="1:9" s="166" customFormat="1" ht="14.25" customHeight="1">
      <c r="A31" s="263" t="str">
        <f>A209</f>
        <v>2</v>
      </c>
      <c r="B31" s="333"/>
      <c r="C31" s="338" t="str">
        <f>C209</f>
        <v>Zakládání - schodiště č.2 v km 5,21</v>
      </c>
      <c r="D31" s="343"/>
      <c r="E31" s="343"/>
      <c r="F31" s="343"/>
      <c r="G31" s="343"/>
      <c r="H31" s="269">
        <f>H220</f>
        <v>0</v>
      </c>
    </row>
    <row r="32" spans="1:9" s="166" customFormat="1" ht="14.25" customHeight="1">
      <c r="A32" s="263" t="str">
        <f>A222</f>
        <v>4</v>
      </c>
      <c r="B32" s="333"/>
      <c r="C32" s="338" t="str">
        <f>C222</f>
        <v>Vodorovné konstrukce - schodiště č.2 v km 5,21</v>
      </c>
      <c r="D32" s="343"/>
      <c r="E32" s="343"/>
      <c r="F32" s="343"/>
      <c r="G32" s="343"/>
      <c r="H32" s="269">
        <f>H249</f>
        <v>0</v>
      </c>
    </row>
    <row r="33" spans="1:8" s="166" customFormat="1" ht="14.25" customHeight="1">
      <c r="A33" s="263" t="str">
        <f>A251</f>
        <v>5</v>
      </c>
      <c r="B33" s="333"/>
      <c r="C33" s="338" t="str">
        <f>C123</f>
        <v>Komunikace - schodiště č.1 v km 4,95</v>
      </c>
      <c r="D33" s="343"/>
      <c r="E33" s="343"/>
      <c r="F33" s="343"/>
      <c r="G33" s="343"/>
      <c r="H33" s="269">
        <f>H269</f>
        <v>0</v>
      </c>
    </row>
    <row r="34" spans="1:8" s="166" customFormat="1" ht="14.25" customHeight="1">
      <c r="A34" s="263" t="str">
        <f>A271</f>
        <v>9</v>
      </c>
      <c r="B34" s="333"/>
      <c r="C34" s="338" t="str">
        <f>C271</f>
        <v>Ostatní konstrukce a práce-bourání - schodiště č.2 v km 5,21</v>
      </c>
      <c r="D34" s="343"/>
      <c r="E34" s="343"/>
      <c r="F34" s="343"/>
      <c r="G34" s="343"/>
      <c r="H34" s="269">
        <f>H281</f>
        <v>0</v>
      </c>
    </row>
    <row r="35" spans="1:8" s="166" customFormat="1" ht="14.25" customHeight="1">
      <c r="A35" s="263" t="str">
        <f>A139</f>
        <v>9</v>
      </c>
      <c r="B35" s="333"/>
      <c r="C35" s="338" t="str">
        <f>C283</f>
        <v>Přesun hmot - schodiště č.2 v km 5,21</v>
      </c>
      <c r="D35" s="343"/>
      <c r="E35" s="343"/>
      <c r="F35" s="343"/>
      <c r="G35" s="343"/>
      <c r="H35" s="269">
        <f>H293</f>
        <v>0</v>
      </c>
    </row>
    <row r="36" spans="1:8" s="166" customFormat="1" ht="14.25" customHeight="1">
      <c r="A36" s="263" t="str">
        <f>A295</f>
        <v>711</v>
      </c>
      <c r="B36" s="333"/>
      <c r="C36" s="338" t="str">
        <f>C295</f>
        <v>Izolace proti vodě, vlhkosti a plynům - schodiště č.2 v km 5,21</v>
      </c>
      <c r="D36" s="343"/>
      <c r="E36" s="343"/>
      <c r="F36" s="343"/>
      <c r="G36" s="343"/>
      <c r="H36" s="269">
        <f>H307</f>
        <v>0</v>
      </c>
    </row>
    <row r="37" spans="1:8" s="166" customFormat="1" ht="14.25" customHeight="1" thickBot="1">
      <c r="A37" s="263"/>
      <c r="B37" s="263"/>
      <c r="C37" s="268"/>
      <c r="D37" s="265"/>
      <c r="E37" s="265"/>
      <c r="F37" s="265"/>
      <c r="G37" s="266"/>
      <c r="H37" s="269"/>
    </row>
    <row r="38" spans="1:8" s="167" customFormat="1" ht="24" customHeight="1" thickBot="1">
      <c r="A38" s="270"/>
      <c r="B38" s="315"/>
      <c r="C38" s="353" t="s">
        <v>24</v>
      </c>
      <c r="D38" s="271"/>
      <c r="E38" s="271"/>
      <c r="F38" s="271"/>
      <c r="G38" s="272"/>
      <c r="H38" s="357">
        <f>SUM(H21:H37)</f>
        <v>0</v>
      </c>
    </row>
    <row r="39" spans="1:8" s="167" customFormat="1" ht="13.5" thickBot="1">
      <c r="A39" s="273"/>
      <c r="B39" s="316"/>
      <c r="C39" s="274"/>
      <c r="D39" s="274"/>
      <c r="E39" s="275"/>
      <c r="F39" s="275"/>
      <c r="G39" s="276"/>
      <c r="H39" s="277"/>
    </row>
    <row r="40" spans="1:8" s="167" customFormat="1" ht="13.5" thickBot="1">
      <c r="A40" s="28">
        <v>1</v>
      </c>
      <c r="B40" s="118"/>
      <c r="C40" s="24" t="s">
        <v>1351</v>
      </c>
      <c r="D40" s="278"/>
      <c r="E40" s="279"/>
      <c r="F40" s="279"/>
      <c r="G40" s="280"/>
      <c r="H40" s="281"/>
    </row>
    <row r="41" spans="1:8" s="167" customFormat="1" ht="14.25">
      <c r="A41" s="199"/>
      <c r="B41" s="199"/>
      <c r="C41" s="198"/>
      <c r="D41" s="197"/>
      <c r="E41" s="196"/>
      <c r="F41" s="196"/>
      <c r="G41" s="195"/>
      <c r="H41" s="194"/>
    </row>
    <row r="42" spans="1:8" s="167" customFormat="1" ht="25.5">
      <c r="A42" s="300" t="s">
        <v>31</v>
      </c>
      <c r="B42" s="300" t="s">
        <v>1274</v>
      </c>
      <c r="C42" s="288" t="s">
        <v>1275</v>
      </c>
      <c r="D42" s="162" t="s">
        <v>1307</v>
      </c>
      <c r="E42" s="322">
        <v>5</v>
      </c>
      <c r="F42" s="324"/>
      <c r="G42" s="160"/>
      <c r="H42" s="159">
        <f>PRODUCT(E42,(F42+G42))</f>
        <v>0</v>
      </c>
    </row>
    <row r="43" spans="1:8" s="167" customFormat="1">
      <c r="A43" s="300"/>
      <c r="B43" s="300"/>
      <c r="C43" s="319" t="s">
        <v>805</v>
      </c>
      <c r="D43" s="320"/>
      <c r="E43" s="323">
        <v>5</v>
      </c>
      <c r="F43" s="334"/>
      <c r="G43" s="160"/>
      <c r="H43" s="159">
        <f t="shared" ref="H43:H77" si="0">PRODUCT(E43,(F43+G43))</f>
        <v>0</v>
      </c>
    </row>
    <row r="44" spans="1:8" s="167" customFormat="1" ht="25.5">
      <c r="A44" s="300" t="s">
        <v>43</v>
      </c>
      <c r="B44" s="300" t="s">
        <v>1357</v>
      </c>
      <c r="C44" s="288" t="s">
        <v>1358</v>
      </c>
      <c r="D44" s="162" t="s">
        <v>1360</v>
      </c>
      <c r="E44" s="322">
        <v>120</v>
      </c>
      <c r="F44" s="324"/>
      <c r="G44" s="160"/>
      <c r="H44" s="159">
        <f t="shared" si="0"/>
        <v>0</v>
      </c>
    </row>
    <row r="45" spans="1:8" s="167" customFormat="1">
      <c r="A45" s="300"/>
      <c r="B45" s="330"/>
      <c r="C45" s="319" t="s">
        <v>1359</v>
      </c>
      <c r="D45" s="320"/>
      <c r="E45" s="323">
        <v>120</v>
      </c>
      <c r="F45" s="324"/>
      <c r="G45" s="160"/>
      <c r="H45" s="159">
        <f t="shared" si="0"/>
        <v>0</v>
      </c>
    </row>
    <row r="46" spans="1:8" s="167" customFormat="1">
      <c r="A46" s="300" t="s">
        <v>42</v>
      </c>
      <c r="B46" s="300" t="s">
        <v>1410</v>
      </c>
      <c r="C46" s="288" t="s">
        <v>1411</v>
      </c>
      <c r="D46" s="162" t="s">
        <v>28</v>
      </c>
      <c r="E46" s="322">
        <v>0.29799999999999999</v>
      </c>
      <c r="F46" s="324"/>
      <c r="G46" s="160"/>
      <c r="H46" s="159">
        <f t="shared" si="0"/>
        <v>0</v>
      </c>
    </row>
    <row r="47" spans="1:8" s="167" customFormat="1">
      <c r="A47" s="300"/>
      <c r="B47" s="300"/>
      <c r="C47" s="319" t="s">
        <v>1412</v>
      </c>
      <c r="D47" s="320"/>
      <c r="E47" s="323">
        <v>5.8000000000000003E-2</v>
      </c>
      <c r="F47" s="324"/>
      <c r="G47" s="160"/>
      <c r="H47" s="159">
        <f t="shared" si="0"/>
        <v>0</v>
      </c>
    </row>
    <row r="48" spans="1:8" s="167" customFormat="1">
      <c r="A48" s="300"/>
      <c r="B48" s="300"/>
      <c r="C48" s="319" t="s">
        <v>1413</v>
      </c>
      <c r="D48" s="320"/>
      <c r="E48" s="323">
        <v>0.24</v>
      </c>
      <c r="F48" s="324"/>
      <c r="G48" s="160"/>
      <c r="H48" s="159">
        <f t="shared" si="0"/>
        <v>0</v>
      </c>
    </row>
    <row r="49" spans="1:8" s="167" customFormat="1">
      <c r="A49" s="300" t="s">
        <v>41</v>
      </c>
      <c r="B49" s="330" t="s">
        <v>1414</v>
      </c>
      <c r="C49" s="319" t="s">
        <v>1415</v>
      </c>
      <c r="D49" s="320" t="s">
        <v>28</v>
      </c>
      <c r="E49" s="323">
        <v>0.29799999999999999</v>
      </c>
      <c r="F49" s="324"/>
      <c r="G49" s="160"/>
      <c r="H49" s="159">
        <f t="shared" si="0"/>
        <v>0</v>
      </c>
    </row>
    <row r="50" spans="1:8" s="167" customFormat="1">
      <c r="A50" s="300" t="s">
        <v>33</v>
      </c>
      <c r="B50" s="300" t="s">
        <v>1276</v>
      </c>
      <c r="C50" s="288" t="s">
        <v>1277</v>
      </c>
      <c r="D50" s="162" t="s">
        <v>28</v>
      </c>
      <c r="E50" s="322">
        <v>68.951999999999998</v>
      </c>
      <c r="F50" s="324"/>
      <c r="G50" s="160"/>
      <c r="H50" s="159">
        <f t="shared" si="0"/>
        <v>0</v>
      </c>
    </row>
    <row r="51" spans="1:8" s="167" customFormat="1">
      <c r="A51" s="300"/>
      <c r="B51" s="300"/>
      <c r="C51" s="319" t="s">
        <v>1278</v>
      </c>
      <c r="D51" s="320"/>
      <c r="E51" s="323">
        <v>4.0640000000000001</v>
      </c>
      <c r="F51" s="324"/>
      <c r="G51" s="160"/>
      <c r="H51" s="159">
        <f t="shared" si="0"/>
        <v>0</v>
      </c>
    </row>
    <row r="52" spans="1:8" s="167" customFormat="1">
      <c r="A52" s="300"/>
      <c r="B52" s="300"/>
      <c r="C52" s="319" t="s">
        <v>1279</v>
      </c>
      <c r="D52" s="320"/>
      <c r="E52" s="323">
        <v>4.5149999999999997</v>
      </c>
      <c r="F52" s="324"/>
      <c r="G52" s="160"/>
      <c r="H52" s="159">
        <f t="shared" si="0"/>
        <v>0</v>
      </c>
    </row>
    <row r="53" spans="1:8" s="167" customFormat="1">
      <c r="A53" s="300"/>
      <c r="B53" s="300"/>
      <c r="C53" s="319" t="s">
        <v>1280</v>
      </c>
      <c r="D53" s="320"/>
      <c r="E53" s="323">
        <v>4.0640000000000001</v>
      </c>
      <c r="F53" s="324"/>
      <c r="G53" s="160"/>
      <c r="H53" s="159">
        <f t="shared" si="0"/>
        <v>0</v>
      </c>
    </row>
    <row r="54" spans="1:8" s="167" customFormat="1">
      <c r="A54" s="300"/>
      <c r="B54" s="300"/>
      <c r="C54" s="319" t="s">
        <v>1281</v>
      </c>
      <c r="D54" s="320"/>
      <c r="E54" s="323">
        <v>29.024999999999999</v>
      </c>
      <c r="F54" s="324"/>
      <c r="G54" s="160"/>
      <c r="H54" s="159">
        <f t="shared" si="0"/>
        <v>0</v>
      </c>
    </row>
    <row r="55" spans="1:8" s="167" customFormat="1">
      <c r="A55" s="300"/>
      <c r="B55" s="300"/>
      <c r="C55" s="319" t="s">
        <v>1282</v>
      </c>
      <c r="D55" s="320"/>
      <c r="E55" s="323">
        <v>27.283999999999999</v>
      </c>
      <c r="F55" s="324"/>
      <c r="G55" s="160"/>
      <c r="H55" s="159">
        <f t="shared" si="0"/>
        <v>0</v>
      </c>
    </row>
    <row r="56" spans="1:8" s="167" customFormat="1" ht="15" customHeight="1">
      <c r="A56" s="300" t="s">
        <v>16</v>
      </c>
      <c r="B56" s="300" t="s">
        <v>1283</v>
      </c>
      <c r="C56" s="288" t="s">
        <v>74</v>
      </c>
      <c r="D56" s="162" t="s">
        <v>28</v>
      </c>
      <c r="E56" s="322">
        <v>68.951999999999998</v>
      </c>
      <c r="F56" s="324"/>
      <c r="G56" s="160"/>
      <c r="H56" s="159">
        <f t="shared" si="0"/>
        <v>0</v>
      </c>
    </row>
    <row r="57" spans="1:8" s="167" customFormat="1">
      <c r="A57" s="300"/>
      <c r="B57" s="300"/>
      <c r="C57" s="319" t="s">
        <v>1284</v>
      </c>
      <c r="D57" s="320"/>
      <c r="E57" s="323">
        <v>68.951999999999998</v>
      </c>
      <c r="F57" s="324"/>
      <c r="G57" s="160"/>
      <c r="H57" s="159">
        <f t="shared" si="0"/>
        <v>0</v>
      </c>
    </row>
    <row r="58" spans="1:8" s="167" customFormat="1" ht="15.75" customHeight="1">
      <c r="A58" s="300" t="s">
        <v>17</v>
      </c>
      <c r="B58" s="300" t="s">
        <v>443</v>
      </c>
      <c r="C58" s="288" t="s">
        <v>185</v>
      </c>
      <c r="D58" s="162" t="s">
        <v>28</v>
      </c>
      <c r="E58" s="322">
        <v>68.951999999999998</v>
      </c>
      <c r="F58" s="324"/>
      <c r="G58" s="160"/>
      <c r="H58" s="159">
        <f t="shared" si="0"/>
        <v>0</v>
      </c>
    </row>
    <row r="59" spans="1:8" s="167" customFormat="1">
      <c r="A59" s="300"/>
      <c r="B59" s="300"/>
      <c r="C59" s="319" t="s">
        <v>1284</v>
      </c>
      <c r="D59" s="320"/>
      <c r="E59" s="323">
        <v>68.951999999999998</v>
      </c>
      <c r="F59" s="324"/>
      <c r="G59" s="160"/>
      <c r="H59" s="159">
        <f t="shared" si="0"/>
        <v>0</v>
      </c>
    </row>
    <row r="60" spans="1:8" s="167" customFormat="1" ht="25.5">
      <c r="A60" s="300" t="s">
        <v>63</v>
      </c>
      <c r="B60" s="300" t="s">
        <v>265</v>
      </c>
      <c r="C60" s="288" t="s">
        <v>186</v>
      </c>
      <c r="D60" s="162" t="s">
        <v>28</v>
      </c>
      <c r="E60" s="322">
        <v>68.951999999999998</v>
      </c>
      <c r="F60" s="324"/>
      <c r="G60" s="160"/>
      <c r="H60" s="159">
        <f t="shared" si="0"/>
        <v>0</v>
      </c>
    </row>
    <row r="61" spans="1:8" s="167" customFormat="1">
      <c r="A61" s="300"/>
      <c r="B61" s="300"/>
      <c r="C61" s="319" t="s">
        <v>1284</v>
      </c>
      <c r="D61" s="320"/>
      <c r="E61" s="323">
        <v>68.951999999999998</v>
      </c>
      <c r="F61" s="324"/>
      <c r="G61" s="160"/>
      <c r="H61" s="159">
        <f t="shared" si="0"/>
        <v>0</v>
      </c>
    </row>
    <row r="62" spans="1:8" s="167" customFormat="1">
      <c r="A62" s="300" t="s">
        <v>64</v>
      </c>
      <c r="B62" s="300" t="s">
        <v>281</v>
      </c>
      <c r="C62" s="288" t="s">
        <v>20</v>
      </c>
      <c r="D62" s="162" t="s">
        <v>28</v>
      </c>
      <c r="E62" s="322">
        <v>68.951999999999998</v>
      </c>
      <c r="F62" s="324"/>
      <c r="G62" s="160"/>
      <c r="H62" s="159">
        <f t="shared" si="0"/>
        <v>0</v>
      </c>
    </row>
    <row r="63" spans="1:8" s="167" customFormat="1">
      <c r="A63" s="300"/>
      <c r="B63" s="300"/>
      <c r="C63" s="319" t="s">
        <v>1284</v>
      </c>
      <c r="D63" s="162"/>
      <c r="E63" s="322">
        <v>68.951999999999998</v>
      </c>
      <c r="F63" s="324"/>
      <c r="G63" s="160"/>
      <c r="H63" s="159">
        <f t="shared" si="0"/>
        <v>0</v>
      </c>
    </row>
    <row r="64" spans="1:8" s="167" customFormat="1" ht="25.5">
      <c r="A64" s="300" t="s">
        <v>65</v>
      </c>
      <c r="B64" s="300" t="s">
        <v>282</v>
      </c>
      <c r="C64" s="288" t="s">
        <v>187</v>
      </c>
      <c r="D64" s="162" t="s">
        <v>62</v>
      </c>
      <c r="E64" s="322">
        <v>110.32299999999999</v>
      </c>
      <c r="F64" s="324"/>
      <c r="G64" s="160"/>
      <c r="H64" s="159">
        <f t="shared" si="0"/>
        <v>0</v>
      </c>
    </row>
    <row r="65" spans="1:8" s="167" customFormat="1">
      <c r="A65" s="300"/>
      <c r="B65" s="300"/>
      <c r="C65" s="319" t="s">
        <v>1285</v>
      </c>
      <c r="D65" s="162"/>
      <c r="E65" s="322">
        <v>110.32299999999999</v>
      </c>
      <c r="F65" s="324"/>
      <c r="G65" s="160"/>
      <c r="H65" s="159">
        <f t="shared" si="0"/>
        <v>0</v>
      </c>
    </row>
    <row r="66" spans="1:8" s="167" customFormat="1" ht="38.25">
      <c r="A66" s="300" t="s">
        <v>66</v>
      </c>
      <c r="B66" s="300" t="s">
        <v>997</v>
      </c>
      <c r="C66" s="288" t="s">
        <v>1286</v>
      </c>
      <c r="D66" s="162" t="s">
        <v>28</v>
      </c>
      <c r="E66" s="322">
        <v>42.107999999999997</v>
      </c>
      <c r="F66" s="324"/>
      <c r="G66" s="160"/>
      <c r="H66" s="159">
        <f t="shared" si="0"/>
        <v>0</v>
      </c>
    </row>
    <row r="67" spans="1:8" s="167" customFormat="1">
      <c r="A67" s="300"/>
      <c r="B67" s="300"/>
      <c r="C67" s="319" t="s">
        <v>1287</v>
      </c>
      <c r="D67" s="320"/>
      <c r="E67" s="323">
        <v>1.796</v>
      </c>
      <c r="F67" s="324"/>
      <c r="G67" s="160"/>
      <c r="H67" s="159">
        <f t="shared" si="0"/>
        <v>0</v>
      </c>
    </row>
    <row r="68" spans="1:8" s="167" customFormat="1">
      <c r="A68" s="300"/>
      <c r="B68" s="300"/>
      <c r="C68" s="319" t="s">
        <v>1288</v>
      </c>
      <c r="D68" s="320"/>
      <c r="E68" s="323">
        <v>1.9950000000000001</v>
      </c>
      <c r="F68" s="324"/>
      <c r="G68" s="160"/>
      <c r="H68" s="159">
        <f t="shared" si="0"/>
        <v>0</v>
      </c>
    </row>
    <row r="69" spans="1:8" s="167" customFormat="1">
      <c r="A69" s="300"/>
      <c r="B69" s="300"/>
      <c r="C69" s="319" t="s">
        <v>1289</v>
      </c>
      <c r="D69" s="320"/>
      <c r="E69" s="323">
        <v>1.796</v>
      </c>
      <c r="F69" s="324"/>
      <c r="G69" s="160"/>
      <c r="H69" s="159">
        <f t="shared" si="0"/>
        <v>0</v>
      </c>
    </row>
    <row r="70" spans="1:8" s="167" customFormat="1">
      <c r="A70" s="300"/>
      <c r="B70" s="300"/>
      <c r="C70" s="319" t="s">
        <v>1290</v>
      </c>
      <c r="D70" s="320"/>
      <c r="E70" s="323">
        <v>18.824999999999999</v>
      </c>
      <c r="F70" s="324"/>
      <c r="G70" s="160"/>
      <c r="H70" s="159">
        <f t="shared" si="0"/>
        <v>0</v>
      </c>
    </row>
    <row r="71" spans="1:8" s="167" customFormat="1" ht="16.5" customHeight="1">
      <c r="A71" s="300"/>
      <c r="B71" s="300"/>
      <c r="C71" s="319" t="s">
        <v>1291</v>
      </c>
      <c r="D71" s="320"/>
      <c r="E71" s="323">
        <v>17.696000000000002</v>
      </c>
      <c r="F71" s="324"/>
      <c r="G71" s="160"/>
      <c r="H71" s="159">
        <f t="shared" si="0"/>
        <v>0</v>
      </c>
    </row>
    <row r="72" spans="1:8" s="167" customFormat="1">
      <c r="A72" s="300" t="s">
        <v>67</v>
      </c>
      <c r="B72" s="300" t="s">
        <v>1292</v>
      </c>
      <c r="C72" s="288" t="s">
        <v>1293</v>
      </c>
      <c r="D72" s="162" t="s">
        <v>62</v>
      </c>
      <c r="E72" s="322">
        <v>71.584000000000003</v>
      </c>
      <c r="F72" s="324"/>
      <c r="G72" s="160"/>
      <c r="H72" s="159">
        <f t="shared" si="0"/>
        <v>0</v>
      </c>
    </row>
    <row r="73" spans="1:8" s="167" customFormat="1">
      <c r="A73" s="300"/>
      <c r="B73" s="300"/>
      <c r="C73" s="319" t="s">
        <v>1294</v>
      </c>
      <c r="D73" s="320"/>
      <c r="E73" s="323">
        <v>71.584000000000003</v>
      </c>
      <c r="F73" s="324"/>
      <c r="G73" s="160"/>
      <c r="H73" s="159">
        <f t="shared" si="0"/>
        <v>0</v>
      </c>
    </row>
    <row r="74" spans="1:8" s="167" customFormat="1">
      <c r="A74" s="300" t="s">
        <v>68</v>
      </c>
      <c r="B74" s="300" t="s">
        <v>1009</v>
      </c>
      <c r="C74" s="288" t="s">
        <v>1010</v>
      </c>
      <c r="D74" s="162" t="s">
        <v>60</v>
      </c>
      <c r="E74" s="322">
        <v>21.28</v>
      </c>
      <c r="F74" s="324"/>
      <c r="G74" s="160"/>
      <c r="H74" s="159">
        <f t="shared" si="0"/>
        <v>0</v>
      </c>
    </row>
    <row r="75" spans="1:8" s="167" customFormat="1">
      <c r="A75" s="300"/>
      <c r="B75" s="300"/>
      <c r="C75" s="319" t="s">
        <v>1295</v>
      </c>
      <c r="D75" s="320"/>
      <c r="E75" s="323">
        <v>21.28</v>
      </c>
      <c r="F75" s="324"/>
      <c r="G75" s="160"/>
      <c r="H75" s="159">
        <f t="shared" si="0"/>
        <v>0</v>
      </c>
    </row>
    <row r="76" spans="1:8" s="167" customFormat="1">
      <c r="A76" s="300" t="s">
        <v>21</v>
      </c>
      <c r="B76" s="300" t="s">
        <v>1015</v>
      </c>
      <c r="C76" s="288" t="s">
        <v>1016</v>
      </c>
      <c r="D76" s="162" t="s">
        <v>191</v>
      </c>
      <c r="E76" s="322">
        <v>0.53200000000000003</v>
      </c>
      <c r="F76" s="324"/>
      <c r="G76" s="160"/>
      <c r="H76" s="159">
        <f t="shared" si="0"/>
        <v>0</v>
      </c>
    </row>
    <row r="77" spans="1:8" s="167" customFormat="1">
      <c r="A77" s="300"/>
      <c r="B77" s="300"/>
      <c r="C77" s="319" t="s">
        <v>1296</v>
      </c>
      <c r="D77" s="320"/>
      <c r="E77" s="323">
        <v>0.53200000000000003</v>
      </c>
      <c r="F77" s="324"/>
      <c r="G77" s="160"/>
      <c r="H77" s="159">
        <f t="shared" si="0"/>
        <v>0</v>
      </c>
    </row>
    <row r="78" spans="1:8" s="167" customFormat="1" ht="13.5" thickBot="1">
      <c r="A78" s="163"/>
      <c r="B78" s="163"/>
      <c r="C78" s="282"/>
      <c r="D78" s="162"/>
      <c r="E78" s="161"/>
      <c r="F78" s="161"/>
      <c r="G78" s="160"/>
      <c r="H78" s="159"/>
    </row>
    <row r="79" spans="1:8" s="166" customFormat="1" ht="13.5" thickBot="1">
      <c r="A79" s="283"/>
      <c r="B79" s="317"/>
      <c r="C79" s="278" t="s">
        <v>83</v>
      </c>
      <c r="D79" s="284" t="s">
        <v>82</v>
      </c>
      <c r="E79" s="285"/>
      <c r="F79" s="285"/>
      <c r="G79" s="286"/>
      <c r="H79" s="287">
        <f>SUBTOTAL(9,H42:H77)</f>
        <v>0</v>
      </c>
    </row>
    <row r="80" spans="1:8" s="176" customFormat="1" ht="13.5" thickBot="1">
      <c r="A80" s="273"/>
      <c r="B80" s="316"/>
      <c r="C80" s="274"/>
      <c r="D80" s="274"/>
      <c r="E80" s="275"/>
      <c r="F80" s="275"/>
      <c r="G80" s="276"/>
      <c r="H80" s="277"/>
    </row>
    <row r="81" spans="1:8" ht="13.5" thickBot="1">
      <c r="A81" s="28" t="s">
        <v>40</v>
      </c>
      <c r="B81" s="118"/>
      <c r="C81" s="24" t="s">
        <v>1352</v>
      </c>
      <c r="D81" s="278"/>
      <c r="E81" s="279"/>
      <c r="F81" s="279"/>
      <c r="G81" s="280"/>
      <c r="H81" s="281"/>
    </row>
    <row r="82" spans="1:8" ht="14.25">
      <c r="A82" s="199"/>
      <c r="B82" s="199"/>
      <c r="C82" s="198"/>
      <c r="D82" s="197"/>
      <c r="E82" s="196"/>
      <c r="F82" s="196"/>
      <c r="G82" s="195"/>
      <c r="H82" s="194"/>
    </row>
    <row r="83" spans="1:8">
      <c r="A83" s="300" t="s">
        <v>34</v>
      </c>
      <c r="B83" s="300" t="s">
        <v>1297</v>
      </c>
      <c r="C83" s="288" t="s">
        <v>1298</v>
      </c>
      <c r="D83" s="162" t="s">
        <v>60</v>
      </c>
      <c r="E83" s="322">
        <v>51.662999999999997</v>
      </c>
      <c r="F83" s="324"/>
      <c r="G83" s="160"/>
      <c r="H83" s="159">
        <f t="shared" ref="H83:H89" si="1">PRODUCT(E83,(F83+G83))</f>
        <v>0</v>
      </c>
    </row>
    <row r="84" spans="1:8">
      <c r="A84" s="300"/>
      <c r="B84" s="330"/>
      <c r="C84" s="319" t="s">
        <v>1299</v>
      </c>
      <c r="D84" s="320"/>
      <c r="E84" s="323">
        <v>2.38</v>
      </c>
      <c r="F84" s="334"/>
      <c r="G84" s="332"/>
      <c r="H84" s="340">
        <f t="shared" si="1"/>
        <v>0</v>
      </c>
    </row>
    <row r="85" spans="1:8">
      <c r="A85" s="300"/>
      <c r="B85" s="330"/>
      <c r="C85" s="319" t="s">
        <v>1300</v>
      </c>
      <c r="D85" s="320"/>
      <c r="E85" s="323">
        <v>2.38</v>
      </c>
      <c r="F85" s="334"/>
      <c r="G85" s="332"/>
      <c r="H85" s="340">
        <f t="shared" si="1"/>
        <v>0</v>
      </c>
    </row>
    <row r="86" spans="1:8">
      <c r="A86" s="300"/>
      <c r="B86" s="330"/>
      <c r="C86" s="319" t="s">
        <v>1301</v>
      </c>
      <c r="D86" s="320"/>
      <c r="E86" s="323">
        <v>2.38</v>
      </c>
      <c r="F86" s="334"/>
      <c r="G86" s="332"/>
      <c r="H86" s="340">
        <f t="shared" si="1"/>
        <v>0</v>
      </c>
    </row>
    <row r="87" spans="1:8">
      <c r="A87" s="300"/>
      <c r="B87" s="330"/>
      <c r="C87" s="319" t="s">
        <v>1302</v>
      </c>
      <c r="D87" s="320"/>
      <c r="E87" s="323">
        <v>22.95</v>
      </c>
      <c r="F87" s="334"/>
      <c r="G87" s="332"/>
      <c r="H87" s="340">
        <f t="shared" si="1"/>
        <v>0</v>
      </c>
    </row>
    <row r="88" spans="1:8">
      <c r="A88" s="300"/>
      <c r="B88" s="330"/>
      <c r="C88" s="319" t="s">
        <v>1303</v>
      </c>
      <c r="D88" s="320"/>
      <c r="E88" s="323">
        <v>21.573</v>
      </c>
      <c r="F88" s="334"/>
      <c r="G88" s="332"/>
      <c r="H88" s="340">
        <f t="shared" si="1"/>
        <v>0</v>
      </c>
    </row>
    <row r="89" spans="1:8">
      <c r="A89" s="300" t="s">
        <v>38</v>
      </c>
      <c r="B89" s="300" t="s">
        <v>1304</v>
      </c>
      <c r="C89" s="288" t="s">
        <v>1305</v>
      </c>
      <c r="D89" s="162" t="s">
        <v>85</v>
      </c>
      <c r="E89" s="322">
        <v>59.411999999999999</v>
      </c>
      <c r="F89" s="324"/>
      <c r="G89" s="160"/>
      <c r="H89" s="159">
        <f t="shared" si="1"/>
        <v>0</v>
      </c>
    </row>
    <row r="90" spans="1:8">
      <c r="A90" s="300"/>
      <c r="B90" s="330"/>
      <c r="C90" s="319" t="s">
        <v>1306</v>
      </c>
      <c r="D90" s="320"/>
      <c r="E90" s="323">
        <v>59.411999999999999</v>
      </c>
      <c r="F90" s="324"/>
      <c r="G90" s="160"/>
      <c r="H90" s="159"/>
    </row>
    <row r="91" spans="1:8" ht="13.5" thickBot="1">
      <c r="A91" s="163"/>
      <c r="B91" s="163"/>
      <c r="C91" s="282"/>
      <c r="D91" s="162"/>
      <c r="E91" s="161"/>
      <c r="F91" s="161"/>
      <c r="G91" s="160"/>
      <c r="H91" s="159"/>
    </row>
    <row r="92" spans="1:8" ht="13.5" thickBot="1">
      <c r="A92" s="283"/>
      <c r="B92" s="317"/>
      <c r="C92" s="278" t="s">
        <v>83</v>
      </c>
      <c r="D92" s="284" t="s">
        <v>82</v>
      </c>
      <c r="E92" s="285"/>
      <c r="F92" s="285"/>
      <c r="G92" s="286"/>
      <c r="H92" s="287">
        <f>SUBTOTAL(9,H83:H90)</f>
        <v>0</v>
      </c>
    </row>
    <row r="93" spans="1:8" ht="13.5" thickBot="1">
      <c r="A93" s="273"/>
      <c r="B93" s="316"/>
      <c r="C93" s="274"/>
      <c r="D93" s="274"/>
      <c r="E93" s="275"/>
      <c r="F93" s="275"/>
      <c r="G93" s="276"/>
      <c r="H93" s="277"/>
    </row>
    <row r="94" spans="1:8" ht="13.5" thickBot="1">
      <c r="A94" s="28" t="s">
        <v>29</v>
      </c>
      <c r="B94" s="118"/>
      <c r="C94" s="24" t="s">
        <v>1353</v>
      </c>
      <c r="D94" s="278"/>
      <c r="E94" s="279"/>
      <c r="F94" s="279"/>
      <c r="G94" s="280"/>
      <c r="H94" s="281"/>
    </row>
    <row r="95" spans="1:8" ht="14.25">
      <c r="A95" s="199"/>
      <c r="B95" s="199"/>
      <c r="C95" s="198"/>
      <c r="D95" s="197"/>
      <c r="E95" s="196"/>
      <c r="F95" s="196"/>
      <c r="G95" s="195"/>
      <c r="H95" s="194"/>
    </row>
    <row r="96" spans="1:8">
      <c r="A96" s="300" t="s">
        <v>425</v>
      </c>
      <c r="B96" s="300" t="s">
        <v>1424</v>
      </c>
      <c r="C96" s="288" t="s">
        <v>1308</v>
      </c>
      <c r="D96" s="162" t="s">
        <v>28</v>
      </c>
      <c r="E96" s="322">
        <v>22.885000000000002</v>
      </c>
      <c r="F96" s="324"/>
      <c r="G96" s="160"/>
      <c r="H96" s="159">
        <f t="shared" ref="H96:H119" si="2">PRODUCT(E96,(F96+G96))</f>
        <v>0</v>
      </c>
    </row>
    <row r="97" spans="1:8" ht="25.5">
      <c r="A97" s="300"/>
      <c r="B97" s="330"/>
      <c r="C97" s="319" t="s">
        <v>1309</v>
      </c>
      <c r="D97" s="320"/>
      <c r="E97" s="323"/>
      <c r="F97" s="324"/>
      <c r="G97" s="160"/>
      <c r="H97" s="159">
        <f t="shared" si="2"/>
        <v>0</v>
      </c>
    </row>
    <row r="98" spans="1:8">
      <c r="A98" s="300"/>
      <c r="B98" s="330"/>
      <c r="C98" s="319" t="s">
        <v>1310</v>
      </c>
      <c r="D98" s="320"/>
      <c r="E98" s="323">
        <v>16.643000000000001</v>
      </c>
      <c r="F98" s="324"/>
      <c r="G98" s="160"/>
      <c r="H98" s="159">
        <f t="shared" si="2"/>
        <v>0</v>
      </c>
    </row>
    <row r="99" spans="1:8">
      <c r="A99" s="300"/>
      <c r="B99" s="330"/>
      <c r="C99" s="319" t="s">
        <v>1311</v>
      </c>
      <c r="D99" s="320"/>
      <c r="E99" s="323">
        <v>4.968</v>
      </c>
      <c r="F99" s="324"/>
      <c r="G99" s="160"/>
      <c r="H99" s="159">
        <f t="shared" si="2"/>
        <v>0</v>
      </c>
    </row>
    <row r="100" spans="1:8" ht="25.5">
      <c r="A100" s="300"/>
      <c r="B100" s="330"/>
      <c r="C100" s="319" t="s">
        <v>1312</v>
      </c>
      <c r="D100" s="320"/>
      <c r="E100" s="323">
        <v>1.274</v>
      </c>
      <c r="F100" s="324"/>
      <c r="G100" s="160"/>
      <c r="H100" s="159">
        <f t="shared" si="2"/>
        <v>0</v>
      </c>
    </row>
    <row r="101" spans="1:8" ht="25.5">
      <c r="A101" s="300" t="s">
        <v>18</v>
      </c>
      <c r="B101" s="300" t="s">
        <v>1139</v>
      </c>
      <c r="C101" s="288" t="s">
        <v>1657</v>
      </c>
      <c r="D101" s="162" t="s">
        <v>62</v>
      </c>
      <c r="E101" s="322">
        <v>0.623</v>
      </c>
      <c r="F101" s="324"/>
      <c r="G101" s="160"/>
      <c r="H101" s="159">
        <f>PRODUCT(E101,(F101+G101))</f>
        <v>0</v>
      </c>
    </row>
    <row r="102" spans="1:8">
      <c r="A102" s="300"/>
      <c r="B102" s="330"/>
      <c r="C102" s="319" t="s">
        <v>1654</v>
      </c>
      <c r="D102" s="320"/>
      <c r="E102" s="323">
        <v>0.43640000000000001</v>
      </c>
      <c r="F102" s="324"/>
      <c r="G102" s="160"/>
      <c r="H102" s="159">
        <f t="shared" si="2"/>
        <v>0</v>
      </c>
    </row>
    <row r="103" spans="1:8">
      <c r="A103" s="300"/>
      <c r="B103" s="330"/>
      <c r="C103" s="319" t="s">
        <v>1655</v>
      </c>
      <c r="D103" s="320"/>
      <c r="E103" s="323">
        <v>0.1769</v>
      </c>
      <c r="F103" s="324"/>
      <c r="G103" s="160"/>
      <c r="H103" s="159"/>
    </row>
    <row r="104" spans="1:8" ht="25.5">
      <c r="A104" s="300" t="s">
        <v>19</v>
      </c>
      <c r="B104" s="300" t="s">
        <v>1313</v>
      </c>
      <c r="C104" s="288" t="s">
        <v>1660</v>
      </c>
      <c r="D104" s="162" t="s">
        <v>62</v>
      </c>
      <c r="E104" s="322">
        <v>0.79</v>
      </c>
      <c r="F104" s="324"/>
      <c r="G104" s="160"/>
      <c r="H104" s="159">
        <f t="shared" si="2"/>
        <v>0</v>
      </c>
    </row>
    <row r="105" spans="1:8">
      <c r="A105" s="300"/>
      <c r="B105" s="330"/>
      <c r="C105" s="319" t="s">
        <v>1656</v>
      </c>
      <c r="D105" s="320"/>
      <c r="E105" s="323">
        <v>0.79</v>
      </c>
      <c r="F105" s="324"/>
      <c r="G105" s="160"/>
      <c r="H105" s="159">
        <f t="shared" si="2"/>
        <v>0</v>
      </c>
    </row>
    <row r="106" spans="1:8">
      <c r="A106" s="300" t="s">
        <v>426</v>
      </c>
      <c r="B106" s="300" t="s">
        <v>1425</v>
      </c>
      <c r="C106" s="288" t="s">
        <v>1314</v>
      </c>
      <c r="D106" s="162" t="s">
        <v>60</v>
      </c>
      <c r="E106" s="322">
        <v>68.347999999999999</v>
      </c>
      <c r="F106" s="324"/>
      <c r="G106" s="160"/>
      <c r="H106" s="159">
        <f t="shared" si="2"/>
        <v>0</v>
      </c>
    </row>
    <row r="107" spans="1:8">
      <c r="A107" s="300"/>
      <c r="B107" s="330"/>
      <c r="C107" s="319" t="s">
        <v>1315</v>
      </c>
      <c r="D107" s="320"/>
      <c r="E107" s="323">
        <v>38.4</v>
      </c>
      <c r="F107" s="324"/>
      <c r="G107" s="160"/>
      <c r="H107" s="159">
        <f t="shared" si="2"/>
        <v>0</v>
      </c>
    </row>
    <row r="108" spans="1:8">
      <c r="A108" s="300"/>
      <c r="B108" s="330"/>
      <c r="C108" s="319" t="s">
        <v>1316</v>
      </c>
      <c r="D108" s="320"/>
      <c r="E108" s="323">
        <v>8.16</v>
      </c>
      <c r="F108" s="324"/>
      <c r="G108" s="160"/>
      <c r="H108" s="159">
        <f t="shared" si="2"/>
        <v>0</v>
      </c>
    </row>
    <row r="109" spans="1:8">
      <c r="A109" s="300"/>
      <c r="B109" s="330"/>
      <c r="C109" s="319" t="s">
        <v>1317</v>
      </c>
      <c r="D109" s="320"/>
      <c r="E109" s="323">
        <v>14.55</v>
      </c>
      <c r="F109" s="324"/>
      <c r="G109" s="160"/>
      <c r="H109" s="159">
        <f t="shared" si="2"/>
        <v>0</v>
      </c>
    </row>
    <row r="110" spans="1:8">
      <c r="A110" s="300"/>
      <c r="B110" s="330"/>
      <c r="C110" s="319" t="s">
        <v>1318</v>
      </c>
      <c r="D110" s="320"/>
      <c r="E110" s="323">
        <v>7.2380000000000004</v>
      </c>
      <c r="F110" s="324"/>
      <c r="G110" s="160"/>
      <c r="H110" s="159">
        <f t="shared" si="2"/>
        <v>0</v>
      </c>
    </row>
    <row r="111" spans="1:8">
      <c r="A111" s="300" t="s">
        <v>1095</v>
      </c>
      <c r="B111" s="300" t="s">
        <v>1426</v>
      </c>
      <c r="C111" s="288" t="s">
        <v>1319</v>
      </c>
      <c r="D111" s="162" t="s">
        <v>60</v>
      </c>
      <c r="E111" s="322">
        <v>68.347999999999999</v>
      </c>
      <c r="F111" s="324"/>
      <c r="G111" s="160"/>
      <c r="H111" s="159">
        <f t="shared" si="2"/>
        <v>0</v>
      </c>
    </row>
    <row r="112" spans="1:8">
      <c r="A112" s="300"/>
      <c r="B112" s="330"/>
      <c r="C112" s="319" t="s">
        <v>1320</v>
      </c>
      <c r="D112" s="320"/>
      <c r="E112" s="323">
        <v>68.347999999999999</v>
      </c>
      <c r="F112" s="324"/>
      <c r="G112" s="160"/>
      <c r="H112" s="159">
        <f t="shared" si="2"/>
        <v>0</v>
      </c>
    </row>
    <row r="113" spans="1:8">
      <c r="A113" s="300" t="s">
        <v>1096</v>
      </c>
      <c r="B113" s="300" t="s">
        <v>1321</v>
      </c>
      <c r="C113" s="288" t="s">
        <v>1322</v>
      </c>
      <c r="D113" s="162" t="s">
        <v>60</v>
      </c>
      <c r="E113" s="322">
        <v>9.27</v>
      </c>
      <c r="F113" s="324"/>
      <c r="G113" s="160"/>
      <c r="H113" s="159">
        <f t="shared" si="2"/>
        <v>0</v>
      </c>
    </row>
    <row r="114" spans="1:8">
      <c r="A114" s="300"/>
      <c r="B114" s="330"/>
      <c r="C114" s="319" t="s">
        <v>1323</v>
      </c>
      <c r="D114" s="320"/>
      <c r="E114" s="323">
        <v>9.27</v>
      </c>
      <c r="F114" s="324"/>
      <c r="G114" s="160"/>
      <c r="H114" s="159">
        <f t="shared" si="2"/>
        <v>0</v>
      </c>
    </row>
    <row r="115" spans="1:8">
      <c r="A115" s="300" t="s">
        <v>1097</v>
      </c>
      <c r="B115" s="300" t="s">
        <v>1324</v>
      </c>
      <c r="C115" s="288" t="s">
        <v>1325</v>
      </c>
      <c r="D115" s="162" t="s">
        <v>60</v>
      </c>
      <c r="E115" s="322">
        <v>9.27</v>
      </c>
      <c r="F115" s="324"/>
      <c r="G115" s="160"/>
      <c r="H115" s="159">
        <f t="shared" si="2"/>
        <v>0</v>
      </c>
    </row>
    <row r="116" spans="1:8">
      <c r="A116" s="300"/>
      <c r="B116" s="330"/>
      <c r="C116" s="319" t="s">
        <v>1326</v>
      </c>
      <c r="D116" s="320"/>
      <c r="E116" s="323">
        <v>9.27</v>
      </c>
      <c r="F116" s="324"/>
      <c r="G116" s="160"/>
      <c r="H116" s="159">
        <f t="shared" si="2"/>
        <v>0</v>
      </c>
    </row>
    <row r="117" spans="1:8" ht="25.5">
      <c r="A117" s="300" t="s">
        <v>1098</v>
      </c>
      <c r="B117" s="300" t="s">
        <v>1327</v>
      </c>
      <c r="C117" s="288" t="s">
        <v>1328</v>
      </c>
      <c r="D117" s="162" t="s">
        <v>85</v>
      </c>
      <c r="E117" s="322">
        <v>66</v>
      </c>
      <c r="F117" s="324"/>
      <c r="G117" s="160"/>
      <c r="H117" s="159">
        <f t="shared" si="2"/>
        <v>0</v>
      </c>
    </row>
    <row r="118" spans="1:8">
      <c r="A118" s="300"/>
      <c r="B118" s="330"/>
      <c r="C118" s="319" t="s">
        <v>1329</v>
      </c>
      <c r="D118" s="320"/>
      <c r="E118" s="323">
        <v>66</v>
      </c>
      <c r="F118" s="324"/>
      <c r="G118" s="160"/>
      <c r="H118" s="159">
        <f t="shared" si="2"/>
        <v>0</v>
      </c>
    </row>
    <row r="119" spans="1:8" ht="25.5">
      <c r="A119" s="300" t="s">
        <v>1099</v>
      </c>
      <c r="B119" s="300" t="s">
        <v>1427</v>
      </c>
      <c r="C119" s="288" t="s">
        <v>1330</v>
      </c>
      <c r="D119" s="162" t="s">
        <v>81</v>
      </c>
      <c r="E119" s="322">
        <v>33</v>
      </c>
      <c r="F119" s="324"/>
      <c r="G119" s="160"/>
      <c r="H119" s="159">
        <f t="shared" si="2"/>
        <v>0</v>
      </c>
    </row>
    <row r="120" spans="1:8" ht="13.5" thickBot="1">
      <c r="A120" s="163"/>
      <c r="B120" s="163"/>
      <c r="C120" s="282"/>
      <c r="D120" s="162"/>
      <c r="E120" s="161"/>
      <c r="F120" s="161"/>
      <c r="G120" s="160"/>
      <c r="H120" s="159"/>
    </row>
    <row r="121" spans="1:8" ht="13.5" thickBot="1">
      <c r="A121" s="283"/>
      <c r="B121" s="317"/>
      <c r="C121" s="278" t="s">
        <v>83</v>
      </c>
      <c r="D121" s="284"/>
      <c r="E121" s="285"/>
      <c r="F121" s="285"/>
      <c r="G121" s="286"/>
      <c r="H121" s="287">
        <f>SUBTOTAL(9,H96:H119)</f>
        <v>0</v>
      </c>
    </row>
    <row r="122" spans="1:8" ht="13.5" thickBot="1">
      <c r="A122" s="273"/>
      <c r="B122" s="316"/>
      <c r="C122" s="274"/>
      <c r="D122" s="274"/>
      <c r="E122" s="275"/>
      <c r="F122" s="275"/>
      <c r="G122" s="276"/>
      <c r="H122" s="277"/>
    </row>
    <row r="123" spans="1:8" ht="13.5" thickBot="1">
      <c r="A123" s="28" t="s">
        <v>805</v>
      </c>
      <c r="B123" s="118"/>
      <c r="C123" s="24" t="s">
        <v>1354</v>
      </c>
      <c r="D123" s="278"/>
      <c r="E123" s="279"/>
      <c r="F123" s="279"/>
      <c r="G123" s="280"/>
      <c r="H123" s="281"/>
    </row>
    <row r="124" spans="1:8" ht="14.25">
      <c r="A124" s="199"/>
      <c r="B124" s="199"/>
      <c r="C124" s="198"/>
      <c r="D124" s="197"/>
      <c r="E124" s="196"/>
      <c r="F124" s="196"/>
      <c r="G124" s="195"/>
      <c r="H124" s="194"/>
    </row>
    <row r="125" spans="1:8" ht="63.75">
      <c r="A125" s="300" t="s">
        <v>1336</v>
      </c>
      <c r="B125" s="300" t="s">
        <v>1331</v>
      </c>
      <c r="C125" s="288" t="s">
        <v>1464</v>
      </c>
      <c r="D125" s="162" t="s">
        <v>60</v>
      </c>
      <c r="E125" s="322">
        <v>26</v>
      </c>
      <c r="F125" s="324"/>
      <c r="G125" s="160"/>
      <c r="H125" s="159">
        <f t="shared" ref="H125:H135" si="3">PRODUCT(E125,(F125+G125))</f>
        <v>0</v>
      </c>
    </row>
    <row r="126" spans="1:8">
      <c r="A126" s="300"/>
      <c r="B126" s="330"/>
      <c r="C126" s="319" t="s">
        <v>1332</v>
      </c>
      <c r="D126" s="320"/>
      <c r="E126" s="323">
        <v>26</v>
      </c>
      <c r="F126" s="324"/>
      <c r="G126" s="160"/>
      <c r="H126" s="159">
        <f t="shared" si="3"/>
        <v>0</v>
      </c>
    </row>
    <row r="127" spans="1:8" ht="51">
      <c r="A127" s="300" t="s">
        <v>1337</v>
      </c>
      <c r="B127" s="300" t="s">
        <v>1334</v>
      </c>
      <c r="C127" s="288" t="s">
        <v>1463</v>
      </c>
      <c r="D127" s="162" t="s">
        <v>60</v>
      </c>
      <c r="E127" s="322">
        <v>26</v>
      </c>
      <c r="F127" s="324"/>
      <c r="G127" s="160"/>
      <c r="H127" s="159">
        <f t="shared" si="3"/>
        <v>0</v>
      </c>
    </row>
    <row r="128" spans="1:8">
      <c r="A128" s="300"/>
      <c r="B128" s="330"/>
      <c r="C128" s="319" t="s">
        <v>1332</v>
      </c>
      <c r="D128" s="320"/>
      <c r="E128" s="323">
        <v>26</v>
      </c>
      <c r="F128" s="324"/>
      <c r="G128" s="160"/>
      <c r="H128" s="159">
        <f t="shared" si="3"/>
        <v>0</v>
      </c>
    </row>
    <row r="129" spans="1:8" ht="71.25" customHeight="1">
      <c r="A129" s="300" t="s">
        <v>1338</v>
      </c>
      <c r="B129" s="330" t="s">
        <v>1465</v>
      </c>
      <c r="C129" s="304" t="s">
        <v>1467</v>
      </c>
      <c r="D129" s="162" t="s">
        <v>60</v>
      </c>
      <c r="E129" s="322">
        <f>E130</f>
        <v>16.399999999999999</v>
      </c>
      <c r="F129" s="324"/>
      <c r="G129" s="160"/>
      <c r="H129" s="159">
        <f t="shared" si="3"/>
        <v>0</v>
      </c>
    </row>
    <row r="130" spans="1:8">
      <c r="A130" s="300"/>
      <c r="B130" s="330"/>
      <c r="C130" s="319" t="s">
        <v>1333</v>
      </c>
      <c r="D130" s="320"/>
      <c r="E130" s="323">
        <v>16.399999999999999</v>
      </c>
      <c r="F130" s="324"/>
      <c r="G130" s="160"/>
      <c r="H130" s="159"/>
    </row>
    <row r="131" spans="1:8" ht="63.75">
      <c r="A131" s="300" t="s">
        <v>1339</v>
      </c>
      <c r="B131" s="300" t="s">
        <v>1416</v>
      </c>
      <c r="C131" s="288" t="s">
        <v>1417</v>
      </c>
      <c r="D131" s="162" t="s">
        <v>60</v>
      </c>
      <c r="E131" s="322">
        <v>1.1599999999999999</v>
      </c>
      <c r="F131" s="324"/>
      <c r="G131" s="160"/>
      <c r="H131" s="159">
        <f t="shared" si="3"/>
        <v>0</v>
      </c>
    </row>
    <row r="132" spans="1:8">
      <c r="A132" s="300"/>
      <c r="B132" s="330"/>
      <c r="C132" s="319" t="s">
        <v>1418</v>
      </c>
      <c r="D132" s="320"/>
      <c r="E132" s="323">
        <v>1.1599999999999999</v>
      </c>
      <c r="F132" s="324"/>
      <c r="G132" s="160"/>
      <c r="H132" s="159">
        <f t="shared" si="3"/>
        <v>0</v>
      </c>
    </row>
    <row r="133" spans="1:8" ht="25.5">
      <c r="A133" s="300" t="s">
        <v>1422</v>
      </c>
      <c r="B133" s="300" t="s">
        <v>1419</v>
      </c>
      <c r="C133" s="288" t="s">
        <v>1420</v>
      </c>
      <c r="D133" s="162" t="s">
        <v>60</v>
      </c>
      <c r="E133" s="322">
        <v>1.1599999999999999</v>
      </c>
      <c r="F133" s="324"/>
      <c r="G133" s="160"/>
      <c r="H133" s="159">
        <f t="shared" si="3"/>
        <v>0</v>
      </c>
    </row>
    <row r="134" spans="1:8">
      <c r="A134" s="300"/>
      <c r="B134" s="330"/>
      <c r="C134" s="319" t="s">
        <v>1421</v>
      </c>
      <c r="D134" s="320"/>
      <c r="E134" s="323">
        <v>1.1599999999999999</v>
      </c>
      <c r="F134" s="324"/>
      <c r="G134" s="160"/>
      <c r="H134" s="159">
        <f t="shared" si="3"/>
        <v>0</v>
      </c>
    </row>
    <row r="135" spans="1:8">
      <c r="A135" s="300" t="s">
        <v>1423</v>
      </c>
      <c r="B135" s="300" t="s">
        <v>1434</v>
      </c>
      <c r="C135" s="288" t="s">
        <v>1335</v>
      </c>
      <c r="D135" s="162" t="s">
        <v>169</v>
      </c>
      <c r="E135" s="322">
        <v>1</v>
      </c>
      <c r="F135" s="324"/>
      <c r="G135" s="160"/>
      <c r="H135" s="159">
        <f t="shared" si="3"/>
        <v>0</v>
      </c>
    </row>
    <row r="136" spans="1:8" ht="13.5" thickBot="1">
      <c r="A136" s="163"/>
      <c r="B136" s="163"/>
      <c r="C136" s="282"/>
      <c r="D136" s="162"/>
      <c r="E136" s="161"/>
      <c r="F136" s="161"/>
      <c r="G136" s="160"/>
      <c r="H136" s="159"/>
    </row>
    <row r="137" spans="1:8" ht="13.5" thickBot="1">
      <c r="A137" s="283"/>
      <c r="B137" s="317"/>
      <c r="C137" s="278" t="s">
        <v>83</v>
      </c>
      <c r="D137" s="284" t="s">
        <v>82</v>
      </c>
      <c r="E137" s="285"/>
      <c r="F137" s="285"/>
      <c r="G137" s="286"/>
      <c r="H137" s="287">
        <f>SUBTOTAL(9,H125:H135)</f>
        <v>0</v>
      </c>
    </row>
    <row r="138" spans="1:8" ht="13.5" thickBot="1">
      <c r="A138" s="273"/>
      <c r="B138" s="316"/>
      <c r="C138" s="274"/>
      <c r="D138" s="274"/>
      <c r="E138" s="275"/>
      <c r="F138" s="275"/>
      <c r="G138" s="276"/>
      <c r="H138" s="277"/>
    </row>
    <row r="139" spans="1:8" ht="13.5" thickBot="1">
      <c r="A139" s="28" t="s">
        <v>813</v>
      </c>
      <c r="B139" s="118"/>
      <c r="C139" s="24" t="s">
        <v>1428</v>
      </c>
      <c r="D139" s="278"/>
      <c r="E139" s="279"/>
      <c r="F139" s="279"/>
      <c r="G139" s="280"/>
      <c r="H139" s="281"/>
    </row>
    <row r="140" spans="1:8" ht="14.25">
      <c r="A140" s="199"/>
      <c r="B140" s="199"/>
      <c r="C140" s="198"/>
      <c r="D140" s="197"/>
      <c r="E140" s="196"/>
      <c r="F140" s="196"/>
      <c r="G140" s="195"/>
      <c r="H140" s="194"/>
    </row>
    <row r="141" spans="1:8" ht="25.5">
      <c r="A141" s="300" t="s">
        <v>1142</v>
      </c>
      <c r="B141" s="300" t="s">
        <v>1451</v>
      </c>
      <c r="C141" s="288" t="s">
        <v>1531</v>
      </c>
      <c r="D141" s="162" t="s">
        <v>81</v>
      </c>
      <c r="E141" s="322">
        <v>1</v>
      </c>
      <c r="F141" s="324"/>
      <c r="G141" s="160"/>
      <c r="H141" s="159">
        <f t="shared" ref="H141:H144" si="4">PRODUCT(E141,(F141+G141))</f>
        <v>0</v>
      </c>
    </row>
    <row r="142" spans="1:8" ht="25.5">
      <c r="A142" s="300" t="s">
        <v>1143</v>
      </c>
      <c r="B142" s="300" t="s">
        <v>1429</v>
      </c>
      <c r="C142" s="288" t="s">
        <v>1430</v>
      </c>
      <c r="D142" s="162" t="s">
        <v>85</v>
      </c>
      <c r="E142" s="322">
        <v>12</v>
      </c>
      <c r="F142" s="324"/>
      <c r="G142" s="160"/>
      <c r="H142" s="159">
        <f t="shared" si="4"/>
        <v>0</v>
      </c>
    </row>
    <row r="143" spans="1:8">
      <c r="A143" s="300"/>
      <c r="B143" s="300"/>
      <c r="C143" s="319" t="s">
        <v>1431</v>
      </c>
      <c r="D143" s="320"/>
      <c r="E143" s="323">
        <v>12</v>
      </c>
      <c r="F143" s="324"/>
      <c r="G143" s="160"/>
      <c r="H143" s="159">
        <f t="shared" si="4"/>
        <v>0</v>
      </c>
    </row>
    <row r="144" spans="1:8" ht="25.5">
      <c r="A144" s="300" t="s">
        <v>1144</v>
      </c>
      <c r="B144" s="300" t="s">
        <v>1432</v>
      </c>
      <c r="C144" s="288" t="s">
        <v>1433</v>
      </c>
      <c r="D144" s="162" t="s">
        <v>81</v>
      </c>
      <c r="E144" s="322">
        <f>E142</f>
        <v>12</v>
      </c>
      <c r="F144" s="324"/>
      <c r="G144" s="160"/>
      <c r="H144" s="159">
        <f t="shared" si="4"/>
        <v>0</v>
      </c>
    </row>
    <row r="145" spans="1:8" ht="13.5" thickBot="1">
      <c r="A145" s="163"/>
      <c r="B145" s="163"/>
      <c r="C145" s="282"/>
      <c r="D145" s="162"/>
      <c r="E145" s="161"/>
      <c r="F145" s="161"/>
      <c r="G145" s="160"/>
      <c r="H145" s="159"/>
    </row>
    <row r="146" spans="1:8" ht="13.5" thickBot="1">
      <c r="A146" s="283"/>
      <c r="B146" s="317"/>
      <c r="C146" s="278" t="s">
        <v>83</v>
      </c>
      <c r="D146" s="284" t="s">
        <v>82</v>
      </c>
      <c r="E146" s="285"/>
      <c r="F146" s="285"/>
      <c r="G146" s="286"/>
      <c r="H146" s="287">
        <f>SUBTOTAL(9,H141:H144)</f>
        <v>0</v>
      </c>
    </row>
    <row r="147" spans="1:8" ht="13.5" thickBot="1">
      <c r="A147" s="273"/>
      <c r="B147" s="316"/>
      <c r="C147" s="274"/>
      <c r="D147" s="274"/>
      <c r="E147" s="275"/>
      <c r="F147" s="275"/>
      <c r="G147" s="276"/>
      <c r="H147" s="277"/>
    </row>
    <row r="148" spans="1:8" ht="13.5" thickBot="1">
      <c r="A148" s="28" t="s">
        <v>927</v>
      </c>
      <c r="B148" s="118"/>
      <c r="C148" s="24" t="s">
        <v>1355</v>
      </c>
      <c r="D148" s="278"/>
      <c r="E148" s="279"/>
      <c r="F148" s="279"/>
      <c r="G148" s="280"/>
      <c r="H148" s="281"/>
    </row>
    <row r="149" spans="1:8" ht="14.25">
      <c r="A149" s="199"/>
      <c r="B149" s="199"/>
      <c r="C149" s="198"/>
      <c r="D149" s="197"/>
      <c r="E149" s="196"/>
      <c r="F149" s="196"/>
      <c r="G149" s="195"/>
      <c r="H149" s="194"/>
    </row>
    <row r="150" spans="1:8" ht="25.5">
      <c r="A150" s="300" t="s">
        <v>937</v>
      </c>
      <c r="B150" s="300" t="s">
        <v>1186</v>
      </c>
      <c r="C150" s="288" t="s">
        <v>1187</v>
      </c>
      <c r="D150" s="341" t="s">
        <v>62</v>
      </c>
      <c r="E150" s="322">
        <v>140.11699999999999</v>
      </c>
      <c r="F150" s="324"/>
      <c r="G150" s="160"/>
      <c r="H150" s="159">
        <f t="shared" ref="H150" si="5">PRODUCT(E150,(F150+G150))</f>
        <v>0</v>
      </c>
    </row>
    <row r="151" spans="1:8" ht="13.5" thickBot="1">
      <c r="A151" s="163"/>
      <c r="B151" s="163"/>
      <c r="C151" s="282"/>
      <c r="D151" s="162"/>
      <c r="E151" s="161"/>
      <c r="F151" s="161"/>
      <c r="G151" s="160"/>
      <c r="H151" s="159"/>
    </row>
    <row r="152" spans="1:8" ht="13.5" thickBot="1">
      <c r="A152" s="283"/>
      <c r="B152" s="317"/>
      <c r="C152" s="278" t="s">
        <v>83</v>
      </c>
      <c r="D152" s="284" t="s">
        <v>82</v>
      </c>
      <c r="E152" s="285"/>
      <c r="F152" s="285"/>
      <c r="G152" s="286"/>
      <c r="H152" s="287">
        <f>SUBTOTAL(9,H150:H150)</f>
        <v>0</v>
      </c>
    </row>
    <row r="153" spans="1:8" ht="13.5" thickBot="1">
      <c r="A153" s="273"/>
      <c r="B153" s="316"/>
      <c r="C153" s="274"/>
      <c r="D153" s="274"/>
      <c r="E153" s="275"/>
      <c r="F153" s="275"/>
      <c r="G153" s="276"/>
      <c r="H153" s="277"/>
    </row>
    <row r="154" spans="1:8" ht="13.5" thickBot="1">
      <c r="A154" s="28" t="s">
        <v>1188</v>
      </c>
      <c r="B154" s="118"/>
      <c r="C154" s="24" t="s">
        <v>1356</v>
      </c>
      <c r="D154" s="278"/>
      <c r="E154" s="279"/>
      <c r="F154" s="279"/>
      <c r="G154" s="280"/>
      <c r="H154" s="281"/>
    </row>
    <row r="155" spans="1:8" ht="14.25">
      <c r="A155" s="199"/>
      <c r="B155" s="199"/>
      <c r="C155" s="198"/>
      <c r="D155" s="197"/>
      <c r="E155" s="196"/>
      <c r="F155" s="196"/>
      <c r="G155" s="195"/>
      <c r="H155" s="194"/>
    </row>
    <row r="156" spans="1:8" ht="25.5">
      <c r="A156" s="300" t="s">
        <v>1199</v>
      </c>
      <c r="B156" s="300" t="s">
        <v>1340</v>
      </c>
      <c r="C156" s="288" t="s">
        <v>1341</v>
      </c>
      <c r="D156" s="341" t="s">
        <v>60</v>
      </c>
      <c r="E156" s="322">
        <v>36.58</v>
      </c>
      <c r="F156" s="324"/>
      <c r="G156" s="160"/>
      <c r="H156" s="159">
        <f t="shared" ref="H156:H164" si="6">PRODUCT(E156,(F156+G156))</f>
        <v>0</v>
      </c>
    </row>
    <row r="157" spans="1:8">
      <c r="A157" s="300"/>
      <c r="B157" s="330"/>
      <c r="C157" s="319" t="s">
        <v>1342</v>
      </c>
      <c r="D157" s="342"/>
      <c r="E157" s="323">
        <v>36.58</v>
      </c>
      <c r="F157" s="324"/>
      <c r="G157" s="160"/>
      <c r="H157" s="159">
        <f t="shared" si="6"/>
        <v>0</v>
      </c>
    </row>
    <row r="158" spans="1:8">
      <c r="A158" s="300" t="s">
        <v>1200</v>
      </c>
      <c r="B158" s="300" t="s">
        <v>1193</v>
      </c>
      <c r="C158" s="288" t="s">
        <v>1343</v>
      </c>
      <c r="D158" s="341" t="s">
        <v>62</v>
      </c>
      <c r="E158" s="322">
        <v>1.0999999999999999E-2</v>
      </c>
      <c r="F158" s="324"/>
      <c r="G158" s="160"/>
      <c r="H158" s="159">
        <f t="shared" si="6"/>
        <v>0</v>
      </c>
    </row>
    <row r="159" spans="1:8">
      <c r="A159" s="300"/>
      <c r="B159" s="330"/>
      <c r="C159" s="319" t="s">
        <v>1344</v>
      </c>
      <c r="D159" s="342"/>
      <c r="E159" s="323">
        <v>1.0999999999999999E-2</v>
      </c>
      <c r="F159" s="324"/>
      <c r="G159" s="160"/>
      <c r="H159" s="159">
        <f t="shared" si="6"/>
        <v>0</v>
      </c>
    </row>
    <row r="160" spans="1:8" ht="25.5">
      <c r="A160" s="300" t="s">
        <v>1201</v>
      </c>
      <c r="B160" s="300" t="s">
        <v>1345</v>
      </c>
      <c r="C160" s="288" t="s">
        <v>1346</v>
      </c>
      <c r="D160" s="341" t="s">
        <v>60</v>
      </c>
      <c r="E160" s="322">
        <v>73.16</v>
      </c>
      <c r="F160" s="324"/>
      <c r="G160" s="160"/>
      <c r="H160" s="159">
        <f t="shared" si="6"/>
        <v>0</v>
      </c>
    </row>
    <row r="161" spans="1:8">
      <c r="A161" s="300"/>
      <c r="B161" s="330"/>
      <c r="C161" s="319" t="s">
        <v>1347</v>
      </c>
      <c r="D161" s="342"/>
      <c r="E161" s="323">
        <v>73.16</v>
      </c>
      <c r="F161" s="324"/>
      <c r="G161" s="160"/>
      <c r="H161" s="159">
        <f t="shared" si="6"/>
        <v>0</v>
      </c>
    </row>
    <row r="162" spans="1:8">
      <c r="A162" s="300" t="s">
        <v>1202</v>
      </c>
      <c r="B162" s="300" t="s">
        <v>1348</v>
      </c>
      <c r="C162" s="288" t="s">
        <v>1349</v>
      </c>
      <c r="D162" s="341" t="s">
        <v>62</v>
      </c>
      <c r="E162" s="322">
        <v>2.5999999999999999E-2</v>
      </c>
      <c r="F162" s="324"/>
      <c r="G162" s="160"/>
      <c r="H162" s="159">
        <f t="shared" si="6"/>
        <v>0</v>
      </c>
    </row>
    <row r="163" spans="1:8">
      <c r="A163" s="300"/>
      <c r="B163" s="330"/>
      <c r="C163" s="319" t="s">
        <v>1350</v>
      </c>
      <c r="D163" s="342"/>
      <c r="E163" s="323">
        <v>2.5999999999999999E-2</v>
      </c>
      <c r="F163" s="324"/>
      <c r="G163" s="160"/>
      <c r="H163" s="159">
        <f t="shared" si="6"/>
        <v>0</v>
      </c>
    </row>
    <row r="164" spans="1:8" ht="25.5">
      <c r="A164" s="300" t="s">
        <v>1203</v>
      </c>
      <c r="B164" s="300" t="s">
        <v>1196</v>
      </c>
      <c r="C164" s="288" t="s">
        <v>1197</v>
      </c>
      <c r="D164" s="341" t="s">
        <v>32</v>
      </c>
      <c r="E164" s="322">
        <v>18.617999999999999</v>
      </c>
      <c r="F164" s="324"/>
      <c r="G164" s="160"/>
      <c r="H164" s="159">
        <f t="shared" si="6"/>
        <v>0</v>
      </c>
    </row>
    <row r="165" spans="1:8" ht="13.5" thickBot="1">
      <c r="A165" s="163"/>
      <c r="B165" s="163"/>
      <c r="C165" s="282"/>
      <c r="D165" s="162"/>
      <c r="E165" s="161"/>
      <c r="F165" s="161"/>
      <c r="G165" s="160"/>
      <c r="H165" s="159"/>
    </row>
    <row r="166" spans="1:8" ht="13.5" thickBot="1">
      <c r="A166" s="283"/>
      <c r="B166" s="317"/>
      <c r="C166" s="278" t="s">
        <v>83</v>
      </c>
      <c r="D166" s="284" t="s">
        <v>82</v>
      </c>
      <c r="E166" s="285"/>
      <c r="F166" s="285"/>
      <c r="G166" s="286"/>
      <c r="H166" s="287">
        <f>SUBTOTAL(9,H156:H165)</f>
        <v>0</v>
      </c>
    </row>
    <row r="167" spans="1:8" ht="13.5" thickBot="1">
      <c r="A167" s="273"/>
      <c r="B167" s="316"/>
      <c r="C167" s="274"/>
      <c r="D167" s="274"/>
      <c r="E167" s="275"/>
      <c r="F167" s="275"/>
      <c r="G167" s="276"/>
      <c r="H167" s="277"/>
    </row>
    <row r="168" spans="1:8" ht="13.5" thickBot="1">
      <c r="A168" s="28">
        <v>1</v>
      </c>
      <c r="B168" s="118"/>
      <c r="C168" s="24" t="s">
        <v>1383</v>
      </c>
      <c r="D168" s="278"/>
      <c r="E168" s="279"/>
      <c r="F168" s="279"/>
      <c r="G168" s="280"/>
      <c r="H168" s="281"/>
    </row>
    <row r="169" spans="1:8" ht="14.25">
      <c r="A169" s="199"/>
      <c r="B169" s="199"/>
      <c r="C169" s="198"/>
      <c r="D169" s="197"/>
      <c r="E169" s="196"/>
      <c r="F169" s="196"/>
      <c r="G169" s="195"/>
      <c r="H169" s="194"/>
    </row>
    <row r="170" spans="1:8" ht="25.5">
      <c r="A170" s="300" t="s">
        <v>31</v>
      </c>
      <c r="B170" s="300" t="s">
        <v>1274</v>
      </c>
      <c r="C170" s="288" t="s">
        <v>1275</v>
      </c>
      <c r="D170" s="162" t="s">
        <v>1307</v>
      </c>
      <c r="E170" s="322">
        <v>5</v>
      </c>
      <c r="F170" s="324"/>
      <c r="G170" s="160"/>
      <c r="H170" s="159">
        <f t="shared" ref="H170:H205" si="7">PRODUCT(E170,(F170+G170))</f>
        <v>0</v>
      </c>
    </row>
    <row r="171" spans="1:8">
      <c r="A171" s="300"/>
      <c r="B171" s="330"/>
      <c r="C171" s="319" t="s">
        <v>805</v>
      </c>
      <c r="D171" s="320"/>
      <c r="E171" s="323">
        <v>5</v>
      </c>
      <c r="F171" s="324"/>
      <c r="G171" s="160"/>
      <c r="H171" s="159">
        <f t="shared" si="7"/>
        <v>0</v>
      </c>
    </row>
    <row r="172" spans="1:8" ht="25.5">
      <c r="A172" s="300" t="s">
        <v>43</v>
      </c>
      <c r="B172" s="300" t="s">
        <v>1357</v>
      </c>
      <c r="C172" s="288" t="s">
        <v>1358</v>
      </c>
      <c r="D172" s="162" t="s">
        <v>1360</v>
      </c>
      <c r="E172" s="322">
        <v>120</v>
      </c>
      <c r="F172" s="324"/>
      <c r="G172" s="160"/>
      <c r="H172" s="159">
        <f t="shared" si="7"/>
        <v>0</v>
      </c>
    </row>
    <row r="173" spans="1:8">
      <c r="A173" s="300"/>
      <c r="B173" s="330"/>
      <c r="C173" s="319" t="s">
        <v>1359</v>
      </c>
      <c r="D173" s="320"/>
      <c r="E173" s="323">
        <v>120</v>
      </c>
      <c r="F173" s="324"/>
      <c r="G173" s="160"/>
      <c r="H173" s="159">
        <f t="shared" si="7"/>
        <v>0</v>
      </c>
    </row>
    <row r="174" spans="1:8">
      <c r="A174" s="300" t="s">
        <v>42</v>
      </c>
      <c r="B174" s="163" t="s">
        <v>1410</v>
      </c>
      <c r="C174" s="282" t="s">
        <v>1411</v>
      </c>
      <c r="D174" s="162" t="s">
        <v>28</v>
      </c>
      <c r="E174" s="322">
        <v>9.8000000000000004E-2</v>
      </c>
      <c r="F174" s="324"/>
      <c r="G174" s="160"/>
      <c r="H174" s="159">
        <f t="shared" si="7"/>
        <v>0</v>
      </c>
    </row>
    <row r="175" spans="1:8">
      <c r="A175" s="300"/>
      <c r="B175" s="330"/>
      <c r="C175" s="319" t="s">
        <v>1412</v>
      </c>
      <c r="D175" s="320"/>
      <c r="E175" s="323">
        <v>5.8000000000000003E-2</v>
      </c>
      <c r="F175" s="324"/>
      <c r="G175" s="160"/>
      <c r="H175" s="159">
        <f t="shared" si="7"/>
        <v>0</v>
      </c>
    </row>
    <row r="176" spans="1:8">
      <c r="A176" s="300"/>
      <c r="B176" s="330"/>
      <c r="C176" s="319" t="s">
        <v>1435</v>
      </c>
      <c r="D176" s="320"/>
      <c r="E176" s="323">
        <v>0.04</v>
      </c>
      <c r="F176" s="324"/>
      <c r="G176" s="160"/>
      <c r="H176" s="159">
        <f t="shared" si="7"/>
        <v>0</v>
      </c>
    </row>
    <row r="177" spans="1:8">
      <c r="A177" s="300" t="s">
        <v>41</v>
      </c>
      <c r="B177" s="163" t="s">
        <v>1414</v>
      </c>
      <c r="C177" s="282" t="s">
        <v>1415</v>
      </c>
      <c r="D177" s="162" t="s">
        <v>28</v>
      </c>
      <c r="E177" s="322">
        <f>E174</f>
        <v>9.8000000000000004E-2</v>
      </c>
      <c r="F177" s="324"/>
      <c r="G177" s="160"/>
      <c r="H177" s="159">
        <f t="shared" si="7"/>
        <v>0</v>
      </c>
    </row>
    <row r="178" spans="1:8">
      <c r="A178" s="300" t="s">
        <v>33</v>
      </c>
      <c r="B178" s="300" t="s">
        <v>1276</v>
      </c>
      <c r="C178" s="288" t="s">
        <v>1277</v>
      </c>
      <c r="D178" s="162" t="s">
        <v>28</v>
      </c>
      <c r="E178" s="322">
        <v>64.543999999999997</v>
      </c>
      <c r="F178" s="324"/>
      <c r="G178" s="160"/>
      <c r="H178" s="159">
        <f t="shared" si="7"/>
        <v>0</v>
      </c>
    </row>
    <row r="179" spans="1:8">
      <c r="A179" s="300"/>
      <c r="B179" s="330"/>
      <c r="C179" s="319" t="s">
        <v>1278</v>
      </c>
      <c r="D179" s="320"/>
      <c r="E179" s="323">
        <v>4.0640000000000001</v>
      </c>
      <c r="F179" s="324"/>
      <c r="G179" s="160"/>
      <c r="H179" s="159">
        <f t="shared" si="7"/>
        <v>0</v>
      </c>
    </row>
    <row r="180" spans="1:8">
      <c r="A180" s="300"/>
      <c r="B180" s="330"/>
      <c r="C180" s="319" t="s">
        <v>1436</v>
      </c>
      <c r="D180" s="320"/>
      <c r="E180" s="323">
        <v>3.01</v>
      </c>
      <c r="F180" s="324"/>
      <c r="G180" s="160"/>
      <c r="H180" s="159">
        <f t="shared" si="7"/>
        <v>0</v>
      </c>
    </row>
    <row r="181" spans="1:8">
      <c r="A181" s="300"/>
      <c r="B181" s="330"/>
      <c r="C181" s="319" t="s">
        <v>1280</v>
      </c>
      <c r="D181" s="320"/>
      <c r="E181" s="323">
        <v>4.0640000000000001</v>
      </c>
      <c r="F181" s="324"/>
      <c r="G181" s="160"/>
      <c r="H181" s="159">
        <f t="shared" si="7"/>
        <v>0</v>
      </c>
    </row>
    <row r="182" spans="1:8">
      <c r="A182" s="300"/>
      <c r="B182" s="330"/>
      <c r="C182" s="319" t="s">
        <v>1437</v>
      </c>
      <c r="D182" s="320"/>
      <c r="E182" s="323">
        <v>27.606000000000002</v>
      </c>
      <c r="F182" s="324"/>
      <c r="G182" s="160"/>
      <c r="H182" s="159">
        <f t="shared" si="7"/>
        <v>0</v>
      </c>
    </row>
    <row r="183" spans="1:8">
      <c r="A183" s="300"/>
      <c r="B183" s="330"/>
      <c r="C183" s="319" t="s">
        <v>1438</v>
      </c>
      <c r="D183" s="320"/>
      <c r="E183" s="323">
        <v>25.8</v>
      </c>
      <c r="F183" s="324"/>
      <c r="G183" s="160"/>
      <c r="H183" s="159">
        <f t="shared" si="7"/>
        <v>0</v>
      </c>
    </row>
    <row r="184" spans="1:8" ht="17.25" customHeight="1">
      <c r="A184" s="300" t="s">
        <v>16</v>
      </c>
      <c r="B184" s="300" t="s">
        <v>1283</v>
      </c>
      <c r="C184" s="288" t="s">
        <v>74</v>
      </c>
      <c r="D184" s="162" t="s">
        <v>28</v>
      </c>
      <c r="E184" s="322">
        <v>64.540000000000006</v>
      </c>
      <c r="F184" s="324"/>
      <c r="G184" s="160"/>
      <c r="H184" s="159">
        <f t="shared" si="7"/>
        <v>0</v>
      </c>
    </row>
    <row r="185" spans="1:8">
      <c r="A185" s="300"/>
      <c r="B185" s="300"/>
      <c r="C185" s="288" t="s">
        <v>1439</v>
      </c>
      <c r="D185" s="162"/>
      <c r="E185" s="322">
        <v>64.540000000000006</v>
      </c>
      <c r="F185" s="324"/>
      <c r="G185" s="160"/>
      <c r="H185" s="159">
        <f t="shared" si="7"/>
        <v>0</v>
      </c>
    </row>
    <row r="186" spans="1:8" ht="18.75" customHeight="1">
      <c r="A186" s="300" t="s">
        <v>17</v>
      </c>
      <c r="B186" s="300" t="s">
        <v>443</v>
      </c>
      <c r="C186" s="288" t="s">
        <v>185</v>
      </c>
      <c r="D186" s="162" t="s">
        <v>28</v>
      </c>
      <c r="E186" s="322">
        <v>64.540000000000006</v>
      </c>
      <c r="F186" s="324"/>
      <c r="G186" s="160"/>
      <c r="H186" s="159">
        <f t="shared" si="7"/>
        <v>0</v>
      </c>
    </row>
    <row r="187" spans="1:8">
      <c r="A187" s="300"/>
      <c r="B187" s="300"/>
      <c r="C187" s="288" t="s">
        <v>1439</v>
      </c>
      <c r="D187" s="162"/>
      <c r="E187" s="322">
        <v>64.540000000000006</v>
      </c>
      <c r="F187" s="324"/>
      <c r="G187" s="160"/>
      <c r="H187" s="159">
        <f t="shared" si="7"/>
        <v>0</v>
      </c>
    </row>
    <row r="188" spans="1:8" ht="25.5">
      <c r="A188" s="300" t="s">
        <v>63</v>
      </c>
      <c r="B188" s="300" t="s">
        <v>265</v>
      </c>
      <c r="C188" s="288" t="s">
        <v>186</v>
      </c>
      <c r="D188" s="162" t="s">
        <v>28</v>
      </c>
      <c r="E188" s="322">
        <v>64.638000000000005</v>
      </c>
      <c r="F188" s="324"/>
      <c r="G188" s="160"/>
      <c r="H188" s="159">
        <f t="shared" si="7"/>
        <v>0</v>
      </c>
    </row>
    <row r="189" spans="1:8">
      <c r="A189" s="300"/>
      <c r="B189" s="300"/>
      <c r="C189" s="288" t="s">
        <v>1440</v>
      </c>
      <c r="D189" s="162"/>
      <c r="E189" s="322">
        <v>64.638000000000005</v>
      </c>
      <c r="F189" s="324"/>
      <c r="G189" s="160"/>
      <c r="H189" s="159">
        <f t="shared" si="7"/>
        <v>0</v>
      </c>
    </row>
    <row r="190" spans="1:8">
      <c r="A190" s="300" t="s">
        <v>64</v>
      </c>
      <c r="B190" s="300" t="s">
        <v>281</v>
      </c>
      <c r="C190" s="288" t="s">
        <v>20</v>
      </c>
      <c r="D190" s="162" t="s">
        <v>28</v>
      </c>
      <c r="E190" s="322">
        <v>64.638000000000005</v>
      </c>
      <c r="F190" s="324"/>
      <c r="G190" s="160"/>
      <c r="H190" s="159">
        <f t="shared" si="7"/>
        <v>0</v>
      </c>
    </row>
    <row r="191" spans="1:8">
      <c r="A191" s="300"/>
      <c r="B191" s="300"/>
      <c r="C191" s="288" t="s">
        <v>1440</v>
      </c>
      <c r="D191" s="162"/>
      <c r="E191" s="322">
        <v>64.638000000000005</v>
      </c>
      <c r="F191" s="324"/>
      <c r="G191" s="160"/>
      <c r="H191" s="159">
        <f t="shared" si="7"/>
        <v>0</v>
      </c>
    </row>
    <row r="192" spans="1:8" ht="18.75" customHeight="1">
      <c r="A192" s="300" t="s">
        <v>65</v>
      </c>
      <c r="B192" s="300" t="s">
        <v>282</v>
      </c>
      <c r="C192" s="288" t="s">
        <v>187</v>
      </c>
      <c r="D192" s="162" t="s">
        <v>62</v>
      </c>
      <c r="E192" s="322">
        <v>103.42100000000001</v>
      </c>
      <c r="F192" s="324"/>
      <c r="G192" s="160"/>
      <c r="H192" s="159">
        <f t="shared" si="7"/>
        <v>0</v>
      </c>
    </row>
    <row r="193" spans="1:8">
      <c r="A193" s="300"/>
      <c r="B193" s="330"/>
      <c r="C193" s="319" t="s">
        <v>1441</v>
      </c>
      <c r="D193" s="320"/>
      <c r="E193" s="323">
        <v>103.42100000000001</v>
      </c>
      <c r="F193" s="324"/>
      <c r="G193" s="160"/>
      <c r="H193" s="159">
        <f t="shared" si="7"/>
        <v>0</v>
      </c>
    </row>
    <row r="194" spans="1:8" ht="38.25">
      <c r="A194" s="300" t="s">
        <v>66</v>
      </c>
      <c r="B194" s="300" t="s">
        <v>997</v>
      </c>
      <c r="C194" s="288" t="s">
        <v>1286</v>
      </c>
      <c r="D194" s="162" t="s">
        <v>28</v>
      </c>
      <c r="E194" s="322">
        <v>39.299999999999997</v>
      </c>
      <c r="F194" s="324"/>
      <c r="G194" s="160"/>
      <c r="H194" s="159">
        <f t="shared" si="7"/>
        <v>0</v>
      </c>
    </row>
    <row r="195" spans="1:8">
      <c r="A195" s="300"/>
      <c r="B195" s="330"/>
      <c r="C195" s="319" t="s">
        <v>1287</v>
      </c>
      <c r="D195" s="320"/>
      <c r="E195" s="323">
        <v>1.796</v>
      </c>
      <c r="F195" s="324"/>
      <c r="G195" s="160"/>
      <c r="H195" s="159">
        <f t="shared" si="7"/>
        <v>0</v>
      </c>
    </row>
    <row r="196" spans="1:8">
      <c r="A196" s="300"/>
      <c r="B196" s="330"/>
      <c r="C196" s="319" t="s">
        <v>1442</v>
      </c>
      <c r="D196" s="320"/>
      <c r="E196" s="323">
        <v>1.33</v>
      </c>
      <c r="F196" s="324"/>
      <c r="G196" s="160"/>
      <c r="H196" s="159">
        <f t="shared" si="7"/>
        <v>0</v>
      </c>
    </row>
    <row r="197" spans="1:8">
      <c r="A197" s="300"/>
      <c r="B197" s="330"/>
      <c r="C197" s="319" t="s">
        <v>1289</v>
      </c>
      <c r="D197" s="320"/>
      <c r="E197" s="323">
        <v>1.796</v>
      </c>
      <c r="F197" s="324"/>
      <c r="G197" s="160"/>
      <c r="H197" s="159">
        <f t="shared" si="7"/>
        <v>0</v>
      </c>
    </row>
    <row r="198" spans="1:8" ht="25.5">
      <c r="A198" s="300"/>
      <c r="B198" s="330"/>
      <c r="C198" s="319" t="s">
        <v>1443</v>
      </c>
      <c r="D198" s="320"/>
      <c r="E198" s="323">
        <v>18.257999999999999</v>
      </c>
      <c r="F198" s="324"/>
      <c r="G198" s="160"/>
      <c r="H198" s="159">
        <f t="shared" si="7"/>
        <v>0</v>
      </c>
    </row>
    <row r="199" spans="1:8">
      <c r="A199" s="300"/>
      <c r="B199" s="330"/>
      <c r="C199" s="319" t="s">
        <v>1444</v>
      </c>
      <c r="D199" s="320"/>
      <c r="E199" s="323">
        <v>16.12</v>
      </c>
      <c r="F199" s="324"/>
      <c r="G199" s="160"/>
      <c r="H199" s="159">
        <f t="shared" si="7"/>
        <v>0</v>
      </c>
    </row>
    <row r="200" spans="1:8">
      <c r="A200" s="300" t="s">
        <v>67</v>
      </c>
      <c r="B200" s="300" t="s">
        <v>1292</v>
      </c>
      <c r="C200" s="288" t="s">
        <v>1293</v>
      </c>
      <c r="D200" s="162" t="s">
        <v>62</v>
      </c>
      <c r="E200" s="322">
        <v>66.81</v>
      </c>
      <c r="F200" s="324"/>
      <c r="G200" s="160"/>
      <c r="H200" s="159">
        <f t="shared" si="7"/>
        <v>0</v>
      </c>
    </row>
    <row r="201" spans="1:8">
      <c r="A201" s="300"/>
      <c r="B201" s="330"/>
      <c r="C201" s="319" t="s">
        <v>1445</v>
      </c>
      <c r="D201" s="320"/>
      <c r="E201" s="323">
        <v>66.81</v>
      </c>
      <c r="F201" s="324"/>
      <c r="G201" s="160"/>
      <c r="H201" s="159">
        <f t="shared" si="7"/>
        <v>0</v>
      </c>
    </row>
    <row r="202" spans="1:8">
      <c r="A202" s="300" t="s">
        <v>68</v>
      </c>
      <c r="B202" s="300" t="s">
        <v>1009</v>
      </c>
      <c r="C202" s="288" t="s">
        <v>1010</v>
      </c>
      <c r="D202" s="162" t="s">
        <v>60</v>
      </c>
      <c r="E202" s="322">
        <v>22.4</v>
      </c>
      <c r="F202" s="324"/>
      <c r="G202" s="160"/>
      <c r="H202" s="159">
        <f t="shared" si="7"/>
        <v>0</v>
      </c>
    </row>
    <row r="203" spans="1:8">
      <c r="A203" s="300"/>
      <c r="B203" s="330"/>
      <c r="C203" s="319" t="s">
        <v>1446</v>
      </c>
      <c r="D203" s="320"/>
      <c r="E203" s="323">
        <v>22.4</v>
      </c>
      <c r="F203" s="324"/>
      <c r="G203" s="160"/>
      <c r="H203" s="159">
        <f t="shared" si="7"/>
        <v>0</v>
      </c>
    </row>
    <row r="204" spans="1:8">
      <c r="A204" s="300" t="s">
        <v>21</v>
      </c>
      <c r="B204" s="300" t="s">
        <v>1015</v>
      </c>
      <c r="C204" s="288" t="s">
        <v>1016</v>
      </c>
      <c r="D204" s="162" t="s">
        <v>191</v>
      </c>
      <c r="E204" s="322">
        <v>0.56000000000000005</v>
      </c>
      <c r="F204" s="324"/>
      <c r="G204" s="160"/>
      <c r="H204" s="159">
        <f t="shared" si="7"/>
        <v>0</v>
      </c>
    </row>
    <row r="205" spans="1:8">
      <c r="A205" s="300"/>
      <c r="B205" s="330"/>
      <c r="C205" s="319" t="s">
        <v>1447</v>
      </c>
      <c r="D205" s="320"/>
      <c r="E205" s="323">
        <v>0.56000000000000005</v>
      </c>
      <c r="F205" s="324"/>
      <c r="G205" s="160"/>
      <c r="H205" s="159">
        <f t="shared" si="7"/>
        <v>0</v>
      </c>
    </row>
    <row r="206" spans="1:8" ht="13.5" thickBot="1">
      <c r="A206" s="163"/>
      <c r="B206" s="163"/>
      <c r="C206" s="282"/>
      <c r="D206" s="162"/>
      <c r="E206" s="161"/>
      <c r="F206" s="161"/>
      <c r="G206" s="160"/>
      <c r="H206" s="159"/>
    </row>
    <row r="207" spans="1:8" ht="13.5" thickBot="1">
      <c r="A207" s="283"/>
      <c r="B207" s="317"/>
      <c r="C207" s="278" t="s">
        <v>83</v>
      </c>
      <c r="D207" s="284" t="s">
        <v>82</v>
      </c>
      <c r="E207" s="285"/>
      <c r="F207" s="285"/>
      <c r="G207" s="286"/>
      <c r="H207" s="287">
        <f>SUBTOTAL(9,H170:H205)</f>
        <v>0</v>
      </c>
    </row>
    <row r="208" spans="1:8" ht="13.5" thickBot="1">
      <c r="A208" s="273"/>
      <c r="B208" s="316"/>
      <c r="C208" s="274"/>
      <c r="D208" s="274"/>
      <c r="E208" s="275"/>
      <c r="F208" s="275"/>
      <c r="G208" s="276"/>
      <c r="H208" s="277"/>
    </row>
    <row r="209" spans="1:8" ht="13.5" thickBot="1">
      <c r="A209" s="28" t="s">
        <v>40</v>
      </c>
      <c r="B209" s="118"/>
      <c r="C209" s="24" t="s">
        <v>1384</v>
      </c>
      <c r="D209" s="278"/>
      <c r="E209" s="279"/>
      <c r="F209" s="279"/>
      <c r="G209" s="280"/>
      <c r="H209" s="281"/>
    </row>
    <row r="210" spans="1:8" ht="14.25">
      <c r="A210" s="199"/>
      <c r="B210" s="199"/>
      <c r="C210" s="198"/>
      <c r="D210" s="197"/>
      <c r="E210" s="196"/>
      <c r="F210" s="196"/>
      <c r="G210" s="195"/>
      <c r="H210" s="194"/>
    </row>
    <row r="211" spans="1:8">
      <c r="A211" s="300" t="s">
        <v>34</v>
      </c>
      <c r="B211" s="300" t="s">
        <v>1297</v>
      </c>
      <c r="C211" s="288" t="s">
        <v>1298</v>
      </c>
      <c r="D211" s="162" t="s">
        <v>60</v>
      </c>
      <c r="E211" s="322">
        <f>SUM(E212:E216)</f>
        <v>59.557999999999993</v>
      </c>
      <c r="F211" s="324"/>
      <c r="G211" s="160"/>
      <c r="H211" s="159">
        <f t="shared" ref="H211:H218" si="8">PRODUCT(E211,(F211+G211))</f>
        <v>0</v>
      </c>
    </row>
    <row r="212" spans="1:8">
      <c r="A212" s="300"/>
      <c r="B212" s="330"/>
      <c r="C212" s="319" t="s">
        <v>1299</v>
      </c>
      <c r="D212" s="320"/>
      <c r="E212" s="323">
        <v>2.38</v>
      </c>
      <c r="F212" s="334"/>
      <c r="G212" s="332"/>
      <c r="H212" s="159">
        <f t="shared" si="8"/>
        <v>0</v>
      </c>
    </row>
    <row r="213" spans="1:8">
      <c r="A213" s="300"/>
      <c r="B213" s="330"/>
      <c r="C213" s="319" t="s">
        <v>1300</v>
      </c>
      <c r="D213" s="320"/>
      <c r="E213" s="323">
        <v>2.38</v>
      </c>
      <c r="F213" s="334"/>
      <c r="G213" s="332"/>
      <c r="H213" s="159">
        <f t="shared" si="8"/>
        <v>0</v>
      </c>
    </row>
    <row r="214" spans="1:8">
      <c r="A214" s="300"/>
      <c r="B214" s="330"/>
      <c r="C214" s="319" t="s">
        <v>1301</v>
      </c>
      <c r="D214" s="320"/>
      <c r="E214" s="323">
        <v>2.38</v>
      </c>
      <c r="F214" s="334"/>
      <c r="G214" s="332"/>
      <c r="H214" s="159">
        <f t="shared" si="8"/>
        <v>0</v>
      </c>
    </row>
    <row r="215" spans="1:8">
      <c r="A215" s="300"/>
      <c r="B215" s="330"/>
      <c r="C215" s="319" t="s">
        <v>1448</v>
      </c>
      <c r="D215" s="320"/>
      <c r="E215" s="323">
        <v>29.468</v>
      </c>
      <c r="F215" s="334"/>
      <c r="G215" s="332"/>
      <c r="H215" s="159">
        <f t="shared" si="8"/>
        <v>0</v>
      </c>
    </row>
    <row r="216" spans="1:8">
      <c r="A216" s="300"/>
      <c r="B216" s="330"/>
      <c r="C216" s="319" t="s">
        <v>1449</v>
      </c>
      <c r="D216" s="320"/>
      <c r="E216" s="323">
        <v>22.95</v>
      </c>
      <c r="F216" s="334"/>
      <c r="G216" s="332"/>
      <c r="H216" s="159">
        <f t="shared" si="8"/>
        <v>0</v>
      </c>
    </row>
    <row r="217" spans="1:8">
      <c r="A217" s="300" t="s">
        <v>38</v>
      </c>
      <c r="B217" s="300" t="s">
        <v>1304</v>
      </c>
      <c r="C217" s="288" t="s">
        <v>1305</v>
      </c>
      <c r="D217" s="162" t="s">
        <v>85</v>
      </c>
      <c r="E217" s="322">
        <f>E218</f>
        <v>68.492000000000004</v>
      </c>
      <c r="F217" s="324"/>
      <c r="G217" s="160"/>
      <c r="H217" s="159">
        <f t="shared" si="8"/>
        <v>0</v>
      </c>
    </row>
    <row r="218" spans="1:8">
      <c r="A218" s="300"/>
      <c r="B218" s="330"/>
      <c r="C218" s="319" t="s">
        <v>1450</v>
      </c>
      <c r="D218" s="320"/>
      <c r="E218" s="323">
        <v>68.492000000000004</v>
      </c>
      <c r="F218" s="324"/>
      <c r="G218" s="160"/>
      <c r="H218" s="159">
        <f t="shared" si="8"/>
        <v>0</v>
      </c>
    </row>
    <row r="219" spans="1:8" ht="13.5" thickBot="1">
      <c r="A219" s="163"/>
      <c r="B219" s="163"/>
      <c r="C219" s="282"/>
      <c r="D219" s="162"/>
      <c r="E219" s="161"/>
      <c r="F219" s="161"/>
      <c r="G219" s="160"/>
      <c r="H219" s="159"/>
    </row>
    <row r="220" spans="1:8" ht="13.5" thickBot="1">
      <c r="A220" s="283"/>
      <c r="B220" s="317"/>
      <c r="C220" s="278" t="s">
        <v>83</v>
      </c>
      <c r="D220" s="284" t="s">
        <v>82</v>
      </c>
      <c r="E220" s="285"/>
      <c r="F220" s="285"/>
      <c r="G220" s="286"/>
      <c r="H220" s="287">
        <f>SUBTOTAL(9,H211:H218)</f>
        <v>0</v>
      </c>
    </row>
    <row r="221" spans="1:8" ht="13.5" thickBot="1">
      <c r="A221" s="273"/>
      <c r="B221" s="316"/>
      <c r="C221" s="274"/>
      <c r="D221" s="274"/>
      <c r="E221" s="275"/>
      <c r="F221" s="275"/>
      <c r="G221" s="276"/>
      <c r="H221" s="277"/>
    </row>
    <row r="222" spans="1:8" ht="13.5" thickBot="1">
      <c r="A222" s="28" t="s">
        <v>29</v>
      </c>
      <c r="B222" s="118"/>
      <c r="C222" s="24" t="s">
        <v>1385</v>
      </c>
      <c r="D222" s="278"/>
      <c r="E222" s="279"/>
      <c r="F222" s="279"/>
      <c r="G222" s="280"/>
      <c r="H222" s="281"/>
    </row>
    <row r="223" spans="1:8" ht="14.25">
      <c r="A223" s="199"/>
      <c r="B223" s="199"/>
      <c r="C223" s="198"/>
      <c r="D223" s="197"/>
      <c r="E223" s="196"/>
      <c r="F223" s="196"/>
      <c r="G223" s="195"/>
      <c r="H223" s="194"/>
    </row>
    <row r="224" spans="1:8">
      <c r="A224" s="300" t="s">
        <v>425</v>
      </c>
      <c r="B224" s="300" t="s">
        <v>1452</v>
      </c>
      <c r="C224" s="288" t="s">
        <v>1308</v>
      </c>
      <c r="D224" s="162" t="s">
        <v>28</v>
      </c>
      <c r="E224" s="322">
        <v>24.431999999999999</v>
      </c>
      <c r="F224" s="324"/>
      <c r="G224" s="160"/>
      <c r="H224" s="159">
        <f t="shared" ref="H224:H247" si="9">PRODUCT(E224,(F224+G224))</f>
        <v>0</v>
      </c>
    </row>
    <row r="225" spans="1:8" ht="25.5">
      <c r="A225" s="300"/>
      <c r="B225" s="330"/>
      <c r="C225" s="319" t="s">
        <v>1309</v>
      </c>
      <c r="D225" s="320"/>
      <c r="E225" s="323"/>
      <c r="F225" s="324"/>
      <c r="G225" s="160"/>
      <c r="H225" s="159">
        <f t="shared" si="9"/>
        <v>0</v>
      </c>
    </row>
    <row r="226" spans="1:8">
      <c r="A226" s="300"/>
      <c r="B226" s="330"/>
      <c r="C226" s="319" t="s">
        <v>1361</v>
      </c>
      <c r="D226" s="320"/>
      <c r="E226" s="323">
        <v>18.132999999999999</v>
      </c>
      <c r="F226" s="324"/>
      <c r="G226" s="160"/>
      <c r="H226" s="159">
        <f t="shared" si="9"/>
        <v>0</v>
      </c>
    </row>
    <row r="227" spans="1:8">
      <c r="A227" s="300"/>
      <c r="B227" s="330"/>
      <c r="C227" s="319" t="s">
        <v>1311</v>
      </c>
      <c r="D227" s="320"/>
      <c r="E227" s="323">
        <v>4.968</v>
      </c>
      <c r="F227" s="324"/>
      <c r="G227" s="160"/>
      <c r="H227" s="159">
        <f t="shared" si="9"/>
        <v>0</v>
      </c>
    </row>
    <row r="228" spans="1:8" ht="25.5">
      <c r="A228" s="300"/>
      <c r="B228" s="330"/>
      <c r="C228" s="319" t="s">
        <v>1362</v>
      </c>
      <c r="D228" s="320"/>
      <c r="E228" s="323">
        <v>1.331</v>
      </c>
      <c r="F228" s="324"/>
      <c r="G228" s="160"/>
      <c r="H228" s="159">
        <f t="shared" si="9"/>
        <v>0</v>
      </c>
    </row>
    <row r="229" spans="1:8" ht="25.5">
      <c r="A229" s="300" t="s">
        <v>18</v>
      </c>
      <c r="B229" s="300" t="s">
        <v>1139</v>
      </c>
      <c r="C229" s="288" t="s">
        <v>1657</v>
      </c>
      <c r="D229" s="162" t="s">
        <v>62</v>
      </c>
      <c r="E229" s="322">
        <v>0.64500000000000002</v>
      </c>
      <c r="F229" s="324"/>
      <c r="G229" s="160"/>
      <c r="H229" s="159">
        <f t="shared" si="9"/>
        <v>0</v>
      </c>
    </row>
    <row r="230" spans="1:8">
      <c r="A230" s="300"/>
      <c r="B230" s="330"/>
      <c r="C230" s="319" t="s">
        <v>1658</v>
      </c>
      <c r="D230" s="320"/>
      <c r="E230" s="323">
        <v>0.45700000000000002</v>
      </c>
      <c r="F230" s="324"/>
      <c r="G230" s="160"/>
      <c r="H230" s="159">
        <f t="shared" si="9"/>
        <v>0</v>
      </c>
    </row>
    <row r="231" spans="1:8">
      <c r="A231" s="300"/>
      <c r="B231" s="330"/>
      <c r="C231" s="319" t="s">
        <v>1659</v>
      </c>
      <c r="D231" s="320"/>
      <c r="E231" s="323">
        <v>0.188</v>
      </c>
      <c r="F231" s="324"/>
      <c r="G231" s="160"/>
      <c r="H231" s="159">
        <f t="shared" si="9"/>
        <v>0</v>
      </c>
    </row>
    <row r="232" spans="1:8" ht="25.5">
      <c r="A232" s="300" t="s">
        <v>19</v>
      </c>
      <c r="B232" s="300" t="s">
        <v>1313</v>
      </c>
      <c r="C232" s="288" t="s">
        <v>1660</v>
      </c>
      <c r="D232" s="162" t="s">
        <v>62</v>
      </c>
      <c r="E232" s="322">
        <v>0.94799999999999995</v>
      </c>
      <c r="F232" s="324"/>
      <c r="G232" s="160"/>
      <c r="H232" s="159">
        <f t="shared" si="9"/>
        <v>0</v>
      </c>
    </row>
    <row r="233" spans="1:8">
      <c r="A233" s="300"/>
      <c r="B233" s="330"/>
      <c r="C233" s="319" t="s">
        <v>1661</v>
      </c>
      <c r="D233" s="320"/>
      <c r="E233" s="323">
        <v>0.94799999999999995</v>
      </c>
      <c r="F233" s="324"/>
      <c r="G233" s="160"/>
      <c r="H233" s="159">
        <f t="shared" si="9"/>
        <v>0</v>
      </c>
    </row>
    <row r="234" spans="1:8">
      <c r="A234" s="300" t="s">
        <v>426</v>
      </c>
      <c r="B234" s="300" t="s">
        <v>1453</v>
      </c>
      <c r="C234" s="288" t="s">
        <v>1314</v>
      </c>
      <c r="D234" s="162" t="s">
        <v>60</v>
      </c>
      <c r="E234" s="322">
        <v>71.256</v>
      </c>
      <c r="F234" s="324"/>
      <c r="G234" s="160"/>
      <c r="H234" s="159">
        <f t="shared" si="9"/>
        <v>0</v>
      </c>
    </row>
    <row r="235" spans="1:8">
      <c r="A235" s="300"/>
      <c r="B235" s="330"/>
      <c r="C235" s="319" t="s">
        <v>1363</v>
      </c>
      <c r="D235" s="320"/>
      <c r="E235" s="323">
        <v>40.5</v>
      </c>
      <c r="F235" s="324"/>
      <c r="G235" s="160"/>
      <c r="H235" s="159">
        <f t="shared" si="9"/>
        <v>0</v>
      </c>
    </row>
    <row r="236" spans="1:8">
      <c r="A236" s="300"/>
      <c r="B236" s="330"/>
      <c r="C236" s="319" t="s">
        <v>1364</v>
      </c>
      <c r="D236" s="320"/>
      <c r="E236" s="323">
        <v>8.64</v>
      </c>
      <c r="F236" s="324"/>
      <c r="G236" s="160"/>
      <c r="H236" s="159">
        <f t="shared" si="9"/>
        <v>0</v>
      </c>
    </row>
    <row r="237" spans="1:8">
      <c r="A237" s="300"/>
      <c r="B237" s="330"/>
      <c r="C237" s="319" t="s">
        <v>1317</v>
      </c>
      <c r="D237" s="320"/>
      <c r="E237" s="323">
        <v>14.55</v>
      </c>
      <c r="F237" s="324"/>
      <c r="G237" s="160"/>
      <c r="H237" s="159">
        <f t="shared" si="9"/>
        <v>0</v>
      </c>
    </row>
    <row r="238" spans="1:8">
      <c r="A238" s="300"/>
      <c r="B238" s="330"/>
      <c r="C238" s="319" t="s">
        <v>1365</v>
      </c>
      <c r="D238" s="320"/>
      <c r="E238" s="323">
        <v>7.5659999999999998</v>
      </c>
      <c r="F238" s="324"/>
      <c r="G238" s="160"/>
      <c r="H238" s="159">
        <f t="shared" si="9"/>
        <v>0</v>
      </c>
    </row>
    <row r="239" spans="1:8">
      <c r="A239" s="300" t="s">
        <v>1095</v>
      </c>
      <c r="B239" s="300" t="s">
        <v>1459</v>
      </c>
      <c r="C239" s="288" t="s">
        <v>1319</v>
      </c>
      <c r="D239" s="162" t="s">
        <v>60</v>
      </c>
      <c r="E239" s="322">
        <v>71.256</v>
      </c>
      <c r="F239" s="324"/>
      <c r="G239" s="160"/>
      <c r="H239" s="159">
        <f t="shared" si="9"/>
        <v>0</v>
      </c>
    </row>
    <row r="240" spans="1:8">
      <c r="A240" s="300"/>
      <c r="B240" s="330"/>
      <c r="C240" s="319" t="s">
        <v>1366</v>
      </c>
      <c r="D240" s="320"/>
      <c r="E240" s="323">
        <v>71.256</v>
      </c>
      <c r="F240" s="324"/>
      <c r="G240" s="160"/>
      <c r="H240" s="159">
        <f t="shared" si="9"/>
        <v>0</v>
      </c>
    </row>
    <row r="241" spans="1:8">
      <c r="A241" s="300" t="s">
        <v>1096</v>
      </c>
      <c r="B241" s="300" t="s">
        <v>1321</v>
      </c>
      <c r="C241" s="288" t="s">
        <v>1322</v>
      </c>
      <c r="D241" s="162" t="s">
        <v>60</v>
      </c>
      <c r="E241" s="322">
        <v>10.196999999999999</v>
      </c>
      <c r="F241" s="324"/>
      <c r="G241" s="160"/>
      <c r="H241" s="159">
        <f t="shared" si="9"/>
        <v>0</v>
      </c>
    </row>
    <row r="242" spans="1:8">
      <c r="A242" s="300"/>
      <c r="B242" s="330"/>
      <c r="C242" s="319" t="s">
        <v>1367</v>
      </c>
      <c r="D242" s="320"/>
      <c r="E242" s="323">
        <v>10.196999999999999</v>
      </c>
      <c r="F242" s="324"/>
      <c r="G242" s="160"/>
      <c r="H242" s="159">
        <f t="shared" si="9"/>
        <v>0</v>
      </c>
    </row>
    <row r="243" spans="1:8">
      <c r="A243" s="300" t="s">
        <v>1097</v>
      </c>
      <c r="B243" s="300" t="s">
        <v>1324</v>
      </c>
      <c r="C243" s="288" t="s">
        <v>1325</v>
      </c>
      <c r="D243" s="162" t="s">
        <v>60</v>
      </c>
      <c r="E243" s="322">
        <v>10.196999999999999</v>
      </c>
      <c r="F243" s="324"/>
      <c r="G243" s="160"/>
      <c r="H243" s="159">
        <f t="shared" si="9"/>
        <v>0</v>
      </c>
    </row>
    <row r="244" spans="1:8">
      <c r="A244" s="300"/>
      <c r="B244" s="330"/>
      <c r="C244" s="319" t="s">
        <v>1368</v>
      </c>
      <c r="D244" s="320"/>
      <c r="E244" s="323">
        <v>10.196999999999999</v>
      </c>
      <c r="F244" s="324"/>
      <c r="G244" s="160"/>
      <c r="H244" s="159">
        <f t="shared" si="9"/>
        <v>0</v>
      </c>
    </row>
    <row r="245" spans="1:8" ht="25.5">
      <c r="A245" s="300" t="s">
        <v>1098</v>
      </c>
      <c r="B245" s="300" t="s">
        <v>1327</v>
      </c>
      <c r="C245" s="288" t="s">
        <v>1328</v>
      </c>
      <c r="D245" s="162" t="s">
        <v>85</v>
      </c>
      <c r="E245" s="322">
        <v>72</v>
      </c>
      <c r="F245" s="324"/>
      <c r="G245" s="160"/>
      <c r="H245" s="159">
        <f t="shared" si="9"/>
        <v>0</v>
      </c>
    </row>
    <row r="246" spans="1:8">
      <c r="A246" s="300"/>
      <c r="B246" s="330"/>
      <c r="C246" s="319" t="s">
        <v>1369</v>
      </c>
      <c r="D246" s="320"/>
      <c r="E246" s="323">
        <v>72</v>
      </c>
      <c r="F246" s="324"/>
      <c r="G246" s="160"/>
      <c r="H246" s="159">
        <f t="shared" si="9"/>
        <v>0</v>
      </c>
    </row>
    <row r="247" spans="1:8" ht="25.5">
      <c r="A247" s="300" t="s">
        <v>1099</v>
      </c>
      <c r="B247" s="300" t="s">
        <v>1461</v>
      </c>
      <c r="C247" s="288" t="s">
        <v>1330</v>
      </c>
      <c r="D247" s="162" t="s">
        <v>81</v>
      </c>
      <c r="E247" s="322">
        <v>36</v>
      </c>
      <c r="F247" s="324"/>
      <c r="G247" s="160"/>
      <c r="H247" s="159">
        <f t="shared" si="9"/>
        <v>0</v>
      </c>
    </row>
    <row r="248" spans="1:8" ht="13.5" thickBot="1">
      <c r="A248" s="163"/>
      <c r="B248" s="163"/>
      <c r="C248" s="282"/>
      <c r="D248" s="162"/>
      <c r="E248" s="161"/>
      <c r="F248" s="161"/>
      <c r="G248" s="160"/>
      <c r="H248" s="159"/>
    </row>
    <row r="249" spans="1:8" ht="13.5" thickBot="1">
      <c r="A249" s="283"/>
      <c r="B249" s="317"/>
      <c r="C249" s="278" t="s">
        <v>83</v>
      </c>
      <c r="D249" s="284"/>
      <c r="E249" s="285"/>
      <c r="F249" s="285"/>
      <c r="G249" s="286"/>
      <c r="H249" s="287">
        <f>SUBTOTAL(9,H224:H247)</f>
        <v>0</v>
      </c>
    </row>
    <row r="250" spans="1:8" ht="13.5" thickBot="1">
      <c r="A250" s="273"/>
      <c r="B250" s="316"/>
      <c r="C250" s="274"/>
      <c r="D250" s="274"/>
      <c r="E250" s="275"/>
      <c r="F250" s="275"/>
      <c r="G250" s="276"/>
      <c r="H250" s="277"/>
    </row>
    <row r="251" spans="1:8" ht="13.5" thickBot="1">
      <c r="A251" s="28" t="s">
        <v>805</v>
      </c>
      <c r="B251" s="118"/>
      <c r="C251" s="24" t="s">
        <v>1386</v>
      </c>
      <c r="D251" s="278"/>
      <c r="E251" s="279"/>
      <c r="F251" s="279"/>
      <c r="G251" s="280"/>
      <c r="H251" s="281"/>
    </row>
    <row r="252" spans="1:8" ht="14.25">
      <c r="A252" s="199"/>
      <c r="B252" s="199"/>
      <c r="C252" s="198"/>
      <c r="D252" s="197"/>
      <c r="E252" s="196"/>
      <c r="F252" s="196"/>
      <c r="G252" s="195"/>
      <c r="H252" s="194"/>
    </row>
    <row r="253" spans="1:8" ht="63.75">
      <c r="A253" s="300" t="s">
        <v>1336</v>
      </c>
      <c r="B253" s="300" t="s">
        <v>1331</v>
      </c>
      <c r="C253" s="288" t="s">
        <v>1464</v>
      </c>
      <c r="D253" s="162" t="s">
        <v>60</v>
      </c>
      <c r="E253" s="322">
        <v>6.8</v>
      </c>
      <c r="F253" s="324"/>
      <c r="G253" s="160"/>
      <c r="H253" s="159">
        <f t="shared" ref="H253:H267" si="10">PRODUCT(E253,(F253+G253))</f>
        <v>0</v>
      </c>
    </row>
    <row r="254" spans="1:8">
      <c r="A254" s="300"/>
      <c r="B254" s="330"/>
      <c r="C254" s="319" t="s">
        <v>1370</v>
      </c>
      <c r="D254" s="320"/>
      <c r="E254" s="323">
        <v>6.8</v>
      </c>
      <c r="F254" s="324"/>
      <c r="G254" s="160"/>
      <c r="H254" s="159">
        <f t="shared" si="10"/>
        <v>0</v>
      </c>
    </row>
    <row r="255" spans="1:8" ht="51">
      <c r="A255" s="300" t="s">
        <v>1337</v>
      </c>
      <c r="B255" s="300" t="s">
        <v>1334</v>
      </c>
      <c r="C255" s="288" t="s">
        <v>1463</v>
      </c>
      <c r="D255" s="162" t="s">
        <v>60</v>
      </c>
      <c r="E255" s="322">
        <f>E253</f>
        <v>6.8</v>
      </c>
      <c r="F255" s="324"/>
      <c r="G255" s="160"/>
      <c r="H255" s="159">
        <f t="shared" si="10"/>
        <v>0</v>
      </c>
    </row>
    <row r="256" spans="1:8" ht="63.75">
      <c r="A256" s="300" t="s">
        <v>1338</v>
      </c>
      <c r="B256" s="300" t="s">
        <v>1465</v>
      </c>
      <c r="C256" s="288" t="s">
        <v>1466</v>
      </c>
      <c r="D256" s="162" t="s">
        <v>60</v>
      </c>
      <c r="E256" s="322">
        <v>15.32</v>
      </c>
      <c r="F256" s="324"/>
      <c r="G256" s="160"/>
      <c r="H256" s="159">
        <f t="shared" si="10"/>
        <v>0</v>
      </c>
    </row>
    <row r="257" spans="1:8">
      <c r="A257" s="300"/>
      <c r="B257" s="330"/>
      <c r="C257" s="319" t="s">
        <v>1371</v>
      </c>
      <c r="D257" s="320"/>
      <c r="E257" s="323">
        <v>2</v>
      </c>
      <c r="F257" s="324"/>
      <c r="G257" s="160"/>
      <c r="H257" s="159">
        <f t="shared" si="10"/>
        <v>0</v>
      </c>
    </row>
    <row r="258" spans="1:8">
      <c r="A258" s="300"/>
      <c r="B258" s="330"/>
      <c r="C258" s="319" t="s">
        <v>1372</v>
      </c>
      <c r="D258" s="320"/>
      <c r="E258" s="323">
        <v>13.32</v>
      </c>
      <c r="F258" s="324"/>
      <c r="G258" s="160"/>
      <c r="H258" s="159">
        <f t="shared" si="10"/>
        <v>0</v>
      </c>
    </row>
    <row r="259" spans="1:8" ht="25.5">
      <c r="A259" s="300" t="s">
        <v>1339</v>
      </c>
      <c r="B259" s="300" t="s">
        <v>742</v>
      </c>
      <c r="C259" s="288" t="s">
        <v>1526</v>
      </c>
      <c r="D259" s="162" t="s">
        <v>60</v>
      </c>
      <c r="E259" s="322">
        <v>8.52</v>
      </c>
      <c r="F259" s="324"/>
      <c r="G259" s="160"/>
      <c r="H259" s="159">
        <f t="shared" si="10"/>
        <v>0</v>
      </c>
    </row>
    <row r="260" spans="1:8">
      <c r="A260" s="300"/>
      <c r="B260" s="330"/>
      <c r="C260" s="319" t="s">
        <v>1468</v>
      </c>
      <c r="D260" s="320"/>
      <c r="E260" s="323">
        <v>8.52</v>
      </c>
      <c r="F260" s="324"/>
      <c r="G260" s="160"/>
      <c r="H260" s="159">
        <f t="shared" si="10"/>
        <v>0</v>
      </c>
    </row>
    <row r="261" spans="1:8" ht="63.75">
      <c r="A261" s="300" t="s">
        <v>1422</v>
      </c>
      <c r="B261" s="300" t="s">
        <v>1416</v>
      </c>
      <c r="C261" s="288" t="s">
        <v>1417</v>
      </c>
      <c r="D261" s="162" t="s">
        <v>60</v>
      </c>
      <c r="E261" s="322">
        <v>1.595</v>
      </c>
      <c r="F261" s="324"/>
      <c r="G261" s="160"/>
      <c r="H261" s="159">
        <f t="shared" si="10"/>
        <v>0</v>
      </c>
    </row>
    <row r="262" spans="1:8">
      <c r="A262" s="300"/>
      <c r="B262" s="330"/>
      <c r="C262" s="319" t="s">
        <v>1454</v>
      </c>
      <c r="D262" s="320"/>
      <c r="E262" s="323">
        <v>1.595</v>
      </c>
      <c r="F262" s="324"/>
      <c r="G262" s="160"/>
      <c r="H262" s="159">
        <f t="shared" si="10"/>
        <v>0</v>
      </c>
    </row>
    <row r="263" spans="1:8" ht="25.5">
      <c r="A263" s="300" t="s">
        <v>1423</v>
      </c>
      <c r="B263" s="300" t="s">
        <v>1419</v>
      </c>
      <c r="C263" s="288" t="s">
        <v>1420</v>
      </c>
      <c r="D263" s="162" t="s">
        <v>60</v>
      </c>
      <c r="E263" s="322">
        <v>1.1599999999999999</v>
      </c>
      <c r="F263" s="324"/>
      <c r="G263" s="160"/>
      <c r="H263" s="159">
        <f t="shared" si="10"/>
        <v>0</v>
      </c>
    </row>
    <row r="264" spans="1:8">
      <c r="A264" s="300"/>
      <c r="B264" s="300"/>
      <c r="C264" s="319" t="s">
        <v>1421</v>
      </c>
      <c r="D264" s="320"/>
      <c r="E264" s="323">
        <v>1.1599999999999999</v>
      </c>
      <c r="F264" s="324"/>
      <c r="G264" s="160"/>
      <c r="H264" s="159">
        <f t="shared" si="10"/>
        <v>0</v>
      </c>
    </row>
    <row r="265" spans="1:8">
      <c r="A265" s="300" t="s">
        <v>1458</v>
      </c>
      <c r="B265" s="300" t="s">
        <v>1455</v>
      </c>
      <c r="C265" s="288" t="s">
        <v>1456</v>
      </c>
      <c r="D265" s="162" t="s">
        <v>60</v>
      </c>
      <c r="E265" s="322">
        <v>0.435</v>
      </c>
      <c r="F265" s="324"/>
      <c r="G265" s="160"/>
      <c r="H265" s="159">
        <f t="shared" si="10"/>
        <v>0</v>
      </c>
    </row>
    <row r="266" spans="1:8">
      <c r="A266" s="300"/>
      <c r="B266" s="300"/>
      <c r="C266" s="319" t="s">
        <v>1457</v>
      </c>
      <c r="D266" s="320"/>
      <c r="E266" s="323">
        <v>0.435</v>
      </c>
      <c r="F266" s="324"/>
      <c r="G266" s="160"/>
      <c r="H266" s="159">
        <f t="shared" si="10"/>
        <v>0</v>
      </c>
    </row>
    <row r="267" spans="1:8">
      <c r="A267" s="300" t="s">
        <v>1469</v>
      </c>
      <c r="B267" s="300" t="s">
        <v>1462</v>
      </c>
      <c r="C267" s="288" t="s">
        <v>1335</v>
      </c>
      <c r="D267" s="162" t="s">
        <v>169</v>
      </c>
      <c r="E267" s="322">
        <v>1</v>
      </c>
      <c r="F267" s="324"/>
      <c r="G267" s="160"/>
      <c r="H267" s="159">
        <f t="shared" si="10"/>
        <v>0</v>
      </c>
    </row>
    <row r="268" spans="1:8" ht="13.5" thickBot="1">
      <c r="A268" s="163"/>
      <c r="B268" s="163"/>
      <c r="C268" s="282"/>
      <c r="D268" s="162"/>
      <c r="E268" s="161"/>
      <c r="F268" s="161"/>
      <c r="G268" s="160"/>
      <c r="H268" s="159"/>
    </row>
    <row r="269" spans="1:8" ht="13.5" thickBot="1">
      <c r="A269" s="283"/>
      <c r="B269" s="317"/>
      <c r="C269" s="278" t="s">
        <v>83</v>
      </c>
      <c r="D269" s="284" t="s">
        <v>82</v>
      </c>
      <c r="E269" s="285"/>
      <c r="F269" s="285"/>
      <c r="G269" s="286"/>
      <c r="H269" s="287">
        <f>SUBTOTAL(9,H253:H267)</f>
        <v>0</v>
      </c>
    </row>
    <row r="270" spans="1:8" ht="13.5" thickBot="1">
      <c r="A270" s="273"/>
      <c r="B270" s="316"/>
      <c r="C270" s="274"/>
      <c r="D270" s="274"/>
      <c r="E270" s="275"/>
      <c r="F270" s="275"/>
      <c r="G270" s="276"/>
      <c r="H270" s="277"/>
    </row>
    <row r="271" spans="1:8" ht="13.5" thickBot="1">
      <c r="A271" s="28" t="s">
        <v>813</v>
      </c>
      <c r="B271" s="118"/>
      <c r="C271" s="24" t="s">
        <v>1387</v>
      </c>
      <c r="D271" s="278"/>
      <c r="E271" s="279"/>
      <c r="F271" s="279"/>
      <c r="G271" s="280"/>
      <c r="H271" s="281"/>
    </row>
    <row r="272" spans="1:8" ht="14.25">
      <c r="A272" s="199"/>
      <c r="B272" s="199"/>
      <c r="C272" s="198"/>
      <c r="D272" s="197"/>
      <c r="E272" s="196"/>
      <c r="F272" s="196"/>
      <c r="G272" s="195"/>
      <c r="H272" s="194"/>
    </row>
    <row r="273" spans="1:8" ht="25.5">
      <c r="A273" s="300" t="s">
        <v>1142</v>
      </c>
      <c r="B273" s="300" t="s">
        <v>1470</v>
      </c>
      <c r="C273" s="288" t="s">
        <v>1531</v>
      </c>
      <c r="D273" s="162" t="s">
        <v>81</v>
      </c>
      <c r="E273" s="322">
        <v>1</v>
      </c>
      <c r="F273" s="324"/>
      <c r="G273" s="160"/>
      <c r="H273" s="159">
        <f t="shared" ref="H273:H279" si="11">PRODUCT(E273,(F273+G273))</f>
        <v>0</v>
      </c>
    </row>
    <row r="274" spans="1:8" ht="25.5">
      <c r="A274" s="300" t="s">
        <v>1143</v>
      </c>
      <c r="B274" s="300" t="s">
        <v>1429</v>
      </c>
      <c r="C274" s="288" t="s">
        <v>1430</v>
      </c>
      <c r="D274" s="162" t="s">
        <v>85</v>
      </c>
      <c r="E274" s="322">
        <v>2</v>
      </c>
      <c r="F274" s="324"/>
      <c r="G274" s="160"/>
      <c r="H274" s="159">
        <f t="shared" si="11"/>
        <v>0</v>
      </c>
    </row>
    <row r="275" spans="1:8">
      <c r="A275" s="300"/>
      <c r="B275" s="300"/>
      <c r="C275" s="319" t="s">
        <v>1460</v>
      </c>
      <c r="D275" s="320"/>
      <c r="E275" s="323">
        <v>2</v>
      </c>
      <c r="F275" s="324"/>
      <c r="G275" s="160"/>
      <c r="H275" s="159">
        <f t="shared" si="11"/>
        <v>0</v>
      </c>
    </row>
    <row r="276" spans="1:8" ht="25.5">
      <c r="A276" s="300" t="s">
        <v>1144</v>
      </c>
      <c r="B276" s="300" t="s">
        <v>1432</v>
      </c>
      <c r="C276" s="288" t="s">
        <v>1433</v>
      </c>
      <c r="D276" s="162" t="s">
        <v>81</v>
      </c>
      <c r="E276" s="322">
        <v>2</v>
      </c>
      <c r="F276" s="324"/>
      <c r="G276" s="160"/>
      <c r="H276" s="159">
        <f t="shared" si="11"/>
        <v>0</v>
      </c>
    </row>
    <row r="277" spans="1:8">
      <c r="A277" s="300"/>
      <c r="B277" s="300"/>
      <c r="C277" s="319" t="s">
        <v>1460</v>
      </c>
      <c r="D277" s="320"/>
      <c r="E277" s="323">
        <v>2</v>
      </c>
      <c r="F277" s="324"/>
      <c r="G277" s="160"/>
      <c r="H277" s="159">
        <f t="shared" si="11"/>
        <v>0</v>
      </c>
    </row>
    <row r="278" spans="1:8">
      <c r="A278" s="300" t="s">
        <v>1145</v>
      </c>
      <c r="B278" s="300" t="s">
        <v>1471</v>
      </c>
      <c r="C278" s="288" t="s">
        <v>1373</v>
      </c>
      <c r="D278" s="162" t="s">
        <v>28</v>
      </c>
      <c r="E278" s="322">
        <v>21</v>
      </c>
      <c r="F278" s="324"/>
      <c r="G278" s="160"/>
      <c r="H278" s="159">
        <f t="shared" si="11"/>
        <v>0</v>
      </c>
    </row>
    <row r="279" spans="1:8" ht="25.5">
      <c r="A279" s="300"/>
      <c r="B279" s="300"/>
      <c r="C279" s="319" t="s">
        <v>1374</v>
      </c>
      <c r="D279" s="320"/>
      <c r="E279" s="323">
        <v>21</v>
      </c>
      <c r="F279" s="324"/>
      <c r="G279" s="160"/>
      <c r="H279" s="159">
        <f t="shared" si="11"/>
        <v>0</v>
      </c>
    </row>
    <row r="280" spans="1:8" ht="13.5" thickBot="1">
      <c r="A280" s="163"/>
      <c r="B280" s="163"/>
      <c r="C280" s="282"/>
      <c r="D280" s="162"/>
      <c r="E280" s="161"/>
      <c r="F280" s="161"/>
      <c r="G280" s="160"/>
      <c r="H280" s="159"/>
    </row>
    <row r="281" spans="1:8" ht="13.5" thickBot="1">
      <c r="A281" s="283"/>
      <c r="B281" s="317"/>
      <c r="C281" s="278" t="s">
        <v>83</v>
      </c>
      <c r="D281" s="284" t="s">
        <v>82</v>
      </c>
      <c r="E281" s="285"/>
      <c r="F281" s="285"/>
      <c r="G281" s="286"/>
      <c r="H281" s="287">
        <f>SUBTOTAL(9,H273:H279)</f>
        <v>0</v>
      </c>
    </row>
    <row r="282" spans="1:8" ht="13.5" thickBot="1">
      <c r="A282" s="273"/>
      <c r="B282" s="316"/>
      <c r="C282" s="274"/>
      <c r="D282" s="274"/>
      <c r="E282" s="275"/>
      <c r="F282" s="275"/>
      <c r="G282" s="276"/>
      <c r="H282" s="277"/>
    </row>
    <row r="283" spans="1:8" ht="13.5" thickBot="1">
      <c r="A283" s="28" t="s">
        <v>927</v>
      </c>
      <c r="B283" s="118"/>
      <c r="C283" s="24" t="s">
        <v>1388</v>
      </c>
      <c r="D283" s="278"/>
      <c r="E283" s="279"/>
      <c r="F283" s="279"/>
      <c r="G283" s="280"/>
      <c r="H283" s="281"/>
    </row>
    <row r="284" spans="1:8" ht="14.25">
      <c r="A284" s="199"/>
      <c r="B284" s="199"/>
      <c r="C284" s="198"/>
      <c r="D284" s="197"/>
      <c r="E284" s="196"/>
      <c r="F284" s="196"/>
      <c r="G284" s="195"/>
      <c r="H284" s="194"/>
    </row>
    <row r="285" spans="1:8" ht="25.5">
      <c r="A285" s="300" t="s">
        <v>937</v>
      </c>
      <c r="B285" s="300" t="s">
        <v>438</v>
      </c>
      <c r="C285" s="288" t="s">
        <v>439</v>
      </c>
      <c r="D285" s="341" t="s">
        <v>62</v>
      </c>
      <c r="E285" s="322">
        <v>42</v>
      </c>
      <c r="F285" s="324"/>
      <c r="G285" s="160"/>
      <c r="H285" s="159">
        <f t="shared" ref="H285:H291" si="12">PRODUCT(E285,(F285+G285))</f>
        <v>0</v>
      </c>
    </row>
    <row r="286" spans="1:8">
      <c r="A286" s="300"/>
      <c r="B286" s="330"/>
      <c r="C286" s="319" t="s">
        <v>1375</v>
      </c>
      <c r="D286" s="342"/>
      <c r="E286" s="323">
        <v>42</v>
      </c>
      <c r="F286" s="324"/>
      <c r="G286" s="160"/>
      <c r="H286" s="159">
        <f t="shared" si="12"/>
        <v>0</v>
      </c>
    </row>
    <row r="287" spans="1:8" ht="25.5">
      <c r="A287" s="300" t="s">
        <v>938</v>
      </c>
      <c r="B287" s="300" t="s">
        <v>434</v>
      </c>
      <c r="C287" s="288" t="s">
        <v>435</v>
      </c>
      <c r="D287" s="341" t="s">
        <v>62</v>
      </c>
      <c r="E287" s="322">
        <v>420</v>
      </c>
      <c r="F287" s="324"/>
      <c r="G287" s="160"/>
      <c r="H287" s="159">
        <f t="shared" si="12"/>
        <v>0</v>
      </c>
    </row>
    <row r="288" spans="1:8">
      <c r="A288" s="300"/>
      <c r="B288" s="330"/>
      <c r="C288" s="319" t="s">
        <v>1376</v>
      </c>
      <c r="D288" s="342"/>
      <c r="E288" s="323">
        <v>420</v>
      </c>
      <c r="F288" s="324"/>
      <c r="G288" s="160"/>
      <c r="H288" s="159">
        <f t="shared" si="12"/>
        <v>0</v>
      </c>
    </row>
    <row r="289" spans="1:8" ht="25.5">
      <c r="A289" s="300" t="s">
        <v>939</v>
      </c>
      <c r="B289" s="300" t="s">
        <v>1505</v>
      </c>
      <c r="C289" s="288" t="s">
        <v>1377</v>
      </c>
      <c r="D289" s="341" t="s">
        <v>62</v>
      </c>
      <c r="E289" s="322">
        <v>42</v>
      </c>
      <c r="F289" s="324"/>
      <c r="G289" s="160"/>
      <c r="H289" s="159">
        <f t="shared" si="12"/>
        <v>0</v>
      </c>
    </row>
    <row r="290" spans="1:8">
      <c r="A290" s="300"/>
      <c r="B290" s="330"/>
      <c r="C290" s="319" t="s">
        <v>1378</v>
      </c>
      <c r="D290" s="342"/>
      <c r="E290" s="323">
        <v>42</v>
      </c>
      <c r="F290" s="324"/>
      <c r="G290" s="160"/>
      <c r="H290" s="159">
        <f t="shared" si="12"/>
        <v>0</v>
      </c>
    </row>
    <row r="291" spans="1:8" ht="25.5">
      <c r="A291" s="300" t="s">
        <v>940</v>
      </c>
      <c r="B291" s="300" t="s">
        <v>1186</v>
      </c>
      <c r="C291" s="288" t="s">
        <v>1187</v>
      </c>
      <c r="D291" s="341" t="s">
        <v>62</v>
      </c>
      <c r="E291" s="322">
        <v>138.922</v>
      </c>
      <c r="F291" s="324"/>
      <c r="G291" s="160"/>
      <c r="H291" s="159">
        <f t="shared" si="12"/>
        <v>0</v>
      </c>
    </row>
    <row r="292" spans="1:8" ht="13.5" thickBot="1">
      <c r="A292" s="163"/>
      <c r="B292" s="163"/>
      <c r="C292" s="282"/>
      <c r="D292" s="162"/>
      <c r="E292" s="161"/>
      <c r="F292" s="161"/>
      <c r="G292" s="160"/>
      <c r="H292" s="159"/>
    </row>
    <row r="293" spans="1:8" ht="13.5" thickBot="1">
      <c r="A293" s="283"/>
      <c r="B293" s="317"/>
      <c r="C293" s="278" t="s">
        <v>83</v>
      </c>
      <c r="D293" s="284" t="s">
        <v>82</v>
      </c>
      <c r="E293" s="285"/>
      <c r="F293" s="285"/>
      <c r="G293" s="286"/>
      <c r="H293" s="287">
        <f>SUBTOTAL(9,H285:H291)</f>
        <v>0</v>
      </c>
    </row>
    <row r="294" spans="1:8" ht="13.5" thickBot="1">
      <c r="A294" s="273"/>
      <c r="B294" s="316"/>
      <c r="C294" s="274"/>
      <c r="D294" s="274"/>
      <c r="E294" s="275"/>
      <c r="F294" s="275"/>
      <c r="G294" s="276"/>
      <c r="H294" s="277"/>
    </row>
    <row r="295" spans="1:8" ht="13.5" thickBot="1">
      <c r="A295" s="28" t="s">
        <v>1188</v>
      </c>
      <c r="B295" s="118"/>
      <c r="C295" s="24" t="s">
        <v>1389</v>
      </c>
      <c r="D295" s="278"/>
      <c r="E295" s="279"/>
      <c r="F295" s="279"/>
      <c r="G295" s="280"/>
      <c r="H295" s="281"/>
    </row>
    <row r="296" spans="1:8" ht="14.25">
      <c r="A296" s="199"/>
      <c r="B296" s="199"/>
      <c r="C296" s="198"/>
      <c r="D296" s="197"/>
      <c r="E296" s="196"/>
      <c r="F296" s="196"/>
      <c r="G296" s="195"/>
      <c r="H296" s="194"/>
    </row>
    <row r="297" spans="1:8" ht="25.5">
      <c r="A297" s="300" t="s">
        <v>1199</v>
      </c>
      <c r="B297" s="300" t="s">
        <v>1340</v>
      </c>
      <c r="C297" s="288" t="s">
        <v>1341</v>
      </c>
      <c r="D297" s="341" t="s">
        <v>60</v>
      </c>
      <c r="E297" s="322">
        <v>42.008000000000003</v>
      </c>
      <c r="F297" s="324"/>
      <c r="G297" s="160"/>
      <c r="H297" s="159">
        <f t="shared" ref="H297:H305" si="13">PRODUCT(E297,(F297+G297))</f>
        <v>0</v>
      </c>
    </row>
    <row r="298" spans="1:8">
      <c r="A298" s="300"/>
      <c r="B298" s="330"/>
      <c r="C298" s="319" t="s">
        <v>1379</v>
      </c>
      <c r="D298" s="342"/>
      <c r="E298" s="323">
        <v>42.008000000000003</v>
      </c>
      <c r="F298" s="324"/>
      <c r="G298" s="160"/>
      <c r="H298" s="159">
        <f t="shared" si="13"/>
        <v>0</v>
      </c>
    </row>
    <row r="299" spans="1:8">
      <c r="A299" s="300" t="s">
        <v>1200</v>
      </c>
      <c r="B299" s="300" t="s">
        <v>1193</v>
      </c>
      <c r="C299" s="288" t="s">
        <v>1343</v>
      </c>
      <c r="D299" s="341" t="s">
        <v>62</v>
      </c>
      <c r="E299" s="322">
        <v>1.2999999999999999E-2</v>
      </c>
      <c r="F299" s="324"/>
      <c r="G299" s="160"/>
      <c r="H299" s="159">
        <f t="shared" si="13"/>
        <v>0</v>
      </c>
    </row>
    <row r="300" spans="1:8">
      <c r="A300" s="300"/>
      <c r="B300" s="330"/>
      <c r="C300" s="319" t="s">
        <v>1380</v>
      </c>
      <c r="D300" s="342"/>
      <c r="E300" s="323">
        <v>1.2999999999999999E-2</v>
      </c>
      <c r="F300" s="324"/>
      <c r="G300" s="160"/>
      <c r="H300" s="159">
        <f t="shared" si="13"/>
        <v>0</v>
      </c>
    </row>
    <row r="301" spans="1:8" ht="25.5">
      <c r="A301" s="300" t="s">
        <v>1201</v>
      </c>
      <c r="B301" s="300" t="s">
        <v>1345</v>
      </c>
      <c r="C301" s="288" t="s">
        <v>1346</v>
      </c>
      <c r="D301" s="341" t="s">
        <v>60</v>
      </c>
      <c r="E301" s="322">
        <v>84.016000000000005</v>
      </c>
      <c r="F301" s="324"/>
      <c r="G301" s="160"/>
      <c r="H301" s="159">
        <f t="shared" si="13"/>
        <v>0</v>
      </c>
    </row>
    <row r="302" spans="1:8">
      <c r="A302" s="300"/>
      <c r="B302" s="330"/>
      <c r="C302" s="319" t="s">
        <v>1381</v>
      </c>
      <c r="D302" s="342"/>
      <c r="E302" s="323">
        <v>84.016000000000005</v>
      </c>
      <c r="F302" s="324"/>
      <c r="G302" s="160"/>
      <c r="H302" s="159">
        <f t="shared" si="13"/>
        <v>0</v>
      </c>
    </row>
    <row r="303" spans="1:8">
      <c r="A303" s="300" t="s">
        <v>1202</v>
      </c>
      <c r="B303" s="300" t="s">
        <v>1348</v>
      </c>
      <c r="C303" s="288" t="s">
        <v>1349</v>
      </c>
      <c r="D303" s="341" t="s">
        <v>62</v>
      </c>
      <c r="E303" s="322">
        <v>2.9000000000000001E-2</v>
      </c>
      <c r="F303" s="324"/>
      <c r="G303" s="160"/>
      <c r="H303" s="159">
        <f t="shared" si="13"/>
        <v>0</v>
      </c>
    </row>
    <row r="304" spans="1:8">
      <c r="A304" s="300"/>
      <c r="B304" s="330"/>
      <c r="C304" s="319" t="s">
        <v>1382</v>
      </c>
      <c r="D304" s="342"/>
      <c r="E304" s="323">
        <v>2.9000000000000001E-2</v>
      </c>
      <c r="F304" s="324"/>
      <c r="G304" s="160"/>
      <c r="H304" s="159">
        <f t="shared" si="13"/>
        <v>0</v>
      </c>
    </row>
    <row r="305" spans="1:8" ht="25.5">
      <c r="A305" s="300" t="s">
        <v>1203</v>
      </c>
      <c r="B305" s="300" t="s">
        <v>1196</v>
      </c>
      <c r="C305" s="288" t="s">
        <v>1197</v>
      </c>
      <c r="D305" s="341" t="s">
        <v>32</v>
      </c>
      <c r="E305" s="322">
        <v>21.376000000000001</v>
      </c>
      <c r="F305" s="324"/>
      <c r="G305" s="160"/>
      <c r="H305" s="159">
        <f t="shared" si="13"/>
        <v>0</v>
      </c>
    </row>
    <row r="306" spans="1:8" ht="13.5" thickBot="1">
      <c r="A306" s="163"/>
      <c r="B306" s="163"/>
      <c r="C306" s="282"/>
      <c r="D306" s="162"/>
      <c r="E306" s="161"/>
      <c r="F306" s="161"/>
      <c r="G306" s="160"/>
      <c r="H306" s="159"/>
    </row>
    <row r="307" spans="1:8" ht="13.5" thickBot="1">
      <c r="A307" s="283"/>
      <c r="B307" s="317"/>
      <c r="C307" s="278" t="s">
        <v>83</v>
      </c>
      <c r="D307" s="284" t="s">
        <v>82</v>
      </c>
      <c r="E307" s="285"/>
      <c r="F307" s="285"/>
      <c r="G307" s="286"/>
      <c r="H307" s="287">
        <f>SUBTOTAL(9,H297:H306)</f>
        <v>0</v>
      </c>
    </row>
    <row r="308" spans="1:8" ht="13.5" thickBot="1">
      <c r="A308" s="273"/>
      <c r="B308" s="316"/>
      <c r="C308" s="274"/>
      <c r="D308" s="274"/>
      <c r="E308" s="275"/>
      <c r="F308" s="275"/>
      <c r="G308" s="276"/>
      <c r="H308" s="277"/>
    </row>
    <row r="309" spans="1:8" ht="18.75" thickBot="1">
      <c r="A309" s="293"/>
      <c r="B309" s="318"/>
      <c r="C309" s="294" t="s">
        <v>24</v>
      </c>
      <c r="D309" s="294"/>
      <c r="E309" s="295"/>
      <c r="F309" s="295"/>
      <c r="G309" s="296"/>
      <c r="H309" s="297">
        <f>SUBTOTAL(9,H42:H308)</f>
        <v>0</v>
      </c>
    </row>
    <row r="310" spans="1:8" ht="13.5" thickBot="1"/>
    <row r="311" spans="1:8" ht="13.5" thickBot="1">
      <c r="A311" s="23">
        <v>0</v>
      </c>
      <c r="B311" s="29"/>
      <c r="C311" s="22" t="s">
        <v>1708</v>
      </c>
      <c r="D311" s="18"/>
      <c r="E311" s="21"/>
      <c r="F311" s="21"/>
      <c r="G311" s="21"/>
      <c r="H311" s="20"/>
    </row>
    <row r="312" spans="1:8" ht="14.25">
      <c r="A312" s="470"/>
      <c r="B312" s="470"/>
      <c r="C312" s="468"/>
      <c r="D312" s="469"/>
      <c r="E312" s="465"/>
      <c r="F312" s="465"/>
      <c r="G312" s="466"/>
      <c r="H312" s="467"/>
    </row>
    <row r="313" spans="1:8">
      <c r="A313" s="300" t="s">
        <v>1338</v>
      </c>
      <c r="B313" s="300"/>
      <c r="C313" s="496" t="s">
        <v>1709</v>
      </c>
      <c r="D313" s="526"/>
      <c r="E313" s="526"/>
      <c r="F313" s="526"/>
      <c r="G313" s="526"/>
      <c r="H313" s="527"/>
    </row>
    <row r="314" spans="1:8" ht="12.75" customHeight="1">
      <c r="A314" s="300" t="s">
        <v>1273</v>
      </c>
      <c r="B314" s="300"/>
      <c r="C314" s="496" t="s">
        <v>1710</v>
      </c>
      <c r="D314" s="526"/>
      <c r="E314" s="526"/>
      <c r="F314" s="526"/>
      <c r="G314" s="526"/>
      <c r="H314" s="527"/>
    </row>
    <row r="315" spans="1:8" ht="13.5" thickBot="1">
      <c r="A315" s="471"/>
      <c r="B315" s="471"/>
      <c r="C315" s="528"/>
      <c r="D315" s="529"/>
      <c r="E315" s="529"/>
      <c r="F315" s="529"/>
      <c r="G315" s="529"/>
      <c r="H315" s="530"/>
    </row>
    <row r="316" spans="1:8" ht="13.5" thickBot="1"/>
    <row r="317" spans="1:8" ht="13.5" thickBot="1">
      <c r="A317" s="23">
        <v>0</v>
      </c>
      <c r="B317" s="29"/>
      <c r="C317" s="22" t="s">
        <v>1713</v>
      </c>
      <c r="D317" s="18"/>
      <c r="E317" s="21"/>
      <c r="F317" s="21"/>
      <c r="G317" s="21"/>
      <c r="H317" s="20"/>
    </row>
    <row r="318" spans="1:8" ht="14.25">
      <c r="A318" s="470"/>
      <c r="B318" s="470"/>
      <c r="C318" s="468"/>
      <c r="D318" s="469"/>
      <c r="E318" s="465"/>
      <c r="F318" s="465"/>
      <c r="G318" s="466"/>
      <c r="H318" s="467"/>
    </row>
    <row r="319" spans="1:8">
      <c r="A319" s="449" t="s">
        <v>1273</v>
      </c>
      <c r="B319" s="449"/>
      <c r="C319" s="496" t="s">
        <v>1714</v>
      </c>
      <c r="D319" s="526"/>
      <c r="E319" s="526"/>
      <c r="F319" s="526"/>
      <c r="G319" s="526"/>
      <c r="H319" s="527"/>
    </row>
    <row r="320" spans="1:8" ht="13.5" thickBot="1">
      <c r="A320" s="471"/>
      <c r="B320" s="471"/>
      <c r="C320" s="528"/>
      <c r="D320" s="529"/>
      <c r="E320" s="529"/>
      <c r="F320" s="529"/>
      <c r="G320" s="529"/>
      <c r="H320" s="530"/>
    </row>
  </sheetData>
  <mergeCells count="9">
    <mergeCell ref="C319:H319"/>
    <mergeCell ref="C320:H320"/>
    <mergeCell ref="C315:H315"/>
    <mergeCell ref="C1:E1"/>
    <mergeCell ref="C2:E2"/>
    <mergeCell ref="G2:H3"/>
    <mergeCell ref="C3:E3"/>
    <mergeCell ref="C314:H314"/>
    <mergeCell ref="C313:H313"/>
  </mergeCells>
  <pageMargins left="0.39370078740157483" right="0.39370078740157483" top="0.39370078740157483" bottom="0.51181102362204722" header="0.51181102362204722" footer="0.39370078740157483"/>
  <pageSetup paperSize="9" scale="66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I350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C349" sqref="C349:H349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8.7109375" style="140" customWidth="1"/>
    <col min="9" max="9" width="20.140625" style="140" customWidth="1"/>
    <col min="10" max="16384" width="9.140625" style="140"/>
  </cols>
  <sheetData>
    <row r="1" spans="1:8" ht="72" customHeight="1">
      <c r="A1" s="384"/>
      <c r="B1" s="385"/>
      <c r="C1" s="516" t="s">
        <v>176</v>
      </c>
      <c r="D1" s="504"/>
      <c r="E1" s="504"/>
      <c r="F1" s="367"/>
      <c r="G1" s="402"/>
      <c r="H1" s="39" t="s">
        <v>1724</v>
      </c>
    </row>
    <row r="2" spans="1:8" s="230" customFormat="1" ht="42" customHeight="1">
      <c r="A2" s="386"/>
      <c r="B2" s="248"/>
      <c r="C2" s="517" t="s">
        <v>92</v>
      </c>
      <c r="D2" s="519"/>
      <c r="E2" s="519"/>
      <c r="F2" s="368"/>
      <c r="G2" s="520" t="s">
        <v>1719</v>
      </c>
      <c r="H2" s="521"/>
    </row>
    <row r="3" spans="1:8" s="229" customFormat="1" ht="27" customHeight="1">
      <c r="A3" s="387"/>
      <c r="B3" s="369"/>
      <c r="C3" s="523" t="str">
        <f>Rekapitulace!B10</f>
        <v>Objekt: SO 02.2 Rampa na lávku na kamenec</v>
      </c>
      <c r="D3" s="525"/>
      <c r="E3" s="525"/>
      <c r="F3" s="407"/>
      <c r="G3" s="522"/>
      <c r="H3" s="521"/>
    </row>
    <row r="4" spans="1:8" s="229" customFormat="1" ht="9.9499999999999993" customHeight="1" thickBot="1">
      <c r="A4" s="387"/>
      <c r="B4" s="369"/>
      <c r="C4" s="369"/>
      <c r="D4" s="247"/>
      <c r="E4" s="247"/>
      <c r="F4" s="247"/>
      <c r="G4" s="416"/>
      <c r="H4" s="417"/>
    </row>
    <row r="5" spans="1:8" s="224" customFormat="1" ht="24.75" thickBot="1">
      <c r="A5" s="249" t="s">
        <v>59</v>
      </c>
      <c r="B5" s="249"/>
      <c r="C5" s="250" t="s">
        <v>58</v>
      </c>
      <c r="D5" s="251" t="s">
        <v>57</v>
      </c>
      <c r="E5" s="251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54"/>
      <c r="D6" s="255"/>
      <c r="E6" s="255"/>
      <c r="F6" s="255"/>
      <c r="G6" s="256"/>
      <c r="H6" s="255"/>
    </row>
    <row r="7" spans="1:8" s="218" customFormat="1">
      <c r="A7" s="257"/>
      <c r="B7" s="333"/>
      <c r="C7" s="258" t="s">
        <v>54</v>
      </c>
      <c r="D7" s="259"/>
      <c r="E7" s="259"/>
      <c r="F7" s="259"/>
      <c r="G7" s="260"/>
      <c r="H7" s="259"/>
    </row>
    <row r="8" spans="1:8" s="217" customFormat="1" ht="36">
      <c r="A8" s="257"/>
      <c r="B8" s="333"/>
      <c r="C8" s="34" t="s">
        <v>53</v>
      </c>
      <c r="D8" s="259"/>
      <c r="E8" s="259"/>
      <c r="F8" s="259"/>
      <c r="G8" s="260"/>
      <c r="H8" s="259"/>
    </row>
    <row r="9" spans="1:8" s="166" customFormat="1" ht="24">
      <c r="A9" s="257"/>
      <c r="B9" s="333"/>
      <c r="C9" s="34" t="s">
        <v>52</v>
      </c>
      <c r="D9" s="259"/>
      <c r="E9" s="259"/>
      <c r="F9" s="259"/>
      <c r="G9" s="260"/>
      <c r="H9" s="259"/>
    </row>
    <row r="10" spans="1:8" s="166" customFormat="1" ht="24">
      <c r="A10" s="257"/>
      <c r="B10" s="333"/>
      <c r="C10" s="34" t="s">
        <v>51</v>
      </c>
      <c r="D10" s="259"/>
      <c r="E10" s="259"/>
      <c r="F10" s="259"/>
      <c r="G10" s="260"/>
      <c r="H10" s="259"/>
    </row>
    <row r="11" spans="1:8" s="166" customFormat="1" ht="24">
      <c r="A11" s="257"/>
      <c r="B11" s="333"/>
      <c r="C11" s="33" t="s">
        <v>50</v>
      </c>
      <c r="D11" s="259"/>
      <c r="E11" s="259"/>
      <c r="F11" s="259"/>
      <c r="G11" s="260"/>
      <c r="H11" s="259"/>
    </row>
    <row r="12" spans="1:8" s="166" customFormat="1" ht="128.25" customHeight="1">
      <c r="A12" s="257"/>
      <c r="B12" s="333"/>
      <c r="C12" s="33" t="s">
        <v>49</v>
      </c>
      <c r="D12" s="259"/>
      <c r="E12" s="259"/>
      <c r="F12" s="259"/>
      <c r="G12" s="260"/>
      <c r="H12" s="259"/>
    </row>
    <row r="13" spans="1:8" s="166" customFormat="1" ht="36">
      <c r="A13" s="257"/>
      <c r="B13" s="333"/>
      <c r="C13" s="33" t="s">
        <v>48</v>
      </c>
      <c r="D13" s="259"/>
      <c r="E13" s="259"/>
      <c r="F13" s="259"/>
      <c r="G13" s="260"/>
      <c r="H13" s="259"/>
    </row>
    <row r="14" spans="1:8" s="166" customFormat="1" ht="24">
      <c r="A14" s="257"/>
      <c r="B14" s="333"/>
      <c r="C14" s="33" t="s">
        <v>47</v>
      </c>
      <c r="D14" s="259"/>
      <c r="E14" s="259"/>
      <c r="F14" s="259"/>
      <c r="G14" s="260"/>
      <c r="H14" s="259"/>
    </row>
    <row r="15" spans="1:8" s="166" customFormat="1" ht="39" customHeight="1">
      <c r="A15" s="257"/>
      <c r="B15" s="333"/>
      <c r="C15" s="33" t="s">
        <v>46</v>
      </c>
      <c r="D15" s="259"/>
      <c r="E15" s="259"/>
      <c r="F15" s="259"/>
      <c r="G15" s="260"/>
      <c r="H15" s="259"/>
    </row>
    <row r="16" spans="1:8" s="166" customFormat="1" ht="14.25" customHeight="1">
      <c r="A16" s="257"/>
      <c r="B16" s="333"/>
      <c r="C16" s="262"/>
      <c r="D16" s="259"/>
      <c r="E16" s="259"/>
      <c r="F16" s="259"/>
      <c r="G16" s="260"/>
      <c r="H16" s="259"/>
    </row>
    <row r="17" spans="1:9" s="166" customFormat="1" ht="14.25" customHeight="1">
      <c r="A17" s="213"/>
      <c r="B17" s="333"/>
      <c r="C17" s="210"/>
      <c r="D17" s="209"/>
      <c r="E17" s="193"/>
      <c r="F17" s="193"/>
      <c r="G17" s="191"/>
      <c r="H17" s="190"/>
    </row>
    <row r="18" spans="1:9" s="166" customFormat="1" ht="14.25" customHeight="1">
      <c r="A18" s="263"/>
      <c r="B18" s="333"/>
      <c r="C18" s="264" t="s">
        <v>91</v>
      </c>
      <c r="D18" s="265"/>
      <c r="E18" s="265"/>
      <c r="F18" s="265"/>
      <c r="G18" s="266"/>
      <c r="H18" s="267"/>
    </row>
    <row r="19" spans="1:9" s="166" customFormat="1" ht="14.25" customHeight="1">
      <c r="A19" s="168" t="s">
        <v>90</v>
      </c>
      <c r="B19" s="168"/>
      <c r="C19" s="210"/>
      <c r="D19" s="209"/>
      <c r="E19" s="193"/>
      <c r="F19" s="193"/>
      <c r="G19" s="191"/>
      <c r="H19" s="208"/>
    </row>
    <row r="20" spans="1:9" s="166" customFormat="1" ht="14.25" customHeight="1">
      <c r="A20" s="263">
        <f>A35</f>
        <v>1</v>
      </c>
      <c r="B20" s="333"/>
      <c r="C20" s="338" t="str">
        <f>C35</f>
        <v>Zemní práce</v>
      </c>
      <c r="D20" s="265"/>
      <c r="E20" s="265"/>
      <c r="F20" s="265"/>
      <c r="G20" s="266"/>
      <c r="H20" s="269">
        <f>H73</f>
        <v>0</v>
      </c>
      <c r="I20" s="339"/>
    </row>
    <row r="21" spans="1:9" s="166" customFormat="1" ht="14.25" customHeight="1">
      <c r="A21" s="263" t="str">
        <f>A75</f>
        <v>2</v>
      </c>
      <c r="B21" s="333"/>
      <c r="C21" s="338" t="str">
        <f>C75</f>
        <v>Zakládání</v>
      </c>
      <c r="D21" s="265"/>
      <c r="E21" s="265"/>
      <c r="F21" s="265"/>
      <c r="G21" s="266"/>
      <c r="H21" s="269">
        <f>H88</f>
        <v>0</v>
      </c>
    </row>
    <row r="22" spans="1:9" s="166" customFormat="1" ht="14.25" customHeight="1">
      <c r="A22" s="263" t="str">
        <f>A90</f>
        <v>3</v>
      </c>
      <c r="B22" s="333"/>
      <c r="C22" s="338" t="str">
        <f>C90</f>
        <v>Svislé a kompletní konstrukce</v>
      </c>
      <c r="D22" s="265"/>
      <c r="E22" s="265"/>
      <c r="F22" s="265"/>
      <c r="G22" s="266"/>
      <c r="H22" s="269">
        <f>H120</f>
        <v>0</v>
      </c>
    </row>
    <row r="23" spans="1:9" s="166" customFormat="1" ht="14.25" customHeight="1">
      <c r="A23" s="263" t="str">
        <f>A122</f>
        <v>4</v>
      </c>
      <c r="B23" s="333"/>
      <c r="C23" s="338" t="str">
        <f>C122</f>
        <v>Vodorovné konstrukce</v>
      </c>
      <c r="D23" s="265"/>
      <c r="E23" s="265"/>
      <c r="F23" s="265"/>
      <c r="G23" s="266"/>
      <c r="H23" s="269">
        <f>H146</f>
        <v>0</v>
      </c>
    </row>
    <row r="24" spans="1:9" s="166" customFormat="1" ht="14.25" customHeight="1">
      <c r="A24" s="263" t="str">
        <f>A148</f>
        <v>5</v>
      </c>
      <c r="B24" s="333"/>
      <c r="C24" s="338" t="str">
        <f>C148</f>
        <v>Komunikace</v>
      </c>
      <c r="D24" s="265"/>
      <c r="E24" s="265"/>
      <c r="F24" s="265"/>
      <c r="G24" s="266"/>
      <c r="H24" s="269">
        <f>H154</f>
        <v>0</v>
      </c>
    </row>
    <row r="25" spans="1:9" s="166" customFormat="1" ht="14.25" customHeight="1">
      <c r="A25" s="263" t="str">
        <f>A156</f>
        <v>6</v>
      </c>
      <c r="B25" s="333"/>
      <c r="C25" s="338" t="str">
        <f>C156</f>
        <v>Úpravy povrchů, podlahy a osazování výplní</v>
      </c>
      <c r="D25" s="343"/>
      <c r="E25" s="343"/>
      <c r="F25" s="343"/>
      <c r="G25" s="343"/>
      <c r="H25" s="269">
        <f>H168</f>
        <v>0</v>
      </c>
    </row>
    <row r="26" spans="1:9" s="166" customFormat="1" ht="14.25" customHeight="1">
      <c r="A26" s="263" t="str">
        <f>A170</f>
        <v>9</v>
      </c>
      <c r="B26" s="333"/>
      <c r="C26" s="338" t="str">
        <f>C170</f>
        <v>Ostatní konstrukce a práce-bourání</v>
      </c>
      <c r="D26" s="265"/>
      <c r="E26" s="265"/>
      <c r="F26" s="265"/>
      <c r="G26" s="266"/>
      <c r="H26" s="269">
        <f>H226</f>
        <v>0</v>
      </c>
    </row>
    <row r="27" spans="1:9" s="166" customFormat="1" ht="14.25" customHeight="1">
      <c r="A27" s="263" t="str">
        <f>A228</f>
        <v>99</v>
      </c>
      <c r="B27" s="333"/>
      <c r="C27" s="338" t="str">
        <f>C228</f>
        <v>Přesun hmot</v>
      </c>
      <c r="D27" s="265"/>
      <c r="E27" s="265"/>
      <c r="F27" s="265"/>
      <c r="G27" s="266"/>
      <c r="H27" s="269">
        <f>H235</f>
        <v>0</v>
      </c>
    </row>
    <row r="28" spans="1:9" s="166" customFormat="1" ht="14.25" customHeight="1">
      <c r="A28" s="263" t="str">
        <f>A237</f>
        <v>711</v>
      </c>
      <c r="B28" s="333"/>
      <c r="C28" s="338" t="str">
        <f>C237</f>
        <v>Izolace proti vodě, vlhkosti a plynům</v>
      </c>
      <c r="D28" s="265"/>
      <c r="E28" s="265"/>
      <c r="F28" s="265"/>
      <c r="G28" s="266"/>
      <c r="H28" s="269">
        <f>H250</f>
        <v>0</v>
      </c>
    </row>
    <row r="29" spans="1:9" s="166" customFormat="1" ht="14.25" customHeight="1">
      <c r="A29" s="263" t="str">
        <f>A252</f>
        <v>767</v>
      </c>
      <c r="B29" s="333"/>
      <c r="C29" s="338" t="str">
        <f>C252</f>
        <v>Konstrukce zámečnické</v>
      </c>
      <c r="D29" s="265"/>
      <c r="E29" s="265"/>
      <c r="F29" s="265"/>
      <c r="G29" s="266"/>
      <c r="H29" s="269">
        <f>H297</f>
        <v>0</v>
      </c>
    </row>
    <row r="30" spans="1:9" s="166" customFormat="1" ht="14.25" customHeight="1">
      <c r="A30" s="263" t="str">
        <f>A299</f>
        <v>783</v>
      </c>
      <c r="B30" s="333"/>
      <c r="C30" s="338" t="str">
        <f>C299</f>
        <v>Dokončovací práce - nátěry</v>
      </c>
      <c r="D30" s="265"/>
      <c r="E30" s="265"/>
      <c r="F30" s="265"/>
      <c r="G30" s="266"/>
      <c r="H30" s="269">
        <f>H318</f>
        <v>0</v>
      </c>
    </row>
    <row r="31" spans="1:9" s="166" customFormat="1" ht="14.25" customHeight="1">
      <c r="A31" s="263" t="str">
        <f>A320</f>
        <v>789</v>
      </c>
      <c r="B31" s="333"/>
      <c r="C31" s="338" t="str">
        <f>C320</f>
        <v>Povrchové úpravy ocelových konstrukcí a technologických zařízení</v>
      </c>
      <c r="D31" s="265"/>
      <c r="E31" s="265"/>
      <c r="F31" s="265"/>
      <c r="G31" s="266"/>
      <c r="H31" s="269">
        <f>H333</f>
        <v>0</v>
      </c>
    </row>
    <row r="32" spans="1:9" s="166" customFormat="1" ht="14.25" customHeight="1" thickBot="1">
      <c r="A32" s="263"/>
      <c r="B32" s="263"/>
      <c r="C32" s="268"/>
      <c r="D32" s="265"/>
      <c r="E32" s="265"/>
      <c r="F32" s="265"/>
      <c r="G32" s="266"/>
      <c r="H32" s="269"/>
    </row>
    <row r="33" spans="1:8" s="167" customFormat="1" ht="24" customHeight="1" thickBot="1">
      <c r="A33" s="270"/>
      <c r="B33" s="315"/>
      <c r="C33" s="353" t="s">
        <v>24</v>
      </c>
      <c r="D33" s="271"/>
      <c r="E33" s="271"/>
      <c r="F33" s="271"/>
      <c r="G33" s="272"/>
      <c r="H33" s="357">
        <f>SUM(H20:H32)</f>
        <v>0</v>
      </c>
    </row>
    <row r="34" spans="1:8" s="167" customFormat="1" ht="13.5" thickBot="1">
      <c r="A34" s="273"/>
      <c r="B34" s="316"/>
      <c r="C34" s="274"/>
      <c r="D34" s="274"/>
      <c r="E34" s="275"/>
      <c r="F34" s="275"/>
      <c r="G34" s="276"/>
      <c r="H34" s="277"/>
    </row>
    <row r="35" spans="1:8" s="167" customFormat="1" ht="13.5" thickBot="1">
      <c r="A35" s="28">
        <v>1</v>
      </c>
      <c r="B35" s="118"/>
      <c r="C35" s="24" t="s">
        <v>44</v>
      </c>
      <c r="D35" s="278"/>
      <c r="E35" s="279"/>
      <c r="F35" s="279"/>
      <c r="G35" s="280"/>
      <c r="H35" s="281"/>
    </row>
    <row r="36" spans="1:8" s="167" customFormat="1" ht="14.25">
      <c r="A36" s="199"/>
      <c r="B36" s="199"/>
      <c r="C36" s="198"/>
      <c r="D36" s="197"/>
      <c r="E36" s="196"/>
      <c r="F36" s="196"/>
      <c r="G36" s="195"/>
      <c r="H36" s="194"/>
    </row>
    <row r="37" spans="1:8" s="167" customFormat="1">
      <c r="A37" s="300" t="s">
        <v>31</v>
      </c>
      <c r="B37" s="300">
        <v>112201103</v>
      </c>
      <c r="C37" s="288" t="s">
        <v>1582</v>
      </c>
      <c r="D37" s="162" t="s">
        <v>81</v>
      </c>
      <c r="E37" s="322">
        <v>1</v>
      </c>
      <c r="F37" s="324"/>
      <c r="G37" s="160"/>
      <c r="H37" s="159">
        <f t="shared" ref="H37:H39" si="0">PRODUCT(E37,(F37+G37))</f>
        <v>0</v>
      </c>
    </row>
    <row r="38" spans="1:8" s="167" customFormat="1" ht="15" customHeight="1">
      <c r="A38" s="300" t="s">
        <v>43</v>
      </c>
      <c r="B38" s="300">
        <v>162301923</v>
      </c>
      <c r="C38" s="288" t="s">
        <v>1583</v>
      </c>
      <c r="D38" s="162" t="s">
        <v>81</v>
      </c>
      <c r="E38" s="322">
        <v>1</v>
      </c>
      <c r="F38" s="324"/>
      <c r="G38" s="160"/>
      <c r="H38" s="159">
        <f t="shared" si="0"/>
        <v>0</v>
      </c>
    </row>
    <row r="39" spans="1:8" s="167" customFormat="1" ht="25.5">
      <c r="A39" s="300" t="s">
        <v>42</v>
      </c>
      <c r="B39" s="300" t="s">
        <v>1424</v>
      </c>
      <c r="C39" s="288" t="s">
        <v>371</v>
      </c>
      <c r="D39" s="162" t="s">
        <v>62</v>
      </c>
      <c r="E39" s="322">
        <v>0.8</v>
      </c>
      <c r="F39" s="324"/>
      <c r="G39" s="160"/>
      <c r="H39" s="159">
        <f t="shared" si="0"/>
        <v>0</v>
      </c>
    </row>
    <row r="40" spans="1:8" s="167" customFormat="1" ht="25.5">
      <c r="A40" s="300" t="s">
        <v>41</v>
      </c>
      <c r="B40" s="300" t="s">
        <v>990</v>
      </c>
      <c r="C40" s="288" t="s">
        <v>991</v>
      </c>
      <c r="D40" s="162" t="s">
        <v>28</v>
      </c>
      <c r="E40" s="322">
        <v>13.574</v>
      </c>
      <c r="F40" s="324"/>
      <c r="G40" s="160"/>
      <c r="H40" s="159">
        <f>PRODUCT(E40,(F40+G40))</f>
        <v>0</v>
      </c>
    </row>
    <row r="41" spans="1:8" s="167" customFormat="1">
      <c r="A41" s="300"/>
      <c r="B41" s="330"/>
      <c r="C41" s="319" t="s">
        <v>992</v>
      </c>
      <c r="D41" s="320"/>
      <c r="E41" s="323">
        <v>2.6970000000000001</v>
      </c>
      <c r="F41" s="324"/>
      <c r="G41" s="160"/>
      <c r="H41" s="159">
        <f t="shared" ref="H41:H71" si="1">PRODUCT(E41,(F41+G41))</f>
        <v>0</v>
      </c>
    </row>
    <row r="42" spans="1:8" s="167" customFormat="1" ht="38.25">
      <c r="A42" s="300"/>
      <c r="B42" s="330"/>
      <c r="C42" s="319" t="s">
        <v>993</v>
      </c>
      <c r="D42" s="320"/>
      <c r="E42" s="323">
        <v>10.877000000000001</v>
      </c>
      <c r="F42" s="324"/>
      <c r="G42" s="160"/>
      <c r="H42" s="159">
        <f t="shared" si="1"/>
        <v>0</v>
      </c>
    </row>
    <row r="43" spans="1:8" s="167" customFormat="1" ht="25.5">
      <c r="A43" s="300" t="s">
        <v>33</v>
      </c>
      <c r="B43" s="300" t="s">
        <v>265</v>
      </c>
      <c r="C43" s="288" t="s">
        <v>186</v>
      </c>
      <c r="D43" s="162" t="s">
        <v>28</v>
      </c>
      <c r="E43" s="322">
        <v>6.9539999999999997</v>
      </c>
      <c r="F43" s="324"/>
      <c r="G43" s="160"/>
      <c r="H43" s="159">
        <f t="shared" si="1"/>
        <v>0</v>
      </c>
    </row>
    <row r="44" spans="1:8" s="167" customFormat="1">
      <c r="A44" s="300"/>
      <c r="B44" s="330"/>
      <c r="C44" s="319" t="s">
        <v>994</v>
      </c>
      <c r="D44" s="320"/>
      <c r="E44" s="323">
        <v>13.574</v>
      </c>
      <c r="F44" s="324"/>
      <c r="G44" s="160"/>
      <c r="H44" s="159">
        <f t="shared" si="1"/>
        <v>0</v>
      </c>
    </row>
    <row r="45" spans="1:8" s="167" customFormat="1">
      <c r="A45" s="300"/>
      <c r="B45" s="330"/>
      <c r="C45" s="319" t="s">
        <v>995</v>
      </c>
      <c r="D45" s="320"/>
      <c r="E45" s="323">
        <v>4.2060000000000004</v>
      </c>
      <c r="F45" s="324"/>
      <c r="G45" s="160"/>
      <c r="H45" s="159">
        <f t="shared" si="1"/>
        <v>0</v>
      </c>
    </row>
    <row r="46" spans="1:8" s="167" customFormat="1">
      <c r="A46" s="300"/>
      <c r="B46" s="330"/>
      <c r="C46" s="319" t="s">
        <v>996</v>
      </c>
      <c r="D46" s="320"/>
      <c r="E46" s="323">
        <v>-9.6430000000000007</v>
      </c>
      <c r="F46" s="324"/>
      <c r="G46" s="160"/>
      <c r="H46" s="159">
        <f t="shared" si="1"/>
        <v>0</v>
      </c>
    </row>
    <row r="47" spans="1:8" s="167" customFormat="1">
      <c r="A47" s="300"/>
      <c r="B47" s="330"/>
      <c r="C47" s="319" t="s">
        <v>1538</v>
      </c>
      <c r="D47" s="320"/>
      <c r="E47" s="323">
        <v>-1.1830000000000001</v>
      </c>
      <c r="F47" s="324"/>
      <c r="G47" s="160"/>
      <c r="H47" s="159">
        <f t="shared" si="1"/>
        <v>0</v>
      </c>
    </row>
    <row r="48" spans="1:8" s="167" customFormat="1">
      <c r="A48" s="300" t="s">
        <v>16</v>
      </c>
      <c r="B48" s="300" t="s">
        <v>281</v>
      </c>
      <c r="C48" s="288" t="s">
        <v>20</v>
      </c>
      <c r="D48" s="162" t="s">
        <v>28</v>
      </c>
      <c r="E48" s="322">
        <v>6.9539999999999997</v>
      </c>
      <c r="F48" s="324"/>
      <c r="G48" s="160"/>
      <c r="H48" s="159">
        <f t="shared" si="1"/>
        <v>0</v>
      </c>
    </row>
    <row r="49" spans="1:9" s="167" customFormat="1" ht="15.75" customHeight="1">
      <c r="A49" s="300"/>
      <c r="B49" s="330"/>
      <c r="C49" s="319" t="s">
        <v>1539</v>
      </c>
      <c r="D49" s="320"/>
      <c r="E49" s="323">
        <v>6.9539999999999997</v>
      </c>
      <c r="F49" s="324"/>
      <c r="G49" s="160"/>
      <c r="H49" s="159">
        <f t="shared" si="1"/>
        <v>0</v>
      </c>
    </row>
    <row r="50" spans="1:9" s="167" customFormat="1" ht="13.5" customHeight="1">
      <c r="A50" s="300" t="s">
        <v>17</v>
      </c>
      <c r="B50" s="300" t="s">
        <v>282</v>
      </c>
      <c r="C50" s="288" t="s">
        <v>187</v>
      </c>
      <c r="D50" s="162" t="s">
        <v>62</v>
      </c>
      <c r="E50" s="322">
        <v>11.125999999999999</v>
      </c>
      <c r="F50" s="324"/>
      <c r="G50" s="160"/>
      <c r="H50" s="159">
        <f t="shared" si="1"/>
        <v>0</v>
      </c>
    </row>
    <row r="51" spans="1:9" s="167" customFormat="1">
      <c r="A51" s="300"/>
      <c r="B51" s="330"/>
      <c r="C51" s="319" t="s">
        <v>1540</v>
      </c>
      <c r="D51" s="320"/>
      <c r="E51" s="323">
        <v>11.125999999999999</v>
      </c>
      <c r="F51" s="324"/>
      <c r="G51" s="160"/>
      <c r="H51" s="159">
        <f t="shared" si="1"/>
        <v>0</v>
      </c>
    </row>
    <row r="52" spans="1:9" s="167" customFormat="1" ht="63.75">
      <c r="A52" s="300" t="s">
        <v>63</v>
      </c>
      <c r="B52" s="300" t="s">
        <v>1541</v>
      </c>
      <c r="C52" s="288" t="s">
        <v>1542</v>
      </c>
      <c r="D52" s="162" t="s">
        <v>28</v>
      </c>
      <c r="E52" s="322">
        <v>1.1830000000000001</v>
      </c>
      <c r="F52" s="324"/>
      <c r="G52" s="160"/>
      <c r="H52" s="159">
        <f t="shared" si="1"/>
        <v>0</v>
      </c>
    </row>
    <row r="53" spans="1:9" s="167" customFormat="1">
      <c r="A53" s="300"/>
      <c r="B53" s="330"/>
      <c r="C53" s="319" t="s">
        <v>1543</v>
      </c>
      <c r="D53" s="320"/>
      <c r="E53" s="323">
        <v>1.1830000000000001</v>
      </c>
      <c r="F53" s="324"/>
      <c r="G53" s="160"/>
      <c r="H53" s="159">
        <f t="shared" si="1"/>
        <v>0</v>
      </c>
    </row>
    <row r="54" spans="1:9" s="167" customFormat="1" ht="25.5">
      <c r="A54" s="300" t="s">
        <v>64</v>
      </c>
      <c r="B54" s="300" t="s">
        <v>997</v>
      </c>
      <c r="C54" s="288" t="s">
        <v>23</v>
      </c>
      <c r="D54" s="162" t="s">
        <v>28</v>
      </c>
      <c r="E54" s="322">
        <v>10.513</v>
      </c>
      <c r="F54" s="324"/>
      <c r="G54" s="160"/>
      <c r="H54" s="159">
        <f t="shared" si="1"/>
        <v>0</v>
      </c>
    </row>
    <row r="55" spans="1:9" s="167" customFormat="1">
      <c r="A55" s="300"/>
      <c r="B55" s="330"/>
      <c r="C55" s="319" t="s">
        <v>998</v>
      </c>
      <c r="D55" s="320"/>
      <c r="E55" s="323">
        <v>2.5910000000000002</v>
      </c>
      <c r="F55" s="324"/>
      <c r="G55" s="160"/>
      <c r="H55" s="159">
        <f t="shared" si="1"/>
        <v>0</v>
      </c>
    </row>
    <row r="56" spans="1:9" s="167" customFormat="1">
      <c r="A56" s="300"/>
      <c r="B56" s="330"/>
      <c r="C56" s="319" t="s">
        <v>999</v>
      </c>
      <c r="D56" s="320"/>
      <c r="E56" s="323">
        <v>-0.39700000000000002</v>
      </c>
      <c r="F56" s="324"/>
      <c r="G56" s="160"/>
      <c r="H56" s="159">
        <f t="shared" si="1"/>
        <v>0</v>
      </c>
    </row>
    <row r="57" spans="1:9" s="167" customFormat="1" ht="38.25">
      <c r="A57" s="300"/>
      <c r="B57" s="330"/>
      <c r="C57" s="319" t="s">
        <v>993</v>
      </c>
      <c r="D57" s="320"/>
      <c r="E57" s="323">
        <v>10.877000000000001</v>
      </c>
      <c r="F57" s="324"/>
      <c r="G57" s="160"/>
      <c r="H57" s="159">
        <f t="shared" si="1"/>
        <v>0</v>
      </c>
    </row>
    <row r="58" spans="1:9" s="167" customFormat="1" ht="15" customHeight="1">
      <c r="A58" s="300"/>
      <c r="B58" s="330"/>
      <c r="C58" s="319" t="s">
        <v>1000</v>
      </c>
      <c r="D58" s="320"/>
      <c r="E58" s="323">
        <v>-3.95</v>
      </c>
      <c r="F58" s="324"/>
      <c r="G58" s="160"/>
      <c r="H58" s="159">
        <f t="shared" si="1"/>
        <v>0</v>
      </c>
    </row>
    <row r="59" spans="1:9" s="167" customFormat="1">
      <c r="A59" s="300"/>
      <c r="B59" s="330"/>
      <c r="C59" s="319" t="s">
        <v>1001</v>
      </c>
      <c r="D59" s="320"/>
      <c r="E59" s="323">
        <v>0.52200000000000002</v>
      </c>
      <c r="F59" s="324"/>
      <c r="G59" s="160"/>
      <c r="H59" s="159">
        <f t="shared" si="1"/>
        <v>0</v>
      </c>
    </row>
    <row r="60" spans="1:9" s="167" customFormat="1">
      <c r="A60" s="300"/>
      <c r="B60" s="330"/>
      <c r="C60" s="319" t="s">
        <v>1002</v>
      </c>
      <c r="D60" s="320"/>
      <c r="E60" s="323">
        <v>0.87</v>
      </c>
      <c r="F60" s="324"/>
      <c r="G60" s="160"/>
      <c r="H60" s="159">
        <f t="shared" si="1"/>
        <v>0</v>
      </c>
    </row>
    <row r="61" spans="1:9" s="167" customFormat="1">
      <c r="A61" s="300" t="s">
        <v>65</v>
      </c>
      <c r="B61" s="300" t="s">
        <v>1003</v>
      </c>
      <c r="C61" s="288" t="s">
        <v>1004</v>
      </c>
      <c r="D61" s="162" t="s">
        <v>62</v>
      </c>
      <c r="E61" s="322">
        <v>1.4790000000000001</v>
      </c>
      <c r="F61" s="324"/>
      <c r="G61" s="160"/>
      <c r="H61" s="159">
        <f t="shared" si="1"/>
        <v>0</v>
      </c>
    </row>
    <row r="62" spans="1:9" s="167" customFormat="1">
      <c r="A62" s="300"/>
      <c r="B62" s="330"/>
      <c r="C62" s="319" t="s">
        <v>1005</v>
      </c>
      <c r="D62" s="320"/>
      <c r="E62" s="323">
        <v>1.4790000000000001</v>
      </c>
      <c r="F62" s="324"/>
      <c r="G62" s="160"/>
      <c r="H62" s="159">
        <f t="shared" si="1"/>
        <v>0</v>
      </c>
    </row>
    <row r="63" spans="1:9" s="167" customFormat="1">
      <c r="A63" s="300" t="s">
        <v>66</v>
      </c>
      <c r="B63" s="300" t="s">
        <v>1006</v>
      </c>
      <c r="C63" s="288" t="s">
        <v>1007</v>
      </c>
      <c r="D63" s="162" t="s">
        <v>60</v>
      </c>
      <c r="E63" s="322">
        <v>35</v>
      </c>
      <c r="F63" s="324"/>
      <c r="G63" s="160"/>
      <c r="H63" s="159">
        <f t="shared" si="1"/>
        <v>0</v>
      </c>
      <c r="I63" s="303"/>
    </row>
    <row r="64" spans="1:9" s="167" customFormat="1">
      <c r="A64" s="300"/>
      <c r="B64" s="330"/>
      <c r="C64" s="319" t="s">
        <v>1008</v>
      </c>
      <c r="D64" s="320"/>
      <c r="E64" s="323">
        <v>35</v>
      </c>
      <c r="F64" s="324"/>
      <c r="G64" s="160"/>
      <c r="H64" s="159">
        <f t="shared" si="1"/>
        <v>0</v>
      </c>
    </row>
    <row r="65" spans="1:8" s="167" customFormat="1">
      <c r="A65" s="300" t="s">
        <v>67</v>
      </c>
      <c r="B65" s="300" t="s">
        <v>1009</v>
      </c>
      <c r="C65" s="288" t="s">
        <v>1010</v>
      </c>
      <c r="D65" s="162" t="s">
        <v>60</v>
      </c>
      <c r="E65" s="322">
        <v>14.218999999999999</v>
      </c>
      <c r="F65" s="324"/>
      <c r="G65" s="160"/>
      <c r="H65" s="159">
        <f t="shared" si="1"/>
        <v>0</v>
      </c>
    </row>
    <row r="66" spans="1:8" s="167" customFormat="1">
      <c r="A66" s="300"/>
      <c r="B66" s="330"/>
      <c r="C66" s="319" t="s">
        <v>1011</v>
      </c>
      <c r="D66" s="320"/>
      <c r="E66" s="323">
        <v>4.1210000000000004</v>
      </c>
      <c r="F66" s="324"/>
      <c r="G66" s="160"/>
      <c r="H66" s="159">
        <f t="shared" si="1"/>
        <v>0</v>
      </c>
    </row>
    <row r="67" spans="1:8" s="167" customFormat="1">
      <c r="A67" s="300"/>
      <c r="B67" s="330"/>
      <c r="C67" s="319" t="s">
        <v>1012</v>
      </c>
      <c r="D67" s="320"/>
      <c r="E67" s="323">
        <v>-0.39700000000000002</v>
      </c>
      <c r="F67" s="324"/>
      <c r="G67" s="160"/>
      <c r="H67" s="159">
        <f t="shared" si="1"/>
        <v>0</v>
      </c>
    </row>
    <row r="68" spans="1:8" s="167" customFormat="1" ht="38.25">
      <c r="A68" s="300"/>
      <c r="B68" s="330"/>
      <c r="C68" s="319" t="s">
        <v>1013</v>
      </c>
      <c r="D68" s="320"/>
      <c r="E68" s="323">
        <v>14.445</v>
      </c>
      <c r="F68" s="324"/>
      <c r="G68" s="160"/>
      <c r="H68" s="159">
        <f t="shared" si="1"/>
        <v>0</v>
      </c>
    </row>
    <row r="69" spans="1:8" s="167" customFormat="1">
      <c r="A69" s="300"/>
      <c r="B69" s="300"/>
      <c r="C69" s="319" t="s">
        <v>1014</v>
      </c>
      <c r="D69" s="320"/>
      <c r="E69" s="323">
        <v>-3.95</v>
      </c>
      <c r="F69" s="334"/>
      <c r="G69" s="160"/>
      <c r="H69" s="159">
        <f t="shared" si="1"/>
        <v>0</v>
      </c>
    </row>
    <row r="70" spans="1:8" s="167" customFormat="1">
      <c r="A70" s="300" t="s">
        <v>68</v>
      </c>
      <c r="B70" s="300" t="s">
        <v>1015</v>
      </c>
      <c r="C70" s="288" t="s">
        <v>1016</v>
      </c>
      <c r="D70" s="162" t="s">
        <v>191</v>
      </c>
      <c r="E70" s="322">
        <v>0.35699999999999998</v>
      </c>
      <c r="F70" s="324"/>
      <c r="G70" s="160"/>
      <c r="H70" s="159">
        <f t="shared" si="1"/>
        <v>0</v>
      </c>
    </row>
    <row r="71" spans="1:8" s="167" customFormat="1">
      <c r="A71" s="300"/>
      <c r="B71" s="300"/>
      <c r="C71" s="319" t="s">
        <v>1017</v>
      </c>
      <c r="D71" s="320"/>
      <c r="E71" s="323">
        <v>0.35699999999999998</v>
      </c>
      <c r="F71" s="324"/>
      <c r="G71" s="160"/>
      <c r="H71" s="159">
        <f t="shared" si="1"/>
        <v>0</v>
      </c>
    </row>
    <row r="72" spans="1:8" s="167" customFormat="1" ht="13.5" thickBot="1">
      <c r="A72" s="300"/>
      <c r="B72" s="300"/>
      <c r="C72" s="288"/>
      <c r="D72" s="162"/>
      <c r="E72" s="322"/>
      <c r="F72" s="324"/>
      <c r="G72" s="160"/>
      <c r="H72" s="159"/>
    </row>
    <row r="73" spans="1:8" s="166" customFormat="1" ht="13.5" thickBot="1">
      <c r="A73" s="283"/>
      <c r="B73" s="317"/>
      <c r="C73" s="278" t="s">
        <v>83</v>
      </c>
      <c r="D73" s="284" t="s">
        <v>82</v>
      </c>
      <c r="E73" s="285"/>
      <c r="F73" s="285"/>
      <c r="G73" s="286"/>
      <c r="H73" s="287">
        <f>SUBTOTAL(9,H37:H71)</f>
        <v>0</v>
      </c>
    </row>
    <row r="74" spans="1:8" s="176" customFormat="1" ht="13.5" thickBot="1">
      <c r="A74" s="273"/>
      <c r="B74" s="316"/>
      <c r="C74" s="274"/>
      <c r="D74" s="274"/>
      <c r="E74" s="275"/>
      <c r="F74" s="275"/>
      <c r="G74" s="276"/>
      <c r="H74" s="277"/>
    </row>
    <row r="75" spans="1:8" ht="13.5" thickBot="1">
      <c r="A75" s="28" t="s">
        <v>40</v>
      </c>
      <c r="B75" s="118"/>
      <c r="C75" s="24" t="s">
        <v>39</v>
      </c>
      <c r="D75" s="278"/>
      <c r="E75" s="279"/>
      <c r="F75" s="279"/>
      <c r="G75" s="280"/>
      <c r="H75" s="281"/>
    </row>
    <row r="76" spans="1:8" ht="14.25">
      <c r="A76" s="199"/>
      <c r="B76" s="199"/>
      <c r="C76" s="198"/>
      <c r="D76" s="197"/>
      <c r="E76" s="196"/>
      <c r="F76" s="196"/>
      <c r="G76" s="195"/>
      <c r="H76" s="194"/>
    </row>
    <row r="77" spans="1:8" ht="15.75" customHeight="1">
      <c r="A77" s="300" t="s">
        <v>34</v>
      </c>
      <c r="B77" s="300" t="s">
        <v>1018</v>
      </c>
      <c r="C77" s="288" t="s">
        <v>1527</v>
      </c>
      <c r="D77" s="162" t="s">
        <v>85</v>
      </c>
      <c r="E77" s="322">
        <v>4.5</v>
      </c>
      <c r="F77" s="324"/>
      <c r="G77" s="160"/>
      <c r="H77" s="159">
        <f>PRODUCT(E77,(F77+G77))</f>
        <v>0</v>
      </c>
    </row>
    <row r="78" spans="1:8">
      <c r="A78" s="300"/>
      <c r="B78" s="330"/>
      <c r="C78" s="319" t="s">
        <v>1678</v>
      </c>
      <c r="D78" s="320"/>
      <c r="E78" s="323">
        <v>4.5</v>
      </c>
      <c r="F78" s="324"/>
      <c r="G78" s="160"/>
      <c r="H78" s="159">
        <f t="shared" ref="H78:H86" si="2">PRODUCT(E78,(F78+G78))</f>
        <v>0</v>
      </c>
    </row>
    <row r="79" spans="1:8" ht="25.5">
      <c r="A79" s="300" t="s">
        <v>38</v>
      </c>
      <c r="B79" s="300" t="s">
        <v>1019</v>
      </c>
      <c r="C79" s="288" t="s">
        <v>1020</v>
      </c>
      <c r="D79" s="162" t="s">
        <v>85</v>
      </c>
      <c r="E79" s="322">
        <v>13.5</v>
      </c>
      <c r="F79" s="324"/>
      <c r="G79" s="160"/>
      <c r="H79" s="159">
        <f t="shared" si="2"/>
        <v>0</v>
      </c>
    </row>
    <row r="80" spans="1:8">
      <c r="A80" s="300"/>
      <c r="B80" s="330"/>
      <c r="C80" s="319" t="s">
        <v>1021</v>
      </c>
      <c r="D80" s="162"/>
      <c r="E80" s="323">
        <v>13.5</v>
      </c>
      <c r="F80" s="324"/>
      <c r="G80" s="160"/>
      <c r="H80" s="159">
        <f t="shared" si="2"/>
        <v>0</v>
      </c>
    </row>
    <row r="81" spans="1:8">
      <c r="A81" s="300" t="s">
        <v>35</v>
      </c>
      <c r="B81" s="300" t="s">
        <v>1022</v>
      </c>
      <c r="C81" s="288" t="s">
        <v>1023</v>
      </c>
      <c r="D81" s="162" t="s">
        <v>28</v>
      </c>
      <c r="E81" s="322">
        <v>4.3529999999999998</v>
      </c>
      <c r="F81" s="324"/>
      <c r="G81" s="160"/>
      <c r="H81" s="159">
        <f t="shared" si="2"/>
        <v>0</v>
      </c>
    </row>
    <row r="82" spans="1:8" ht="25.5">
      <c r="A82" s="300"/>
      <c r="B82" s="330"/>
      <c r="C82" s="319" t="s">
        <v>1024</v>
      </c>
      <c r="D82" s="320"/>
      <c r="E82" s="323"/>
      <c r="F82" s="324"/>
      <c r="G82" s="160"/>
      <c r="H82" s="159">
        <f t="shared" si="2"/>
        <v>0</v>
      </c>
    </row>
    <row r="83" spans="1:8">
      <c r="A83" s="300"/>
      <c r="B83" s="330"/>
      <c r="C83" s="319" t="s">
        <v>1025</v>
      </c>
      <c r="D83" s="320"/>
      <c r="E83" s="323">
        <v>4.3529999999999998</v>
      </c>
      <c r="F83" s="324"/>
      <c r="G83" s="160"/>
      <c r="H83" s="159">
        <f t="shared" si="2"/>
        <v>0</v>
      </c>
    </row>
    <row r="84" spans="1:8" ht="25.5">
      <c r="A84" s="300" t="s">
        <v>36</v>
      </c>
      <c r="B84" s="300" t="s">
        <v>1026</v>
      </c>
      <c r="C84" s="288" t="s">
        <v>1027</v>
      </c>
      <c r="D84" s="162" t="s">
        <v>28</v>
      </c>
      <c r="E84" s="322">
        <v>0.74</v>
      </c>
      <c r="F84" s="324"/>
      <c r="G84" s="160"/>
      <c r="H84" s="159">
        <f t="shared" si="2"/>
        <v>0</v>
      </c>
    </row>
    <row r="85" spans="1:8" ht="25.5">
      <c r="A85" s="300"/>
      <c r="B85" s="330"/>
      <c r="C85" s="319" t="s">
        <v>1028</v>
      </c>
      <c r="D85" s="320"/>
      <c r="E85" s="323">
        <v>0.11</v>
      </c>
      <c r="F85" s="324"/>
      <c r="G85" s="160"/>
      <c r="H85" s="159">
        <f>PRODUCT(E85,(F85+G85))</f>
        <v>0</v>
      </c>
    </row>
    <row r="86" spans="1:8" ht="25.5">
      <c r="A86" s="300"/>
      <c r="B86" s="330"/>
      <c r="C86" s="319" t="s">
        <v>1029</v>
      </c>
      <c r="D86" s="162"/>
      <c r="E86" s="323">
        <v>0.63</v>
      </c>
      <c r="F86" s="324"/>
      <c r="G86" s="160"/>
      <c r="H86" s="159">
        <f t="shared" si="2"/>
        <v>0</v>
      </c>
    </row>
    <row r="87" spans="1:8" ht="13.5" thickBot="1">
      <c r="A87" s="163"/>
      <c r="B87" s="163"/>
      <c r="C87" s="282"/>
      <c r="D87" s="320"/>
      <c r="E87" s="161"/>
      <c r="F87" s="161"/>
      <c r="G87" s="160"/>
      <c r="H87" s="159"/>
    </row>
    <row r="88" spans="1:8" ht="13.5" thickBot="1">
      <c r="A88" s="283"/>
      <c r="B88" s="317"/>
      <c r="C88" s="278" t="s">
        <v>83</v>
      </c>
      <c r="D88" s="284" t="s">
        <v>82</v>
      </c>
      <c r="E88" s="285"/>
      <c r="F88" s="285"/>
      <c r="G88" s="286"/>
      <c r="H88" s="287">
        <f>SUBTOTAL(9,H77:H86)</f>
        <v>0</v>
      </c>
    </row>
    <row r="89" spans="1:8" ht="13.5" thickBot="1">
      <c r="A89" s="273"/>
      <c r="B89" s="316"/>
      <c r="C89" s="274"/>
      <c r="D89" s="274"/>
      <c r="E89" s="275"/>
      <c r="F89" s="275"/>
      <c r="G89" s="276"/>
      <c r="H89" s="277"/>
    </row>
    <row r="90" spans="1:8" ht="13.5" thickBot="1">
      <c r="A90" s="28" t="s">
        <v>30</v>
      </c>
      <c r="B90" s="118"/>
      <c r="C90" s="24" t="s">
        <v>1030</v>
      </c>
      <c r="D90" s="278"/>
      <c r="E90" s="279"/>
      <c r="F90" s="279"/>
      <c r="G90" s="280"/>
      <c r="H90" s="281"/>
    </row>
    <row r="91" spans="1:8" ht="14.25">
      <c r="A91" s="199"/>
      <c r="B91" s="199"/>
      <c r="C91" s="198"/>
      <c r="D91" s="349"/>
      <c r="E91" s="196"/>
      <c r="F91" s="196"/>
      <c r="G91" s="195"/>
      <c r="H91" s="194"/>
    </row>
    <row r="92" spans="1:8">
      <c r="A92" s="300" t="s">
        <v>72</v>
      </c>
      <c r="B92" s="300" t="s">
        <v>1031</v>
      </c>
      <c r="C92" s="288" t="s">
        <v>1032</v>
      </c>
      <c r="D92" s="162" t="s">
        <v>28</v>
      </c>
      <c r="E92" s="322">
        <v>0.89500000000000002</v>
      </c>
      <c r="F92" s="324"/>
      <c r="G92" s="160"/>
      <c r="H92" s="159">
        <f t="shared" ref="H92:H118" si="3">PRODUCT(E92,(F92+G92))</f>
        <v>0</v>
      </c>
    </row>
    <row r="93" spans="1:8">
      <c r="A93" s="300"/>
      <c r="B93" s="330"/>
      <c r="C93" s="319" t="s">
        <v>1033</v>
      </c>
      <c r="D93" s="162"/>
      <c r="E93" s="323">
        <v>0.317</v>
      </c>
      <c r="F93" s="324"/>
      <c r="G93" s="160"/>
      <c r="H93" s="159">
        <f t="shared" si="3"/>
        <v>0</v>
      </c>
    </row>
    <row r="94" spans="1:8">
      <c r="A94" s="300"/>
      <c r="B94" s="330"/>
      <c r="C94" s="319" t="s">
        <v>1034</v>
      </c>
      <c r="D94" s="162"/>
      <c r="E94" s="323">
        <v>0.317</v>
      </c>
      <c r="F94" s="324"/>
      <c r="G94" s="160"/>
      <c r="H94" s="159">
        <f t="shared" si="3"/>
        <v>0</v>
      </c>
    </row>
    <row r="95" spans="1:8">
      <c r="A95" s="300"/>
      <c r="B95" s="330"/>
      <c r="C95" s="319" t="s">
        <v>1035</v>
      </c>
      <c r="D95" s="162"/>
      <c r="E95" s="323">
        <v>0.26100000000000001</v>
      </c>
      <c r="F95" s="324"/>
      <c r="G95" s="160"/>
      <c r="H95" s="159">
        <f t="shared" si="3"/>
        <v>0</v>
      </c>
    </row>
    <row r="96" spans="1:8">
      <c r="A96" s="300" t="s">
        <v>84</v>
      </c>
      <c r="B96" s="300" t="s">
        <v>1036</v>
      </c>
      <c r="C96" s="288" t="s">
        <v>1037</v>
      </c>
      <c r="D96" s="162" t="s">
        <v>28</v>
      </c>
      <c r="E96" s="322">
        <v>11.278</v>
      </c>
      <c r="F96" s="324"/>
      <c r="G96" s="160"/>
      <c r="H96" s="159">
        <f t="shared" si="3"/>
        <v>0</v>
      </c>
    </row>
    <row r="97" spans="1:8" ht="25.5">
      <c r="A97" s="300"/>
      <c r="B97" s="330"/>
      <c r="C97" s="319" t="s">
        <v>1038</v>
      </c>
      <c r="D97" s="162"/>
      <c r="E97" s="323">
        <v>9.2469999999999999</v>
      </c>
      <c r="F97" s="324"/>
      <c r="G97" s="160"/>
      <c r="H97" s="159">
        <f t="shared" si="3"/>
        <v>0</v>
      </c>
    </row>
    <row r="98" spans="1:8">
      <c r="A98" s="300"/>
      <c r="B98" s="330"/>
      <c r="C98" s="319" t="s">
        <v>1039</v>
      </c>
      <c r="D98" s="162"/>
      <c r="E98" s="323">
        <v>2.0310000000000001</v>
      </c>
      <c r="F98" s="324"/>
      <c r="G98" s="160"/>
      <c r="H98" s="159">
        <f t="shared" si="3"/>
        <v>0</v>
      </c>
    </row>
    <row r="99" spans="1:8" ht="25.5">
      <c r="A99" s="300" t="s">
        <v>224</v>
      </c>
      <c r="B99" s="300" t="s">
        <v>1040</v>
      </c>
      <c r="C99" s="288" t="s">
        <v>1041</v>
      </c>
      <c r="D99" s="162" t="s">
        <v>62</v>
      </c>
      <c r="E99" s="322">
        <v>0.90300000000000002</v>
      </c>
      <c r="F99" s="324"/>
      <c r="G99" s="160"/>
      <c r="H99" s="159">
        <f t="shared" si="3"/>
        <v>0</v>
      </c>
    </row>
    <row r="100" spans="1:8">
      <c r="A100" s="300"/>
      <c r="B100" s="330"/>
      <c r="C100" s="319" t="s">
        <v>1042</v>
      </c>
      <c r="D100" s="162"/>
      <c r="E100" s="323">
        <v>3.7999999999999999E-2</v>
      </c>
      <c r="F100" s="324"/>
      <c r="G100" s="160"/>
      <c r="H100" s="159">
        <f t="shared" si="3"/>
        <v>0</v>
      </c>
    </row>
    <row r="101" spans="1:8">
      <c r="A101" s="300"/>
      <c r="B101" s="330"/>
      <c r="C101" s="319" t="s">
        <v>1043</v>
      </c>
      <c r="D101" s="162"/>
      <c r="E101" s="323">
        <v>0.51800000000000002</v>
      </c>
      <c r="F101" s="324"/>
      <c r="G101" s="160"/>
      <c r="H101" s="159">
        <f t="shared" si="3"/>
        <v>0</v>
      </c>
    </row>
    <row r="102" spans="1:8">
      <c r="A102" s="300"/>
      <c r="B102" s="330"/>
      <c r="C102" s="319" t="s">
        <v>1044</v>
      </c>
      <c r="D102" s="162"/>
      <c r="E102" s="323">
        <v>0.16900000000000001</v>
      </c>
      <c r="F102" s="324"/>
      <c r="G102" s="160"/>
      <c r="H102" s="159">
        <f t="shared" si="3"/>
        <v>0</v>
      </c>
    </row>
    <row r="103" spans="1:8">
      <c r="A103" s="300"/>
      <c r="B103" s="330"/>
      <c r="C103" s="319" t="s">
        <v>1045</v>
      </c>
      <c r="D103" s="349"/>
      <c r="E103" s="323">
        <v>0.17799999999999999</v>
      </c>
      <c r="F103" s="324"/>
      <c r="G103" s="160"/>
      <c r="H103" s="159">
        <f t="shared" si="3"/>
        <v>0</v>
      </c>
    </row>
    <row r="104" spans="1:8" ht="25.5">
      <c r="A104" s="300" t="s">
        <v>957</v>
      </c>
      <c r="B104" s="300" t="s">
        <v>1046</v>
      </c>
      <c r="C104" s="288" t="s">
        <v>1047</v>
      </c>
      <c r="D104" s="162" t="s">
        <v>60</v>
      </c>
      <c r="E104" s="322">
        <v>33.491</v>
      </c>
      <c r="F104" s="324"/>
      <c r="G104" s="160"/>
      <c r="H104" s="159">
        <f t="shared" si="3"/>
        <v>0</v>
      </c>
    </row>
    <row r="105" spans="1:8">
      <c r="A105" s="300"/>
      <c r="B105" s="330"/>
      <c r="C105" s="319" t="s">
        <v>1048</v>
      </c>
      <c r="D105" s="162"/>
      <c r="E105" s="323">
        <v>19.681999999999999</v>
      </c>
      <c r="F105" s="334"/>
      <c r="G105" s="160"/>
      <c r="H105" s="159">
        <f t="shared" si="3"/>
        <v>0</v>
      </c>
    </row>
    <row r="106" spans="1:8">
      <c r="A106" s="300"/>
      <c r="B106" s="330"/>
      <c r="C106" s="319" t="s">
        <v>1049</v>
      </c>
      <c r="D106" s="162"/>
      <c r="E106" s="323">
        <v>1.25</v>
      </c>
      <c r="F106" s="334"/>
      <c r="G106" s="160"/>
      <c r="H106" s="159">
        <f t="shared" si="3"/>
        <v>0</v>
      </c>
    </row>
    <row r="107" spans="1:8">
      <c r="A107" s="300"/>
      <c r="B107" s="330"/>
      <c r="C107" s="319" t="s">
        <v>1050</v>
      </c>
      <c r="D107" s="162"/>
      <c r="E107" s="323">
        <v>5.2649999999999997</v>
      </c>
      <c r="F107" s="334"/>
      <c r="G107" s="160"/>
      <c r="H107" s="159">
        <f t="shared" si="3"/>
        <v>0</v>
      </c>
    </row>
    <row r="108" spans="1:8">
      <c r="A108" s="300"/>
      <c r="B108" s="330"/>
      <c r="C108" s="319" t="s">
        <v>1051</v>
      </c>
      <c r="D108" s="162"/>
      <c r="E108" s="323">
        <v>0.184</v>
      </c>
      <c r="F108" s="334"/>
      <c r="G108" s="160"/>
      <c r="H108" s="159">
        <f t="shared" si="3"/>
        <v>0</v>
      </c>
    </row>
    <row r="109" spans="1:8">
      <c r="A109" s="300"/>
      <c r="B109" s="330"/>
      <c r="C109" s="319" t="s">
        <v>1052</v>
      </c>
      <c r="D109" s="162"/>
      <c r="E109" s="323">
        <v>7.11</v>
      </c>
      <c r="F109" s="334"/>
      <c r="G109" s="160"/>
      <c r="H109" s="159">
        <f t="shared" si="3"/>
        <v>0</v>
      </c>
    </row>
    <row r="110" spans="1:8" ht="25.5">
      <c r="A110" s="300" t="s">
        <v>958</v>
      </c>
      <c r="B110" s="300" t="s">
        <v>1053</v>
      </c>
      <c r="C110" s="288" t="s">
        <v>1054</v>
      </c>
      <c r="D110" s="162" t="s">
        <v>60</v>
      </c>
      <c r="E110" s="322">
        <f>E104</f>
        <v>33.491</v>
      </c>
      <c r="F110" s="324"/>
      <c r="G110" s="160"/>
      <c r="H110" s="159">
        <f t="shared" si="3"/>
        <v>0</v>
      </c>
    </row>
    <row r="111" spans="1:8" ht="25.5">
      <c r="A111" s="300" t="s">
        <v>1067</v>
      </c>
      <c r="B111" s="300" t="s">
        <v>1055</v>
      </c>
      <c r="C111" s="288" t="s">
        <v>1056</v>
      </c>
      <c r="D111" s="162" t="s">
        <v>60</v>
      </c>
      <c r="E111" s="322">
        <v>5.944</v>
      </c>
      <c r="F111" s="324"/>
      <c r="G111" s="160"/>
      <c r="H111" s="159">
        <f t="shared" si="3"/>
        <v>0</v>
      </c>
    </row>
    <row r="112" spans="1:8">
      <c r="A112" s="300"/>
      <c r="B112" s="330"/>
      <c r="C112" s="319" t="s">
        <v>1057</v>
      </c>
      <c r="D112" s="162"/>
      <c r="E112" s="323">
        <v>1.5349999999999999</v>
      </c>
      <c r="F112" s="324"/>
      <c r="G112" s="160"/>
      <c r="H112" s="159">
        <f t="shared" si="3"/>
        <v>0</v>
      </c>
    </row>
    <row r="113" spans="1:8">
      <c r="A113" s="300"/>
      <c r="B113" s="330"/>
      <c r="C113" s="319" t="s">
        <v>1058</v>
      </c>
      <c r="D113" s="162"/>
      <c r="E113" s="323">
        <v>1.407</v>
      </c>
      <c r="F113" s="324"/>
      <c r="G113" s="160"/>
      <c r="H113" s="159">
        <f t="shared" si="3"/>
        <v>0</v>
      </c>
    </row>
    <row r="114" spans="1:8">
      <c r="A114" s="300"/>
      <c r="B114" s="330"/>
      <c r="C114" s="319" t="s">
        <v>1059</v>
      </c>
      <c r="D114" s="162"/>
      <c r="E114" s="323">
        <v>3.0019999999999998</v>
      </c>
      <c r="F114" s="324"/>
      <c r="G114" s="160"/>
      <c r="H114" s="159">
        <f t="shared" si="3"/>
        <v>0</v>
      </c>
    </row>
    <row r="115" spans="1:8" ht="25.5">
      <c r="A115" s="300" t="s">
        <v>1068</v>
      </c>
      <c r="B115" s="300" t="s">
        <v>1060</v>
      </c>
      <c r="C115" s="288" t="s">
        <v>1061</v>
      </c>
      <c r="D115" s="349" t="s">
        <v>60</v>
      </c>
      <c r="E115" s="322">
        <f>E111</f>
        <v>5.944</v>
      </c>
      <c r="F115" s="324"/>
      <c r="G115" s="160"/>
      <c r="H115" s="159">
        <f t="shared" si="3"/>
        <v>0</v>
      </c>
    </row>
    <row r="116" spans="1:8" ht="25.5">
      <c r="A116" s="300" t="s">
        <v>1069</v>
      </c>
      <c r="B116" s="300" t="s">
        <v>1062</v>
      </c>
      <c r="C116" s="288" t="s">
        <v>1063</v>
      </c>
      <c r="D116" s="162" t="s">
        <v>60</v>
      </c>
      <c r="E116" s="322">
        <v>4.0620000000000003</v>
      </c>
      <c r="F116" s="324"/>
      <c r="G116" s="160"/>
      <c r="H116" s="159">
        <f t="shared" si="3"/>
        <v>0</v>
      </c>
    </row>
    <row r="117" spans="1:8">
      <c r="A117" s="300"/>
      <c r="B117" s="330"/>
      <c r="C117" s="319" t="s">
        <v>1064</v>
      </c>
      <c r="D117" s="162"/>
      <c r="E117" s="323">
        <v>4.0620000000000003</v>
      </c>
      <c r="F117" s="324"/>
      <c r="G117" s="160"/>
      <c r="H117" s="159">
        <f t="shared" si="3"/>
        <v>0</v>
      </c>
    </row>
    <row r="118" spans="1:8" ht="25.5">
      <c r="A118" s="300" t="s">
        <v>1070</v>
      </c>
      <c r="B118" s="300" t="s">
        <v>1065</v>
      </c>
      <c r="C118" s="288" t="s">
        <v>1066</v>
      </c>
      <c r="D118" s="162" t="s">
        <v>60</v>
      </c>
      <c r="E118" s="322">
        <f>E116</f>
        <v>4.0620000000000003</v>
      </c>
      <c r="F118" s="324"/>
      <c r="G118" s="160"/>
      <c r="H118" s="159">
        <f t="shared" si="3"/>
        <v>0</v>
      </c>
    </row>
    <row r="119" spans="1:8" ht="13.5" thickBot="1">
      <c r="A119" s="163"/>
      <c r="B119" s="163"/>
      <c r="C119" s="282"/>
      <c r="D119" s="162"/>
      <c r="E119" s="161"/>
      <c r="F119" s="161"/>
      <c r="G119" s="160"/>
      <c r="H119" s="159"/>
    </row>
    <row r="120" spans="1:8" ht="13.5" thickBot="1">
      <c r="A120" s="283"/>
      <c r="B120" s="317"/>
      <c r="C120" s="278" t="s">
        <v>83</v>
      </c>
      <c r="D120" s="284" t="s">
        <v>82</v>
      </c>
      <c r="E120" s="285"/>
      <c r="F120" s="285"/>
      <c r="G120" s="286"/>
      <c r="H120" s="287">
        <f>SUBTOTAL(9,H92:H118)</f>
        <v>0</v>
      </c>
    </row>
    <row r="121" spans="1:8" ht="13.5" thickBot="1">
      <c r="A121" s="273"/>
      <c r="B121" s="316"/>
      <c r="C121" s="274"/>
      <c r="D121" s="274"/>
      <c r="E121" s="275"/>
      <c r="F121" s="275"/>
      <c r="G121" s="276"/>
      <c r="H121" s="277"/>
    </row>
    <row r="122" spans="1:8" ht="13.5" thickBot="1">
      <c r="A122" s="28" t="s">
        <v>29</v>
      </c>
      <c r="B122" s="118"/>
      <c r="C122" s="24" t="s">
        <v>1094</v>
      </c>
      <c r="D122" s="278"/>
      <c r="E122" s="279"/>
      <c r="F122" s="279"/>
      <c r="G122" s="280"/>
      <c r="H122" s="281"/>
    </row>
    <row r="123" spans="1:8" ht="14.25">
      <c r="A123" s="199"/>
      <c r="B123" s="199"/>
      <c r="C123" s="198"/>
      <c r="D123" s="349"/>
      <c r="E123" s="196"/>
      <c r="F123" s="196"/>
      <c r="G123" s="195"/>
      <c r="H123" s="194"/>
    </row>
    <row r="124" spans="1:8" ht="25.5">
      <c r="A124" s="300" t="s">
        <v>425</v>
      </c>
      <c r="B124" s="300" t="s">
        <v>1071</v>
      </c>
      <c r="C124" s="288" t="s">
        <v>1072</v>
      </c>
      <c r="D124" s="162" t="s">
        <v>60</v>
      </c>
      <c r="E124" s="322">
        <v>45</v>
      </c>
      <c r="F124" s="324"/>
      <c r="G124" s="160"/>
      <c r="H124" s="159">
        <f t="shared" ref="H124:H144" si="4">PRODUCT(E124,(F124+G124))</f>
        <v>0</v>
      </c>
    </row>
    <row r="125" spans="1:8">
      <c r="A125" s="300" t="s">
        <v>18</v>
      </c>
      <c r="B125" s="300" t="s">
        <v>1073</v>
      </c>
      <c r="C125" s="288" t="s">
        <v>1074</v>
      </c>
      <c r="D125" s="162" t="s">
        <v>62</v>
      </c>
      <c r="E125" s="322">
        <v>3.6</v>
      </c>
      <c r="F125" s="324"/>
      <c r="G125" s="160"/>
      <c r="H125" s="159">
        <f t="shared" si="4"/>
        <v>0</v>
      </c>
    </row>
    <row r="126" spans="1:8">
      <c r="A126" s="300"/>
      <c r="B126" s="330"/>
      <c r="C126" s="319" t="s">
        <v>1075</v>
      </c>
      <c r="D126" s="320"/>
      <c r="E126" s="323">
        <v>3.6</v>
      </c>
      <c r="F126" s="324"/>
      <c r="G126" s="160"/>
      <c r="H126" s="159">
        <f t="shared" si="4"/>
        <v>0</v>
      </c>
    </row>
    <row r="127" spans="1:8">
      <c r="A127" s="300" t="s">
        <v>19</v>
      </c>
      <c r="B127" s="300" t="s">
        <v>1076</v>
      </c>
      <c r="C127" s="288" t="s">
        <v>1077</v>
      </c>
      <c r="D127" s="162" t="s">
        <v>81</v>
      </c>
      <c r="E127" s="322">
        <v>4</v>
      </c>
      <c r="F127" s="324"/>
      <c r="G127" s="160"/>
      <c r="H127" s="159">
        <f t="shared" si="4"/>
        <v>0</v>
      </c>
    </row>
    <row r="128" spans="1:8">
      <c r="A128" s="300" t="s">
        <v>426</v>
      </c>
      <c r="B128" s="300" t="s">
        <v>1425</v>
      </c>
      <c r="C128" s="288" t="s">
        <v>1528</v>
      </c>
      <c r="D128" s="162" t="s">
        <v>81</v>
      </c>
      <c r="E128" s="322">
        <v>1</v>
      </c>
      <c r="F128" s="324"/>
      <c r="G128" s="160"/>
      <c r="H128" s="159">
        <f t="shared" si="4"/>
        <v>0</v>
      </c>
    </row>
    <row r="129" spans="1:8">
      <c r="A129" s="300" t="s">
        <v>1095</v>
      </c>
      <c r="B129" s="300" t="s">
        <v>1426</v>
      </c>
      <c r="C129" s="288" t="s">
        <v>1529</v>
      </c>
      <c r="D129" s="162" t="s">
        <v>81</v>
      </c>
      <c r="E129" s="322">
        <v>1</v>
      </c>
      <c r="F129" s="324"/>
      <c r="G129" s="160"/>
      <c r="H129" s="159">
        <f t="shared" si="4"/>
        <v>0</v>
      </c>
    </row>
    <row r="130" spans="1:8">
      <c r="A130" s="300" t="s">
        <v>1096</v>
      </c>
      <c r="B130" s="300" t="s">
        <v>1427</v>
      </c>
      <c r="C130" s="288" t="s">
        <v>1530</v>
      </c>
      <c r="D130" s="162" t="s">
        <v>81</v>
      </c>
      <c r="E130" s="322">
        <v>2</v>
      </c>
      <c r="F130" s="324"/>
      <c r="G130" s="160"/>
      <c r="H130" s="159">
        <f t="shared" si="4"/>
        <v>0</v>
      </c>
    </row>
    <row r="131" spans="1:8">
      <c r="A131" s="300" t="s">
        <v>1097</v>
      </c>
      <c r="B131" s="300" t="s">
        <v>1078</v>
      </c>
      <c r="C131" s="288" t="s">
        <v>1079</v>
      </c>
      <c r="D131" s="162" t="s">
        <v>60</v>
      </c>
      <c r="E131" s="322">
        <v>0.25</v>
      </c>
      <c r="F131" s="324"/>
      <c r="G131" s="160"/>
      <c r="H131" s="159">
        <f t="shared" si="4"/>
        <v>0</v>
      </c>
    </row>
    <row r="132" spans="1:8" ht="25.5">
      <c r="A132" s="300"/>
      <c r="B132" s="300"/>
      <c r="C132" s="319" t="s">
        <v>1080</v>
      </c>
      <c r="D132" s="320"/>
      <c r="E132" s="323">
        <v>0.25</v>
      </c>
      <c r="F132" s="324"/>
      <c r="G132" s="160"/>
      <c r="H132" s="159">
        <f t="shared" si="4"/>
        <v>0</v>
      </c>
    </row>
    <row r="133" spans="1:8">
      <c r="A133" s="300" t="s">
        <v>1098</v>
      </c>
      <c r="B133" s="300" t="s">
        <v>1081</v>
      </c>
      <c r="C133" s="288" t="s">
        <v>1082</v>
      </c>
      <c r="D133" s="162" t="s">
        <v>60</v>
      </c>
      <c r="E133" s="322">
        <v>0.25</v>
      </c>
      <c r="F133" s="324"/>
      <c r="G133" s="160"/>
      <c r="H133" s="159">
        <f t="shared" si="4"/>
        <v>0</v>
      </c>
    </row>
    <row r="134" spans="1:8" ht="25.5">
      <c r="A134" s="300"/>
      <c r="B134" s="300"/>
      <c r="C134" s="319" t="s">
        <v>1080</v>
      </c>
      <c r="D134" s="320"/>
      <c r="E134" s="323">
        <v>0.25</v>
      </c>
      <c r="F134" s="324"/>
      <c r="G134" s="160"/>
      <c r="H134" s="159">
        <f t="shared" si="4"/>
        <v>0</v>
      </c>
    </row>
    <row r="135" spans="1:8" ht="25.5">
      <c r="A135" s="300" t="s">
        <v>1099</v>
      </c>
      <c r="B135" s="300" t="s">
        <v>1434</v>
      </c>
      <c r="C135" s="288" t="s">
        <v>1083</v>
      </c>
      <c r="D135" s="349" t="s">
        <v>81</v>
      </c>
      <c r="E135" s="322">
        <v>4</v>
      </c>
      <c r="F135" s="324"/>
      <c r="G135" s="160"/>
      <c r="H135" s="159">
        <f t="shared" si="4"/>
        <v>0</v>
      </c>
    </row>
    <row r="136" spans="1:8">
      <c r="A136" s="300"/>
      <c r="B136" s="300"/>
      <c r="C136" s="319" t="s">
        <v>1084</v>
      </c>
      <c r="D136" s="320"/>
      <c r="E136" s="323">
        <v>4</v>
      </c>
      <c r="F136" s="324"/>
      <c r="G136" s="160"/>
      <c r="H136" s="159">
        <f t="shared" si="4"/>
        <v>0</v>
      </c>
    </row>
    <row r="137" spans="1:8">
      <c r="A137" s="300" t="s">
        <v>1100</v>
      </c>
      <c r="B137" s="300" t="s">
        <v>1085</v>
      </c>
      <c r="C137" s="288" t="s">
        <v>1086</v>
      </c>
      <c r="D137" s="162" t="s">
        <v>62</v>
      </c>
      <c r="E137" s="322">
        <v>0.08</v>
      </c>
      <c r="F137" s="324"/>
      <c r="G137" s="160"/>
      <c r="H137" s="159">
        <f t="shared" si="4"/>
        <v>0</v>
      </c>
    </row>
    <row r="138" spans="1:8">
      <c r="A138" s="300"/>
      <c r="B138" s="300"/>
      <c r="C138" s="319" t="s">
        <v>1087</v>
      </c>
      <c r="D138" s="320"/>
      <c r="E138" s="323">
        <v>0.08</v>
      </c>
      <c r="F138" s="324"/>
      <c r="G138" s="160"/>
      <c r="H138" s="159">
        <f t="shared" si="4"/>
        <v>0</v>
      </c>
    </row>
    <row r="139" spans="1:8" ht="25.5">
      <c r="A139" s="300" t="s">
        <v>1101</v>
      </c>
      <c r="B139" s="300" t="s">
        <v>1451</v>
      </c>
      <c r="C139" s="288" t="s">
        <v>1088</v>
      </c>
      <c r="D139" s="162" t="s">
        <v>81</v>
      </c>
      <c r="E139" s="322">
        <v>1</v>
      </c>
      <c r="F139" s="324"/>
      <c r="G139" s="160"/>
      <c r="H139" s="159">
        <f t="shared" si="4"/>
        <v>0</v>
      </c>
    </row>
    <row r="140" spans="1:8">
      <c r="A140" s="300"/>
      <c r="B140" s="300"/>
      <c r="C140" s="319" t="s">
        <v>1089</v>
      </c>
      <c r="D140" s="320"/>
      <c r="E140" s="323">
        <v>1</v>
      </c>
      <c r="F140" s="324"/>
      <c r="G140" s="160"/>
      <c r="H140" s="159">
        <f t="shared" si="4"/>
        <v>0</v>
      </c>
    </row>
    <row r="141" spans="1:8">
      <c r="A141" s="300" t="s">
        <v>1102</v>
      </c>
      <c r="B141" s="300" t="s">
        <v>1073</v>
      </c>
      <c r="C141" s="288" t="s">
        <v>1074</v>
      </c>
      <c r="D141" s="162" t="s">
        <v>62</v>
      </c>
      <c r="E141" s="322">
        <v>3.2000000000000001E-2</v>
      </c>
      <c r="F141" s="324"/>
      <c r="G141" s="160"/>
      <c r="H141" s="159">
        <f t="shared" si="4"/>
        <v>0</v>
      </c>
    </row>
    <row r="142" spans="1:8">
      <c r="A142" s="300"/>
      <c r="B142" s="300"/>
      <c r="C142" s="319" t="s">
        <v>1090</v>
      </c>
      <c r="D142" s="320"/>
      <c r="E142" s="323">
        <v>3.2000000000000001E-2</v>
      </c>
      <c r="F142" s="324"/>
      <c r="G142" s="160"/>
      <c r="H142" s="159">
        <f t="shared" si="4"/>
        <v>0</v>
      </c>
    </row>
    <row r="143" spans="1:8" ht="25.5">
      <c r="A143" s="300" t="s">
        <v>1103</v>
      </c>
      <c r="B143" s="300" t="s">
        <v>1091</v>
      </c>
      <c r="C143" s="288" t="s">
        <v>1092</v>
      </c>
      <c r="D143" s="162" t="s">
        <v>60</v>
      </c>
      <c r="E143" s="322">
        <v>5.1749999999999998</v>
      </c>
      <c r="F143" s="324"/>
      <c r="G143" s="160"/>
      <c r="H143" s="159">
        <f t="shared" si="4"/>
        <v>0</v>
      </c>
    </row>
    <row r="144" spans="1:8">
      <c r="A144" s="300"/>
      <c r="B144" s="300"/>
      <c r="C144" s="319" t="s">
        <v>1093</v>
      </c>
      <c r="D144" s="320"/>
      <c r="E144" s="323">
        <v>5.1749999999999998</v>
      </c>
      <c r="F144" s="324"/>
      <c r="G144" s="160"/>
      <c r="H144" s="159">
        <f t="shared" si="4"/>
        <v>0</v>
      </c>
    </row>
    <row r="145" spans="1:8" ht="13.5" thickBot="1">
      <c r="A145" s="163"/>
      <c r="B145" s="163"/>
      <c r="C145" s="282"/>
      <c r="D145" s="162"/>
      <c r="E145" s="161"/>
      <c r="F145" s="161"/>
      <c r="G145" s="160"/>
      <c r="H145" s="159"/>
    </row>
    <row r="146" spans="1:8" ht="13.5" thickBot="1">
      <c r="A146" s="283"/>
      <c r="B146" s="317"/>
      <c r="C146" s="278" t="s">
        <v>83</v>
      </c>
      <c r="D146" s="284" t="s">
        <v>82</v>
      </c>
      <c r="E146" s="285"/>
      <c r="F146" s="285"/>
      <c r="G146" s="286"/>
      <c r="H146" s="287">
        <f>SUBTOTAL(9,H124:H144)</f>
        <v>0</v>
      </c>
    </row>
    <row r="147" spans="1:8" ht="13.5" thickBot="1">
      <c r="A147" s="273"/>
      <c r="B147" s="316"/>
      <c r="C147" s="274"/>
      <c r="D147" s="274"/>
      <c r="E147" s="275"/>
      <c r="F147" s="275"/>
      <c r="G147" s="276"/>
      <c r="H147" s="277"/>
    </row>
    <row r="148" spans="1:8" ht="13.5" thickBot="1">
      <c r="A148" s="28" t="s">
        <v>805</v>
      </c>
      <c r="B148" s="118"/>
      <c r="C148" s="24" t="s">
        <v>1544</v>
      </c>
      <c r="D148" s="278"/>
      <c r="E148" s="279"/>
      <c r="F148" s="279"/>
      <c r="G148" s="280"/>
      <c r="H148" s="281"/>
    </row>
    <row r="149" spans="1:8" ht="14.25">
      <c r="A149" s="199"/>
      <c r="B149" s="199"/>
      <c r="C149" s="198"/>
      <c r="D149" s="349"/>
      <c r="E149" s="196"/>
      <c r="F149" s="196"/>
      <c r="G149" s="195"/>
      <c r="H149" s="194"/>
    </row>
    <row r="150" spans="1:8" ht="12.75" customHeight="1">
      <c r="A150" s="300" t="s">
        <v>1336</v>
      </c>
      <c r="B150" s="300" t="s">
        <v>1452</v>
      </c>
      <c r="C150" s="288" t="s">
        <v>1545</v>
      </c>
      <c r="D150" s="162" t="s">
        <v>60</v>
      </c>
      <c r="E150" s="322">
        <v>80</v>
      </c>
      <c r="F150" s="324"/>
      <c r="G150" s="160"/>
      <c r="H150" s="159">
        <f t="shared" ref="H150" si="5">PRODUCT(E150,(F150+G150))</f>
        <v>0</v>
      </c>
    </row>
    <row r="151" spans="1:8">
      <c r="A151" s="300"/>
      <c r="B151" s="300"/>
      <c r="C151" s="319" t="s">
        <v>1546</v>
      </c>
      <c r="D151" s="320"/>
      <c r="E151" s="323">
        <v>45</v>
      </c>
      <c r="F151" s="324"/>
      <c r="G151" s="160"/>
      <c r="H151" s="159"/>
    </row>
    <row r="152" spans="1:8">
      <c r="A152" s="300"/>
      <c r="B152" s="300"/>
      <c r="C152" s="319" t="s">
        <v>1198</v>
      </c>
      <c r="D152" s="320"/>
      <c r="E152" s="323">
        <v>35</v>
      </c>
      <c r="F152" s="324"/>
      <c r="G152" s="160"/>
      <c r="H152" s="159"/>
    </row>
    <row r="153" spans="1:8" ht="13.5" thickBot="1">
      <c r="A153" s="163"/>
      <c r="B153" s="163"/>
      <c r="C153" s="282"/>
      <c r="D153" s="162"/>
      <c r="E153" s="161"/>
      <c r="F153" s="161"/>
      <c r="G153" s="160"/>
      <c r="H153" s="159"/>
    </row>
    <row r="154" spans="1:8" ht="13.5" thickBot="1">
      <c r="A154" s="283"/>
      <c r="B154" s="317"/>
      <c r="C154" s="278" t="s">
        <v>83</v>
      </c>
      <c r="D154" s="284" t="s">
        <v>82</v>
      </c>
      <c r="E154" s="285"/>
      <c r="F154" s="285"/>
      <c r="G154" s="286"/>
      <c r="H154" s="287">
        <f>SUBTOTAL(9,H150:H152)</f>
        <v>0</v>
      </c>
    </row>
    <row r="155" spans="1:8" ht="13.5" thickBot="1">
      <c r="A155" s="273"/>
      <c r="B155" s="316"/>
      <c r="C155" s="274"/>
      <c r="D155" s="274"/>
      <c r="E155" s="275"/>
      <c r="F155" s="275"/>
      <c r="G155" s="276"/>
      <c r="H155" s="277"/>
    </row>
    <row r="156" spans="1:8" ht="13.5" thickBot="1">
      <c r="A156" s="28" t="s">
        <v>807</v>
      </c>
      <c r="B156" s="118"/>
      <c r="C156" s="24" t="s">
        <v>1104</v>
      </c>
      <c r="D156" s="278"/>
      <c r="E156" s="279"/>
      <c r="F156" s="279"/>
      <c r="G156" s="280"/>
      <c r="H156" s="281"/>
    </row>
    <row r="157" spans="1:8" ht="14.25">
      <c r="A157" s="199"/>
      <c r="B157" s="199"/>
      <c r="C157" s="198"/>
      <c r="D157" s="349"/>
      <c r="E157" s="196"/>
      <c r="F157" s="196"/>
      <c r="G157" s="195"/>
      <c r="H157" s="194"/>
    </row>
    <row r="158" spans="1:8" ht="25.5">
      <c r="A158" s="300" t="s">
        <v>1118</v>
      </c>
      <c r="B158" s="300" t="s">
        <v>1453</v>
      </c>
      <c r="C158" s="288" t="s">
        <v>1105</v>
      </c>
      <c r="D158" s="162" t="s">
        <v>28</v>
      </c>
      <c r="E158" s="322">
        <v>4.75</v>
      </c>
      <c r="F158" s="324"/>
      <c r="G158" s="160"/>
      <c r="H158" s="159">
        <f>PRODUCT(E158,(F158+G158))</f>
        <v>0</v>
      </c>
    </row>
    <row r="159" spans="1:8">
      <c r="A159" s="300"/>
      <c r="B159" s="300"/>
      <c r="C159" s="319" t="s">
        <v>1106</v>
      </c>
      <c r="D159" s="162"/>
      <c r="E159" s="323">
        <v>4.75</v>
      </c>
      <c r="F159" s="324"/>
      <c r="G159" s="160"/>
      <c r="H159" s="159">
        <f t="shared" ref="H159:H166" si="6">PRODUCT(E159,(F159+G159))</f>
        <v>0</v>
      </c>
    </row>
    <row r="160" spans="1:8" ht="25.5">
      <c r="A160" s="300" t="s">
        <v>1119</v>
      </c>
      <c r="B160" s="300" t="s">
        <v>1107</v>
      </c>
      <c r="C160" s="288" t="s">
        <v>1108</v>
      </c>
      <c r="D160" s="162" t="s">
        <v>28</v>
      </c>
      <c r="E160" s="322">
        <f>E158</f>
        <v>4.75</v>
      </c>
      <c r="F160" s="324"/>
      <c r="G160" s="160"/>
      <c r="H160" s="159">
        <f t="shared" si="6"/>
        <v>0</v>
      </c>
    </row>
    <row r="161" spans="1:8">
      <c r="A161" s="300" t="s">
        <v>1120</v>
      </c>
      <c r="B161" s="300" t="s">
        <v>1109</v>
      </c>
      <c r="C161" s="288" t="s">
        <v>1110</v>
      </c>
      <c r="D161" s="162" t="s">
        <v>62</v>
      </c>
      <c r="E161" s="322">
        <v>0.17499999999999999</v>
      </c>
      <c r="F161" s="324"/>
      <c r="G161" s="160"/>
      <c r="H161" s="159">
        <f t="shared" si="6"/>
        <v>0</v>
      </c>
    </row>
    <row r="162" spans="1:8" ht="25.5">
      <c r="A162" s="300"/>
      <c r="B162" s="300"/>
      <c r="C162" s="319" t="s">
        <v>1117</v>
      </c>
      <c r="D162" s="162"/>
      <c r="E162" s="323">
        <v>0.17499999999999999</v>
      </c>
      <c r="F162" s="324"/>
      <c r="G162" s="160"/>
      <c r="H162" s="159">
        <f t="shared" si="6"/>
        <v>0</v>
      </c>
    </row>
    <row r="163" spans="1:8">
      <c r="A163" s="300" t="s">
        <v>1121</v>
      </c>
      <c r="B163" s="300" t="s">
        <v>1111</v>
      </c>
      <c r="C163" s="288" t="s">
        <v>1112</v>
      </c>
      <c r="D163" s="162" t="s">
        <v>60</v>
      </c>
      <c r="E163" s="322">
        <v>6.0149999999999997</v>
      </c>
      <c r="F163" s="324"/>
      <c r="G163" s="160"/>
      <c r="H163" s="159">
        <f t="shared" si="6"/>
        <v>0</v>
      </c>
    </row>
    <row r="164" spans="1:8">
      <c r="A164" s="300"/>
      <c r="B164" s="330"/>
      <c r="C164" s="319" t="s">
        <v>1113</v>
      </c>
      <c r="D164" s="162"/>
      <c r="E164" s="323">
        <v>5.625</v>
      </c>
      <c r="F164" s="324"/>
      <c r="G164" s="160"/>
      <c r="H164" s="159">
        <f t="shared" si="6"/>
        <v>0</v>
      </c>
    </row>
    <row r="165" spans="1:8">
      <c r="A165" s="300"/>
      <c r="B165" s="330"/>
      <c r="C165" s="319" t="s">
        <v>1114</v>
      </c>
      <c r="D165" s="162"/>
      <c r="E165" s="323">
        <v>0.39</v>
      </c>
      <c r="F165" s="324"/>
      <c r="G165" s="160"/>
      <c r="H165" s="159">
        <f t="shared" si="6"/>
        <v>0</v>
      </c>
    </row>
    <row r="166" spans="1:8">
      <c r="A166" s="300" t="s">
        <v>1122</v>
      </c>
      <c r="B166" s="300" t="s">
        <v>1115</v>
      </c>
      <c r="C166" s="288" t="s">
        <v>1116</v>
      </c>
      <c r="D166" s="162" t="s">
        <v>60</v>
      </c>
      <c r="E166" s="322">
        <f>E163</f>
        <v>6.0149999999999997</v>
      </c>
      <c r="F166" s="324"/>
      <c r="G166" s="160"/>
      <c r="H166" s="159">
        <f t="shared" si="6"/>
        <v>0</v>
      </c>
    </row>
    <row r="167" spans="1:8" ht="13.5" thickBot="1">
      <c r="A167" s="163"/>
      <c r="B167" s="163"/>
      <c r="C167" s="282"/>
      <c r="D167" s="162"/>
      <c r="E167" s="161"/>
      <c r="F167" s="161"/>
      <c r="G167" s="160"/>
      <c r="H167" s="159"/>
    </row>
    <row r="168" spans="1:8" ht="13.5" thickBot="1">
      <c r="A168" s="283"/>
      <c r="B168" s="317"/>
      <c r="C168" s="278" t="s">
        <v>83</v>
      </c>
      <c r="D168" s="284" t="s">
        <v>82</v>
      </c>
      <c r="E168" s="285"/>
      <c r="F168" s="285"/>
      <c r="G168" s="286"/>
      <c r="H168" s="287">
        <f>SUBTOTAL(9,H158:H166)</f>
        <v>0</v>
      </c>
    </row>
    <row r="169" spans="1:8" ht="13.5" thickBot="1">
      <c r="A169" s="273"/>
      <c r="B169" s="316"/>
      <c r="C169" s="274"/>
      <c r="D169" s="274"/>
      <c r="E169" s="275"/>
      <c r="F169" s="275"/>
      <c r="G169" s="276"/>
      <c r="H169" s="277"/>
    </row>
    <row r="170" spans="1:8" ht="13.5" thickBot="1">
      <c r="A170" s="28" t="s">
        <v>813</v>
      </c>
      <c r="B170" s="118"/>
      <c r="C170" s="24" t="s">
        <v>1123</v>
      </c>
      <c r="D170" s="278"/>
      <c r="E170" s="279"/>
      <c r="F170" s="279"/>
      <c r="G170" s="280"/>
      <c r="H170" s="281"/>
    </row>
    <row r="171" spans="1:8" ht="14.25">
      <c r="A171" s="199"/>
      <c r="B171" s="199"/>
      <c r="C171" s="198"/>
      <c r="D171" s="349"/>
      <c r="E171" s="196"/>
      <c r="F171" s="196"/>
      <c r="G171" s="195"/>
      <c r="H171" s="194"/>
    </row>
    <row r="172" spans="1:8" ht="25.5">
      <c r="A172" s="300" t="s">
        <v>1142</v>
      </c>
      <c r="B172" s="300" t="s">
        <v>1459</v>
      </c>
      <c r="C172" s="288" t="s">
        <v>1532</v>
      </c>
      <c r="D172" s="162" t="s">
        <v>81</v>
      </c>
      <c r="E172" s="322">
        <v>1</v>
      </c>
      <c r="F172" s="324"/>
      <c r="G172" s="160"/>
      <c r="H172" s="159">
        <f t="shared" ref="H172:H224" si="7">PRODUCT(E172,(F172+G172))</f>
        <v>0</v>
      </c>
    </row>
    <row r="173" spans="1:8" ht="25.5">
      <c r="A173" s="300" t="s">
        <v>1143</v>
      </c>
      <c r="B173" s="300" t="s">
        <v>1461</v>
      </c>
      <c r="C173" s="288" t="s">
        <v>1124</v>
      </c>
      <c r="D173" s="162" t="s">
        <v>85</v>
      </c>
      <c r="E173" s="322">
        <v>2.84</v>
      </c>
      <c r="F173" s="324"/>
      <c r="G173" s="160"/>
      <c r="H173" s="159">
        <f t="shared" si="7"/>
        <v>0</v>
      </c>
    </row>
    <row r="174" spans="1:8">
      <c r="A174" s="300"/>
      <c r="B174" s="300"/>
      <c r="C174" s="319" t="s">
        <v>1125</v>
      </c>
      <c r="D174" s="162"/>
      <c r="E174" s="323">
        <v>2.84</v>
      </c>
      <c r="F174" s="324"/>
      <c r="G174" s="160"/>
      <c r="H174" s="159">
        <f t="shared" si="7"/>
        <v>0</v>
      </c>
    </row>
    <row r="175" spans="1:8">
      <c r="A175" s="300" t="s">
        <v>1144</v>
      </c>
      <c r="B175" s="300" t="s">
        <v>1126</v>
      </c>
      <c r="C175" s="288" t="s">
        <v>1127</v>
      </c>
      <c r="D175" s="162" t="s">
        <v>28</v>
      </c>
      <c r="E175" s="322">
        <v>0.50700000000000001</v>
      </c>
      <c r="F175" s="324"/>
      <c r="G175" s="160"/>
      <c r="H175" s="159">
        <f t="shared" si="7"/>
        <v>0</v>
      </c>
    </row>
    <row r="176" spans="1:8">
      <c r="A176" s="300"/>
      <c r="B176" s="300"/>
      <c r="C176" s="319" t="s">
        <v>1128</v>
      </c>
      <c r="D176" s="162"/>
      <c r="E176" s="323">
        <v>0.50700000000000001</v>
      </c>
      <c r="F176" s="324"/>
      <c r="G176" s="160"/>
      <c r="H176" s="159">
        <f t="shared" si="7"/>
        <v>0</v>
      </c>
    </row>
    <row r="177" spans="1:8" ht="25.5">
      <c r="A177" s="300" t="s">
        <v>1145</v>
      </c>
      <c r="B177" s="300" t="s">
        <v>1129</v>
      </c>
      <c r="C177" s="288" t="s">
        <v>1130</v>
      </c>
      <c r="D177" s="162" t="s">
        <v>85</v>
      </c>
      <c r="E177" s="322">
        <v>7.5</v>
      </c>
      <c r="F177" s="324"/>
      <c r="G177" s="160"/>
      <c r="H177" s="159">
        <f t="shared" si="7"/>
        <v>0</v>
      </c>
    </row>
    <row r="178" spans="1:8">
      <c r="A178" s="300"/>
      <c r="B178" s="300"/>
      <c r="C178" s="319" t="s">
        <v>1547</v>
      </c>
      <c r="D178" s="162"/>
      <c r="E178" s="323">
        <v>3.3</v>
      </c>
      <c r="F178" s="324"/>
      <c r="G178" s="160"/>
      <c r="H178" s="159">
        <f t="shared" si="7"/>
        <v>0</v>
      </c>
    </row>
    <row r="179" spans="1:8">
      <c r="A179" s="300"/>
      <c r="B179" s="300"/>
      <c r="C179" s="319" t="s">
        <v>1131</v>
      </c>
      <c r="D179" s="162"/>
      <c r="E179" s="323">
        <v>4.2</v>
      </c>
      <c r="F179" s="324"/>
      <c r="G179" s="160"/>
      <c r="H179" s="159">
        <f t="shared" si="7"/>
        <v>0</v>
      </c>
    </row>
    <row r="180" spans="1:8" ht="25.5">
      <c r="A180" s="300" t="s">
        <v>864</v>
      </c>
      <c r="B180" s="300" t="s">
        <v>1548</v>
      </c>
      <c r="C180" s="288" t="s">
        <v>1549</v>
      </c>
      <c r="D180" s="162" t="s">
        <v>81</v>
      </c>
      <c r="E180" s="322">
        <v>4</v>
      </c>
      <c r="F180" s="324"/>
      <c r="G180" s="160"/>
      <c r="H180" s="159">
        <f t="shared" si="7"/>
        <v>0</v>
      </c>
    </row>
    <row r="181" spans="1:8">
      <c r="A181" s="300"/>
      <c r="B181" s="300"/>
      <c r="C181" s="319" t="s">
        <v>1550</v>
      </c>
      <c r="D181" s="162"/>
      <c r="E181" s="323">
        <v>4</v>
      </c>
      <c r="F181" s="324"/>
      <c r="G181" s="160"/>
      <c r="H181" s="159">
        <f t="shared" si="7"/>
        <v>0</v>
      </c>
    </row>
    <row r="182" spans="1:8">
      <c r="A182" s="300" t="s">
        <v>1146</v>
      </c>
      <c r="B182" s="300" t="s">
        <v>1551</v>
      </c>
      <c r="C182" s="288" t="s">
        <v>1552</v>
      </c>
      <c r="D182" s="162" t="s">
        <v>81</v>
      </c>
      <c r="E182" s="322">
        <v>4</v>
      </c>
      <c r="F182" s="324"/>
      <c r="G182" s="160"/>
      <c r="H182" s="159">
        <f t="shared" si="7"/>
        <v>0</v>
      </c>
    </row>
    <row r="183" spans="1:8">
      <c r="A183" s="300"/>
      <c r="B183" s="300"/>
      <c r="C183" s="319" t="s">
        <v>1550</v>
      </c>
      <c r="D183" s="162"/>
      <c r="E183" s="323">
        <v>4</v>
      </c>
      <c r="F183" s="324"/>
      <c r="G183" s="160"/>
      <c r="H183" s="159">
        <f t="shared" si="7"/>
        <v>0</v>
      </c>
    </row>
    <row r="184" spans="1:8" ht="25.5">
      <c r="A184" s="300" t="s">
        <v>1147</v>
      </c>
      <c r="B184" s="300" t="s">
        <v>1132</v>
      </c>
      <c r="C184" s="288" t="s">
        <v>1133</v>
      </c>
      <c r="D184" s="162" t="s">
        <v>81</v>
      </c>
      <c r="E184" s="322">
        <v>80</v>
      </c>
      <c r="F184" s="324"/>
      <c r="G184" s="160"/>
      <c r="H184" s="159">
        <f t="shared" si="7"/>
        <v>0</v>
      </c>
    </row>
    <row r="185" spans="1:8">
      <c r="A185" s="300"/>
      <c r="B185" s="300"/>
      <c r="C185" s="319" t="s">
        <v>1134</v>
      </c>
      <c r="D185" s="162"/>
      <c r="E185" s="323">
        <v>8</v>
      </c>
      <c r="F185" s="324"/>
      <c r="G185" s="160"/>
      <c r="H185" s="159">
        <f t="shared" si="7"/>
        <v>0</v>
      </c>
    </row>
    <row r="186" spans="1:8">
      <c r="A186" s="300"/>
      <c r="B186" s="300"/>
      <c r="C186" s="319" t="s">
        <v>1135</v>
      </c>
      <c r="D186" s="162"/>
      <c r="E186" s="323">
        <v>72</v>
      </c>
      <c r="F186" s="324"/>
      <c r="G186" s="160"/>
      <c r="H186" s="159">
        <f t="shared" si="7"/>
        <v>0</v>
      </c>
    </row>
    <row r="187" spans="1:8" ht="25.5">
      <c r="A187" s="300" t="s">
        <v>1184</v>
      </c>
      <c r="B187" s="300" t="s">
        <v>1136</v>
      </c>
      <c r="C187" s="288" t="s">
        <v>1137</v>
      </c>
      <c r="D187" s="349" t="s">
        <v>85</v>
      </c>
      <c r="E187" s="322">
        <v>0.15</v>
      </c>
      <c r="F187" s="324"/>
      <c r="G187" s="160"/>
      <c r="H187" s="159">
        <f t="shared" si="7"/>
        <v>0</v>
      </c>
    </row>
    <row r="188" spans="1:8">
      <c r="A188" s="300"/>
      <c r="B188" s="300"/>
      <c r="C188" s="319" t="s">
        <v>1138</v>
      </c>
      <c r="D188" s="162"/>
      <c r="E188" s="323">
        <v>0.15</v>
      </c>
      <c r="F188" s="324"/>
      <c r="G188" s="160"/>
      <c r="H188" s="159">
        <f t="shared" si="7"/>
        <v>0</v>
      </c>
    </row>
    <row r="189" spans="1:8" ht="25.5">
      <c r="A189" s="300" t="s">
        <v>1553</v>
      </c>
      <c r="B189" s="300" t="s">
        <v>1139</v>
      </c>
      <c r="C189" s="288" t="s">
        <v>1140</v>
      </c>
      <c r="D189" s="162" t="s">
        <v>62</v>
      </c>
      <c r="E189" s="335">
        <v>2E-3</v>
      </c>
      <c r="F189" s="324"/>
      <c r="G189" s="160"/>
      <c r="H189" s="159">
        <f t="shared" si="7"/>
        <v>0</v>
      </c>
    </row>
    <row r="190" spans="1:8" ht="15" customHeight="1">
      <c r="A190" s="300"/>
      <c r="B190" s="330"/>
      <c r="C190" s="319" t="s">
        <v>1141</v>
      </c>
      <c r="D190" s="162"/>
      <c r="E190" s="336">
        <v>2E-3</v>
      </c>
      <c r="F190" s="324"/>
      <c r="G190" s="160"/>
      <c r="H190" s="159">
        <f t="shared" si="7"/>
        <v>0</v>
      </c>
    </row>
    <row r="191" spans="1:8">
      <c r="A191" s="300"/>
      <c r="B191" s="330"/>
      <c r="C191" s="319"/>
      <c r="D191" s="162"/>
      <c r="E191" s="336"/>
      <c r="F191" s="324"/>
      <c r="G191" s="160"/>
      <c r="H191" s="159">
        <f t="shared" si="7"/>
        <v>0</v>
      </c>
    </row>
    <row r="192" spans="1:8">
      <c r="A192" s="165" t="s">
        <v>1553</v>
      </c>
      <c r="B192" s="165"/>
      <c r="C192" s="301" t="s">
        <v>1148</v>
      </c>
      <c r="D192" s="162"/>
      <c r="E192" s="335"/>
      <c r="F192" s="324"/>
      <c r="G192" s="160"/>
      <c r="H192" s="159">
        <f t="shared" si="7"/>
        <v>0</v>
      </c>
    </row>
    <row r="193" spans="1:8" ht="25.5">
      <c r="A193" s="300" t="s">
        <v>1554</v>
      </c>
      <c r="B193" s="300" t="s">
        <v>1149</v>
      </c>
      <c r="C193" s="288" t="s">
        <v>1150</v>
      </c>
      <c r="D193" s="162" t="s">
        <v>62</v>
      </c>
      <c r="E193" s="335">
        <v>6.4</v>
      </c>
      <c r="F193" s="324"/>
      <c r="G193" s="160"/>
      <c r="H193" s="159">
        <f t="shared" si="7"/>
        <v>0</v>
      </c>
    </row>
    <row r="194" spans="1:8">
      <c r="A194" s="300"/>
      <c r="B194" s="300"/>
      <c r="C194" s="319" t="s">
        <v>1151</v>
      </c>
      <c r="D194" s="162"/>
      <c r="E194" s="336">
        <v>6.4</v>
      </c>
      <c r="F194" s="324"/>
      <c r="G194" s="160"/>
      <c r="H194" s="159">
        <f t="shared" si="7"/>
        <v>0</v>
      </c>
    </row>
    <row r="195" spans="1:8">
      <c r="A195" s="300" t="s">
        <v>1555</v>
      </c>
      <c r="B195" s="300" t="s">
        <v>1152</v>
      </c>
      <c r="C195" s="288" t="s">
        <v>1153</v>
      </c>
      <c r="D195" s="162" t="s">
        <v>85</v>
      </c>
      <c r="E195" s="335">
        <v>91.4</v>
      </c>
      <c r="F195" s="324"/>
      <c r="G195" s="160"/>
      <c r="H195" s="159">
        <f t="shared" si="7"/>
        <v>0</v>
      </c>
    </row>
    <row r="196" spans="1:8">
      <c r="A196" s="300"/>
      <c r="B196" s="300"/>
      <c r="C196" s="319" t="s">
        <v>1154</v>
      </c>
      <c r="D196" s="162"/>
      <c r="E196" s="336">
        <v>14.9</v>
      </c>
      <c r="F196" s="324"/>
      <c r="G196" s="160"/>
      <c r="H196" s="159">
        <f t="shared" si="7"/>
        <v>0</v>
      </c>
    </row>
    <row r="197" spans="1:8">
      <c r="A197" s="300"/>
      <c r="B197" s="300"/>
      <c r="C197" s="319" t="s">
        <v>1155</v>
      </c>
      <c r="D197" s="162"/>
      <c r="E197" s="336">
        <v>15.5</v>
      </c>
      <c r="F197" s="324"/>
      <c r="G197" s="160"/>
      <c r="H197" s="159">
        <f t="shared" si="7"/>
        <v>0</v>
      </c>
    </row>
    <row r="198" spans="1:8">
      <c r="A198" s="300"/>
      <c r="B198" s="300"/>
      <c r="C198" s="319" t="s">
        <v>1156</v>
      </c>
      <c r="D198" s="349"/>
      <c r="E198" s="336">
        <v>14.8</v>
      </c>
      <c r="F198" s="324"/>
      <c r="G198" s="160"/>
      <c r="H198" s="159">
        <f t="shared" si="7"/>
        <v>0</v>
      </c>
    </row>
    <row r="199" spans="1:8">
      <c r="A199" s="300"/>
      <c r="B199" s="300"/>
      <c r="C199" s="319" t="s">
        <v>1157</v>
      </c>
      <c r="D199" s="162"/>
      <c r="E199" s="336">
        <v>15.4</v>
      </c>
      <c r="F199" s="324"/>
      <c r="G199" s="160"/>
      <c r="H199" s="159">
        <f t="shared" si="7"/>
        <v>0</v>
      </c>
    </row>
    <row r="200" spans="1:8">
      <c r="A200" s="300"/>
      <c r="B200" s="300"/>
      <c r="C200" s="319" t="s">
        <v>1158</v>
      </c>
      <c r="D200" s="162"/>
      <c r="E200" s="336">
        <v>30.8</v>
      </c>
      <c r="F200" s="324"/>
      <c r="G200" s="160"/>
      <c r="H200" s="159">
        <f t="shared" si="7"/>
        <v>0</v>
      </c>
    </row>
    <row r="201" spans="1:8">
      <c r="A201" s="300" t="s">
        <v>1556</v>
      </c>
      <c r="B201" s="300" t="s">
        <v>1159</v>
      </c>
      <c r="C201" s="288" t="s">
        <v>1160</v>
      </c>
      <c r="D201" s="162" t="s">
        <v>62</v>
      </c>
      <c r="E201" s="335">
        <v>0.91</v>
      </c>
      <c r="F201" s="324"/>
      <c r="G201" s="160"/>
      <c r="H201" s="159">
        <f t="shared" si="7"/>
        <v>0</v>
      </c>
    </row>
    <row r="202" spans="1:8">
      <c r="A202" s="300"/>
      <c r="B202" s="300"/>
      <c r="C202" s="319" t="s">
        <v>1161</v>
      </c>
      <c r="D202" s="162"/>
      <c r="E202" s="336">
        <v>0.66100000000000003</v>
      </c>
      <c r="F202" s="324"/>
      <c r="G202" s="160"/>
      <c r="H202" s="159">
        <f t="shared" si="7"/>
        <v>0</v>
      </c>
    </row>
    <row r="203" spans="1:8">
      <c r="A203" s="300"/>
      <c r="B203" s="300"/>
      <c r="C203" s="319" t="s">
        <v>1162</v>
      </c>
      <c r="D203" s="162"/>
      <c r="E203" s="336">
        <v>0.16500000000000001</v>
      </c>
      <c r="F203" s="324"/>
      <c r="G203" s="160"/>
      <c r="H203" s="159">
        <f t="shared" si="7"/>
        <v>0</v>
      </c>
    </row>
    <row r="204" spans="1:8">
      <c r="A204" s="300"/>
      <c r="B204" s="300"/>
      <c r="C204" s="319" t="s">
        <v>1163</v>
      </c>
      <c r="D204" s="162"/>
      <c r="E204" s="336">
        <v>8.4000000000000005E-2</v>
      </c>
      <c r="F204" s="324"/>
      <c r="G204" s="160"/>
      <c r="H204" s="159">
        <f t="shared" si="7"/>
        <v>0</v>
      </c>
    </row>
    <row r="205" spans="1:8">
      <c r="A205" s="300" t="s">
        <v>1557</v>
      </c>
      <c r="B205" s="300" t="s">
        <v>1164</v>
      </c>
      <c r="C205" s="288" t="s">
        <v>1165</v>
      </c>
      <c r="D205" s="162" t="s">
        <v>62</v>
      </c>
      <c r="E205" s="335">
        <v>1.7709999999999999</v>
      </c>
      <c r="F205" s="324"/>
      <c r="G205" s="160"/>
      <c r="H205" s="159">
        <f t="shared" si="7"/>
        <v>0</v>
      </c>
    </row>
    <row r="206" spans="1:8">
      <c r="A206" s="300"/>
      <c r="B206" s="300"/>
      <c r="C206" s="319" t="s">
        <v>1166</v>
      </c>
      <c r="D206" s="162"/>
      <c r="E206" s="336">
        <v>0.248</v>
      </c>
      <c r="F206" s="324"/>
      <c r="G206" s="160"/>
      <c r="H206" s="159">
        <f t="shared" si="7"/>
        <v>0</v>
      </c>
    </row>
    <row r="207" spans="1:8">
      <c r="A207" s="300"/>
      <c r="B207" s="300"/>
      <c r="C207" s="319" t="s">
        <v>1167</v>
      </c>
      <c r="D207" s="162"/>
      <c r="E207" s="336">
        <v>0.25</v>
      </c>
      <c r="F207" s="324"/>
      <c r="G207" s="160"/>
      <c r="H207" s="159">
        <f t="shared" si="7"/>
        <v>0</v>
      </c>
    </row>
    <row r="208" spans="1:8">
      <c r="A208" s="300"/>
      <c r="B208" s="300"/>
      <c r="C208" s="319" t="s">
        <v>1168</v>
      </c>
      <c r="D208" s="162"/>
      <c r="E208" s="336">
        <v>0.251</v>
      </c>
      <c r="F208" s="324"/>
      <c r="G208" s="160"/>
      <c r="H208" s="159">
        <f t="shared" si="7"/>
        <v>0</v>
      </c>
    </row>
    <row r="209" spans="1:9">
      <c r="A209" s="300"/>
      <c r="B209" s="300"/>
      <c r="C209" s="319" t="s">
        <v>1169</v>
      </c>
      <c r="D209" s="349"/>
      <c r="E209" s="336">
        <v>0.253</v>
      </c>
      <c r="F209" s="324"/>
      <c r="G209" s="160"/>
      <c r="H209" s="159">
        <f t="shared" si="7"/>
        <v>0</v>
      </c>
    </row>
    <row r="210" spans="1:9">
      <c r="A210" s="300"/>
      <c r="B210" s="300"/>
      <c r="C210" s="319" t="s">
        <v>1170</v>
      </c>
      <c r="D210" s="162"/>
      <c r="E210" s="336">
        <v>0.255</v>
      </c>
      <c r="F210" s="324"/>
      <c r="G210" s="160"/>
      <c r="H210" s="159">
        <f t="shared" si="7"/>
        <v>0</v>
      </c>
    </row>
    <row r="211" spans="1:9">
      <c r="A211" s="300"/>
      <c r="B211" s="300"/>
      <c r="C211" s="319" t="s">
        <v>1171</v>
      </c>
      <c r="D211" s="162"/>
      <c r="E211" s="336">
        <v>0.25600000000000001</v>
      </c>
      <c r="F211" s="324"/>
      <c r="G211" s="160"/>
      <c r="H211" s="159">
        <f t="shared" si="7"/>
        <v>0</v>
      </c>
    </row>
    <row r="212" spans="1:9">
      <c r="A212" s="300"/>
      <c r="B212" s="300"/>
      <c r="C212" s="319" t="s">
        <v>1172</v>
      </c>
      <c r="D212" s="162"/>
      <c r="E212" s="336">
        <v>0.25800000000000001</v>
      </c>
      <c r="F212" s="324"/>
      <c r="G212" s="160"/>
      <c r="H212" s="159">
        <f t="shared" si="7"/>
        <v>0</v>
      </c>
    </row>
    <row r="213" spans="1:9" ht="25.5">
      <c r="A213" s="300" t="s">
        <v>1558</v>
      </c>
      <c r="B213" s="300" t="s">
        <v>1173</v>
      </c>
      <c r="C213" s="288" t="s">
        <v>1174</v>
      </c>
      <c r="D213" s="162" t="s">
        <v>62</v>
      </c>
      <c r="E213" s="335">
        <v>0.46500000000000002</v>
      </c>
      <c r="F213" s="324"/>
      <c r="G213" s="160"/>
      <c r="H213" s="159">
        <f t="shared" si="7"/>
        <v>0</v>
      </c>
    </row>
    <row r="214" spans="1:9">
      <c r="A214" s="300"/>
      <c r="B214" s="300"/>
      <c r="C214" s="319" t="s">
        <v>1175</v>
      </c>
      <c r="D214" s="162"/>
      <c r="E214" s="336">
        <v>0.23699999999999999</v>
      </c>
      <c r="F214" s="324"/>
      <c r="G214" s="160"/>
      <c r="H214" s="159">
        <f t="shared" si="7"/>
        <v>0</v>
      </c>
    </row>
    <row r="215" spans="1:9">
      <c r="A215" s="300"/>
      <c r="B215" s="300"/>
      <c r="C215" s="319" t="s">
        <v>1176</v>
      </c>
      <c r="D215" s="162"/>
      <c r="E215" s="336">
        <v>0.22800000000000001</v>
      </c>
      <c r="F215" s="324"/>
      <c r="G215" s="160"/>
      <c r="H215" s="159">
        <f t="shared" si="7"/>
        <v>0</v>
      </c>
    </row>
    <row r="216" spans="1:9">
      <c r="A216" s="300" t="s">
        <v>1559</v>
      </c>
      <c r="B216" s="300" t="s">
        <v>1462</v>
      </c>
      <c r="C216" s="288" t="s">
        <v>1177</v>
      </c>
      <c r="D216" s="162" t="s">
        <v>85</v>
      </c>
      <c r="E216" s="335">
        <v>42.2</v>
      </c>
      <c r="F216" s="324"/>
      <c r="G216" s="160"/>
      <c r="H216" s="159">
        <f t="shared" si="7"/>
        <v>0</v>
      </c>
    </row>
    <row r="217" spans="1:9">
      <c r="A217" s="300"/>
      <c r="B217" s="300"/>
      <c r="C217" s="319" t="s">
        <v>1178</v>
      </c>
      <c r="D217" s="162"/>
      <c r="E217" s="336">
        <v>39.9</v>
      </c>
      <c r="F217" s="324"/>
      <c r="G217" s="160"/>
      <c r="H217" s="159">
        <f t="shared" si="7"/>
        <v>0</v>
      </c>
    </row>
    <row r="218" spans="1:9">
      <c r="A218" s="300"/>
      <c r="B218" s="300"/>
      <c r="C218" s="319" t="s">
        <v>1179</v>
      </c>
      <c r="D218" s="162"/>
      <c r="E218" s="336">
        <v>2.2999999999999998</v>
      </c>
      <c r="F218" s="324"/>
      <c r="G218" s="160"/>
      <c r="H218" s="159">
        <f t="shared" si="7"/>
        <v>0</v>
      </c>
    </row>
    <row r="219" spans="1:9">
      <c r="A219" s="300" t="s">
        <v>1559</v>
      </c>
      <c r="B219" s="300" t="s">
        <v>1470</v>
      </c>
      <c r="C219" s="288" t="s">
        <v>1180</v>
      </c>
      <c r="D219" s="162" t="s">
        <v>85</v>
      </c>
      <c r="E219" s="335">
        <v>32</v>
      </c>
      <c r="F219" s="324"/>
      <c r="G219" s="160"/>
      <c r="H219" s="159">
        <f t="shared" si="7"/>
        <v>0</v>
      </c>
    </row>
    <row r="220" spans="1:9">
      <c r="A220" s="300"/>
      <c r="B220" s="300"/>
      <c r="C220" s="319" t="s">
        <v>1181</v>
      </c>
      <c r="D220" s="349"/>
      <c r="E220" s="336">
        <v>32</v>
      </c>
      <c r="F220" s="324"/>
      <c r="G220" s="160"/>
      <c r="H220" s="159">
        <f t="shared" si="7"/>
        <v>0</v>
      </c>
    </row>
    <row r="221" spans="1:9">
      <c r="A221" s="300" t="s">
        <v>1560</v>
      </c>
      <c r="B221" s="300" t="s">
        <v>1471</v>
      </c>
      <c r="C221" s="288" t="s">
        <v>1182</v>
      </c>
      <c r="D221" s="162" t="s">
        <v>62</v>
      </c>
      <c r="E221" s="335">
        <v>0.03</v>
      </c>
      <c r="F221" s="324"/>
      <c r="G221" s="160"/>
      <c r="H221" s="159">
        <f t="shared" si="7"/>
        <v>0</v>
      </c>
      <c r="I221" s="337"/>
    </row>
    <row r="222" spans="1:9">
      <c r="A222" s="300"/>
      <c r="B222" s="300"/>
      <c r="C222" s="319" t="s">
        <v>1183</v>
      </c>
      <c r="D222" s="162"/>
      <c r="E222" s="336">
        <v>0.03</v>
      </c>
      <c r="F222" s="324"/>
      <c r="G222" s="160"/>
      <c r="H222" s="159">
        <f t="shared" si="7"/>
        <v>0</v>
      </c>
    </row>
    <row r="223" spans="1:9">
      <c r="A223" s="300" t="s">
        <v>1561</v>
      </c>
      <c r="B223" s="300" t="s">
        <v>1505</v>
      </c>
      <c r="C223" s="288" t="s">
        <v>1533</v>
      </c>
      <c r="D223" s="162" t="s">
        <v>62</v>
      </c>
      <c r="E223" s="335">
        <f>E224</f>
        <v>0.90200000000000002</v>
      </c>
      <c r="F223" s="324"/>
      <c r="G223" s="160"/>
      <c r="H223" s="159">
        <f t="shared" si="7"/>
        <v>0</v>
      </c>
    </row>
    <row r="224" spans="1:9">
      <c r="A224" s="300"/>
      <c r="B224" s="300"/>
      <c r="C224" s="288" t="s">
        <v>1509</v>
      </c>
      <c r="D224" s="162"/>
      <c r="E224" s="335">
        <f>902/1000</f>
        <v>0.90200000000000002</v>
      </c>
      <c r="F224" s="324"/>
      <c r="G224" s="160"/>
      <c r="H224" s="159">
        <f t="shared" si="7"/>
        <v>0</v>
      </c>
    </row>
    <row r="225" spans="1:8" ht="13.5" thickBot="1">
      <c r="A225" s="163"/>
      <c r="B225" s="163"/>
      <c r="C225" s="282"/>
      <c r="D225" s="162"/>
      <c r="E225" s="161"/>
      <c r="F225" s="161"/>
      <c r="G225" s="160"/>
      <c r="H225" s="159"/>
    </row>
    <row r="226" spans="1:8" ht="13.5" thickBot="1">
      <c r="A226" s="283"/>
      <c r="B226" s="317"/>
      <c r="C226" s="278" t="s">
        <v>83</v>
      </c>
      <c r="D226" s="284" t="s">
        <v>82</v>
      </c>
      <c r="E226" s="285"/>
      <c r="F226" s="285"/>
      <c r="G226" s="286"/>
      <c r="H226" s="287">
        <f>SUBTOTAL(9,H172:H225)</f>
        <v>0</v>
      </c>
    </row>
    <row r="227" spans="1:8" ht="13.5" thickBot="1">
      <c r="A227" s="273"/>
      <c r="B227" s="316"/>
      <c r="C227" s="274"/>
      <c r="D227" s="274"/>
      <c r="E227" s="275"/>
      <c r="F227" s="275"/>
      <c r="G227" s="276"/>
      <c r="H227" s="277"/>
    </row>
    <row r="228" spans="1:8" ht="13.5" thickBot="1">
      <c r="A228" s="28" t="s">
        <v>927</v>
      </c>
      <c r="B228" s="118"/>
      <c r="C228" s="24" t="s">
        <v>1185</v>
      </c>
      <c r="D228" s="278"/>
      <c r="E228" s="279"/>
      <c r="F228" s="279"/>
      <c r="G228" s="280"/>
      <c r="H228" s="281"/>
    </row>
    <row r="229" spans="1:8" ht="14.25">
      <c r="A229" s="199"/>
      <c r="B229" s="199"/>
      <c r="C229" s="198"/>
      <c r="D229" s="349"/>
      <c r="E229" s="196"/>
      <c r="F229" s="196"/>
      <c r="G229" s="195"/>
      <c r="H229" s="194"/>
    </row>
    <row r="230" spans="1:8" ht="25.5">
      <c r="A230" s="300" t="s">
        <v>937</v>
      </c>
      <c r="B230" s="300" t="s">
        <v>438</v>
      </c>
      <c r="C230" s="288" t="s">
        <v>439</v>
      </c>
      <c r="D230" s="162" t="s">
        <v>62</v>
      </c>
      <c r="E230" s="322">
        <v>4.782</v>
      </c>
      <c r="F230" s="324"/>
      <c r="G230" s="160"/>
      <c r="H230" s="159">
        <f t="shared" ref="H230:H233" si="8">PRODUCT(E230,(F230+G230))</f>
        <v>0</v>
      </c>
    </row>
    <row r="231" spans="1:8" ht="25.5">
      <c r="A231" s="300" t="s">
        <v>938</v>
      </c>
      <c r="B231" s="300" t="s">
        <v>434</v>
      </c>
      <c r="C231" s="282" t="s">
        <v>435</v>
      </c>
      <c r="D231" s="162" t="s">
        <v>62</v>
      </c>
      <c r="E231" s="322">
        <v>4.782</v>
      </c>
      <c r="F231" s="324"/>
      <c r="G231" s="160"/>
      <c r="H231" s="159">
        <f t="shared" si="8"/>
        <v>0</v>
      </c>
    </row>
    <row r="232" spans="1:8" ht="25.5">
      <c r="A232" s="300" t="s">
        <v>939</v>
      </c>
      <c r="B232" s="300" t="s">
        <v>436</v>
      </c>
      <c r="C232" s="282" t="s">
        <v>437</v>
      </c>
      <c r="D232" s="162" t="s">
        <v>62</v>
      </c>
      <c r="E232" s="322">
        <v>4.782</v>
      </c>
      <c r="F232" s="324"/>
      <c r="G232" s="160"/>
      <c r="H232" s="159">
        <f t="shared" si="8"/>
        <v>0</v>
      </c>
    </row>
    <row r="233" spans="1:8" ht="25.5">
      <c r="A233" s="300" t="s">
        <v>940</v>
      </c>
      <c r="B233" s="300" t="s">
        <v>1186</v>
      </c>
      <c r="C233" s="288" t="s">
        <v>1187</v>
      </c>
      <c r="D233" s="162" t="s">
        <v>62</v>
      </c>
      <c r="E233" s="322">
        <v>33.813000000000002</v>
      </c>
      <c r="F233" s="324"/>
      <c r="G233" s="160"/>
      <c r="H233" s="159">
        <f t="shared" si="8"/>
        <v>0</v>
      </c>
    </row>
    <row r="234" spans="1:8" ht="13.5" thickBot="1">
      <c r="A234" s="163"/>
      <c r="B234" s="163"/>
      <c r="C234" s="282"/>
      <c r="D234" s="162"/>
      <c r="E234" s="161"/>
      <c r="F234" s="161"/>
      <c r="G234" s="160"/>
      <c r="H234" s="159"/>
    </row>
    <row r="235" spans="1:8" ht="13.5" thickBot="1">
      <c r="A235" s="283"/>
      <c r="B235" s="317"/>
      <c r="C235" s="278" t="s">
        <v>83</v>
      </c>
      <c r="D235" s="284" t="s">
        <v>82</v>
      </c>
      <c r="E235" s="285"/>
      <c r="F235" s="285"/>
      <c r="G235" s="286"/>
      <c r="H235" s="287">
        <f>SUBTOTAL(9,H230:H233)</f>
        <v>0</v>
      </c>
    </row>
    <row r="236" spans="1:8" ht="13.5" thickBot="1">
      <c r="A236" s="273"/>
      <c r="B236" s="316"/>
      <c r="C236" s="274"/>
      <c r="D236" s="274"/>
      <c r="E236" s="275"/>
      <c r="F236" s="275"/>
      <c r="G236" s="276"/>
      <c r="H236" s="277"/>
    </row>
    <row r="237" spans="1:8" ht="13.5" thickBot="1">
      <c r="A237" s="28" t="s">
        <v>1188</v>
      </c>
      <c r="B237" s="118"/>
      <c r="C237" s="24" t="s">
        <v>1189</v>
      </c>
      <c r="D237" s="278"/>
      <c r="E237" s="279"/>
      <c r="F237" s="279"/>
      <c r="G237" s="280"/>
      <c r="H237" s="281"/>
    </row>
    <row r="238" spans="1:8" ht="14.25">
      <c r="A238" s="199"/>
      <c r="B238" s="199"/>
      <c r="C238" s="198"/>
      <c r="D238" s="349"/>
      <c r="E238" s="196"/>
      <c r="F238" s="196"/>
      <c r="G238" s="195"/>
      <c r="H238" s="194"/>
    </row>
    <row r="239" spans="1:8" ht="15.75" customHeight="1">
      <c r="A239" s="300" t="s">
        <v>1199</v>
      </c>
      <c r="B239" s="300" t="s">
        <v>1562</v>
      </c>
      <c r="C239" s="288" t="s">
        <v>1563</v>
      </c>
      <c r="D239" s="162" t="s">
        <v>60</v>
      </c>
      <c r="E239" s="322">
        <v>34.005000000000003</v>
      </c>
      <c r="F239" s="324"/>
      <c r="G239" s="160"/>
      <c r="H239" s="159">
        <f t="shared" ref="H239:H248" si="9">PRODUCT(E239,(F239+G239))</f>
        <v>0</v>
      </c>
    </row>
    <row r="240" spans="1:8">
      <c r="A240" s="300"/>
      <c r="B240" s="330"/>
      <c r="C240" s="319" t="s">
        <v>1190</v>
      </c>
      <c r="D240" s="162"/>
      <c r="E240" s="323">
        <v>2.7719999999999998</v>
      </c>
      <c r="F240" s="324"/>
      <c r="G240" s="160"/>
      <c r="H240" s="159">
        <f t="shared" si="9"/>
        <v>0</v>
      </c>
    </row>
    <row r="241" spans="1:8">
      <c r="A241" s="300"/>
      <c r="B241" s="330"/>
      <c r="C241" s="319" t="s">
        <v>1564</v>
      </c>
      <c r="D241" s="162"/>
      <c r="E241" s="323">
        <v>31.233000000000001</v>
      </c>
      <c r="F241" s="324"/>
      <c r="G241" s="160"/>
      <c r="H241" s="159">
        <f t="shared" si="9"/>
        <v>0</v>
      </c>
    </row>
    <row r="242" spans="1:8">
      <c r="A242" s="300" t="s">
        <v>1200</v>
      </c>
      <c r="B242" s="300" t="s">
        <v>1565</v>
      </c>
      <c r="C242" s="282" t="s">
        <v>1566</v>
      </c>
      <c r="D242" s="162" t="s">
        <v>60</v>
      </c>
      <c r="E242" s="322">
        <v>40.805999999999997</v>
      </c>
      <c r="F242" s="324"/>
      <c r="G242" s="160"/>
      <c r="H242" s="159">
        <f t="shared" si="9"/>
        <v>0</v>
      </c>
    </row>
    <row r="243" spans="1:8">
      <c r="A243" s="300"/>
      <c r="B243" s="330"/>
      <c r="C243" s="319" t="s">
        <v>1567</v>
      </c>
      <c r="D243" s="162"/>
      <c r="E243" s="323">
        <v>40.805999999999997</v>
      </c>
      <c r="F243" s="324"/>
      <c r="G243" s="160"/>
      <c r="H243" s="159">
        <f t="shared" si="9"/>
        <v>0</v>
      </c>
    </row>
    <row r="244" spans="1:8" ht="25.5">
      <c r="A244" s="300" t="s">
        <v>1201</v>
      </c>
      <c r="B244" s="300" t="s">
        <v>1191</v>
      </c>
      <c r="C244" s="282" t="s">
        <v>1192</v>
      </c>
      <c r="D244" s="349" t="s">
        <v>60</v>
      </c>
      <c r="E244" s="322">
        <v>35</v>
      </c>
      <c r="F244" s="324"/>
      <c r="G244" s="160"/>
      <c r="H244" s="159">
        <f t="shared" si="9"/>
        <v>0</v>
      </c>
    </row>
    <row r="245" spans="1:8">
      <c r="A245" s="300"/>
      <c r="B245" s="330"/>
      <c r="C245" s="319" t="s">
        <v>1568</v>
      </c>
      <c r="D245" s="162"/>
      <c r="E245" s="323">
        <v>35</v>
      </c>
      <c r="F245" s="324"/>
      <c r="G245" s="160"/>
      <c r="H245" s="159">
        <f t="shared" si="9"/>
        <v>0</v>
      </c>
    </row>
    <row r="246" spans="1:8">
      <c r="A246" s="300" t="s">
        <v>1202</v>
      </c>
      <c r="B246" s="300" t="s">
        <v>1193</v>
      </c>
      <c r="C246" s="282" t="s">
        <v>1194</v>
      </c>
      <c r="D246" s="162" t="s">
        <v>62</v>
      </c>
      <c r="E246" s="322">
        <v>1.0999999999999999E-2</v>
      </c>
      <c r="F246" s="324"/>
      <c r="G246" s="160"/>
      <c r="H246" s="159">
        <f t="shared" si="9"/>
        <v>0</v>
      </c>
    </row>
    <row r="247" spans="1:8">
      <c r="A247" s="300"/>
      <c r="B247" s="330"/>
      <c r="C247" s="319" t="s">
        <v>1195</v>
      </c>
      <c r="D247" s="162"/>
      <c r="E247" s="323">
        <v>1.0999999999999999E-2</v>
      </c>
      <c r="F247" s="324"/>
      <c r="G247" s="160"/>
      <c r="H247" s="159">
        <f t="shared" si="9"/>
        <v>0</v>
      </c>
    </row>
    <row r="248" spans="1:8" ht="25.5">
      <c r="A248" s="300" t="s">
        <v>1203</v>
      </c>
      <c r="B248" s="300" t="s">
        <v>1196</v>
      </c>
      <c r="C248" s="282" t="s">
        <v>1197</v>
      </c>
      <c r="D248" s="162" t="s">
        <v>32</v>
      </c>
      <c r="E248" s="322">
        <v>72.606999999999999</v>
      </c>
      <c r="F248" s="324"/>
      <c r="G248" s="160"/>
      <c r="H248" s="159">
        <f t="shared" si="9"/>
        <v>0</v>
      </c>
    </row>
    <row r="249" spans="1:8" ht="13.5" thickBot="1">
      <c r="A249" s="163"/>
      <c r="B249" s="163"/>
      <c r="C249" s="282"/>
      <c r="D249" s="162"/>
      <c r="E249" s="161"/>
      <c r="F249" s="161"/>
      <c r="G249" s="160"/>
      <c r="H249" s="159"/>
    </row>
    <row r="250" spans="1:8" ht="13.5" thickBot="1">
      <c r="A250" s="283"/>
      <c r="B250" s="317"/>
      <c r="C250" s="278" t="s">
        <v>83</v>
      </c>
      <c r="D250" s="284" t="s">
        <v>82</v>
      </c>
      <c r="E250" s="285"/>
      <c r="F250" s="285"/>
      <c r="G250" s="286"/>
      <c r="H250" s="287">
        <f>SUBTOTAL(9,H239:H248)</f>
        <v>0</v>
      </c>
    </row>
    <row r="251" spans="1:8" ht="13.5" thickBot="1">
      <c r="A251" s="273"/>
      <c r="B251" s="316"/>
      <c r="C251" s="274"/>
      <c r="D251" s="274"/>
      <c r="E251" s="275"/>
      <c r="F251" s="275"/>
      <c r="G251" s="276"/>
      <c r="H251" s="277"/>
    </row>
    <row r="252" spans="1:8" ht="13.5" thickBot="1">
      <c r="A252" s="28" t="s">
        <v>1205</v>
      </c>
      <c r="B252" s="118"/>
      <c r="C252" s="24" t="s">
        <v>1204</v>
      </c>
      <c r="D252" s="278"/>
      <c r="E252" s="279"/>
      <c r="F252" s="279"/>
      <c r="G252" s="280"/>
      <c r="H252" s="281"/>
    </row>
    <row r="253" spans="1:8" ht="14.25">
      <c r="A253" s="199"/>
      <c r="B253" s="199"/>
      <c r="C253" s="198"/>
      <c r="D253" s="349"/>
      <c r="E253" s="196"/>
      <c r="F253" s="196"/>
      <c r="G253" s="195"/>
      <c r="H253" s="194"/>
    </row>
    <row r="254" spans="1:8" ht="14.25">
      <c r="A254" s="165" t="s">
        <v>1238</v>
      </c>
      <c r="B254" s="199"/>
      <c r="C254" s="198" t="s">
        <v>1510</v>
      </c>
      <c r="D254" s="162"/>
      <c r="E254" s="196"/>
      <c r="F254" s="196"/>
      <c r="G254" s="195"/>
      <c r="H254" s="194"/>
    </row>
    <row r="255" spans="1:8" ht="25.5">
      <c r="A255" s="300" t="s">
        <v>1512</v>
      </c>
      <c r="B255" s="300" t="s">
        <v>1206</v>
      </c>
      <c r="C255" s="282" t="s">
        <v>1207</v>
      </c>
      <c r="D255" s="162" t="s">
        <v>85</v>
      </c>
      <c r="E255" s="322">
        <v>33.6</v>
      </c>
      <c r="F255" s="324"/>
      <c r="G255" s="160"/>
      <c r="H255" s="159">
        <f t="shared" ref="H255:H281" si="10">PRODUCT(E255,(F255+G255))</f>
        <v>0</v>
      </c>
    </row>
    <row r="256" spans="1:8" ht="16.5" customHeight="1">
      <c r="A256" s="300"/>
      <c r="B256" s="330"/>
      <c r="C256" s="319" t="s">
        <v>1208</v>
      </c>
      <c r="D256" s="162"/>
      <c r="E256" s="323">
        <v>30</v>
      </c>
      <c r="F256" s="324"/>
      <c r="G256" s="160"/>
      <c r="H256" s="159">
        <f t="shared" si="10"/>
        <v>0</v>
      </c>
    </row>
    <row r="257" spans="1:8" ht="16.5" customHeight="1">
      <c r="A257" s="300"/>
      <c r="B257" s="330"/>
      <c r="C257" s="319" t="s">
        <v>1209</v>
      </c>
      <c r="D257" s="162"/>
      <c r="E257" s="323">
        <v>3.6</v>
      </c>
      <c r="F257" s="324"/>
      <c r="G257" s="160"/>
      <c r="H257" s="159">
        <f t="shared" si="10"/>
        <v>0</v>
      </c>
    </row>
    <row r="258" spans="1:8">
      <c r="A258" s="300" t="s">
        <v>1513</v>
      </c>
      <c r="B258" s="300" t="s">
        <v>1506</v>
      </c>
      <c r="C258" s="282" t="s">
        <v>1180</v>
      </c>
      <c r="D258" s="162" t="s">
        <v>85</v>
      </c>
      <c r="E258" s="322">
        <v>84.6</v>
      </c>
      <c r="F258" s="324"/>
      <c r="G258" s="160"/>
      <c r="H258" s="159">
        <f t="shared" si="10"/>
        <v>0</v>
      </c>
    </row>
    <row r="259" spans="1:8" ht="18.75" customHeight="1">
      <c r="A259" s="300"/>
      <c r="B259" s="300"/>
      <c r="C259" s="319" t="s">
        <v>1210</v>
      </c>
      <c r="D259" s="349"/>
      <c r="E259" s="323">
        <v>7.2</v>
      </c>
      <c r="F259" s="324"/>
      <c r="G259" s="160"/>
      <c r="H259" s="159">
        <f t="shared" si="10"/>
        <v>0</v>
      </c>
    </row>
    <row r="260" spans="1:8">
      <c r="A260" s="300"/>
      <c r="B260" s="300"/>
      <c r="C260" s="319" t="s">
        <v>1211</v>
      </c>
      <c r="D260" s="162"/>
      <c r="E260" s="323">
        <v>4.8</v>
      </c>
      <c r="F260" s="324"/>
      <c r="G260" s="160"/>
      <c r="H260" s="159">
        <f t="shared" si="10"/>
        <v>0</v>
      </c>
    </row>
    <row r="261" spans="1:8">
      <c r="A261" s="300"/>
      <c r="B261" s="300"/>
      <c r="C261" s="319" t="s">
        <v>1212</v>
      </c>
      <c r="D261" s="162"/>
      <c r="E261" s="323">
        <v>3</v>
      </c>
      <c r="F261" s="324"/>
      <c r="G261" s="160"/>
      <c r="H261" s="159">
        <f t="shared" si="10"/>
        <v>0</v>
      </c>
    </row>
    <row r="262" spans="1:8">
      <c r="A262" s="300"/>
      <c r="B262" s="300"/>
      <c r="C262" s="319" t="s">
        <v>1213</v>
      </c>
      <c r="D262" s="162"/>
      <c r="E262" s="323">
        <v>64</v>
      </c>
      <c r="F262" s="324"/>
      <c r="G262" s="160"/>
      <c r="H262" s="159">
        <f t="shared" si="10"/>
        <v>0</v>
      </c>
    </row>
    <row r="263" spans="1:8">
      <c r="A263" s="300"/>
      <c r="B263" s="300"/>
      <c r="C263" s="319" t="s">
        <v>1214</v>
      </c>
      <c r="D263" s="162"/>
      <c r="E263" s="323">
        <v>5.6</v>
      </c>
      <c r="F263" s="324"/>
      <c r="G263" s="160"/>
      <c r="H263" s="159">
        <f t="shared" si="10"/>
        <v>0</v>
      </c>
    </row>
    <row r="264" spans="1:8">
      <c r="A264" s="300" t="s">
        <v>1514</v>
      </c>
      <c r="B264" s="300" t="s">
        <v>1507</v>
      </c>
      <c r="C264" s="282" t="s">
        <v>1215</v>
      </c>
      <c r="D264" s="162" t="s">
        <v>85</v>
      </c>
      <c r="E264" s="322">
        <v>367.4</v>
      </c>
      <c r="F264" s="324"/>
      <c r="G264" s="160"/>
      <c r="H264" s="159">
        <f t="shared" si="10"/>
        <v>0</v>
      </c>
    </row>
    <row r="265" spans="1:8">
      <c r="A265" s="300"/>
      <c r="B265" s="300"/>
      <c r="C265" s="319" t="s">
        <v>1216</v>
      </c>
      <c r="D265" s="349"/>
      <c r="E265" s="323">
        <v>32</v>
      </c>
      <c r="F265" s="324"/>
      <c r="G265" s="160"/>
      <c r="H265" s="159">
        <f t="shared" si="10"/>
        <v>0</v>
      </c>
    </row>
    <row r="266" spans="1:8">
      <c r="A266" s="300"/>
      <c r="B266" s="300"/>
      <c r="C266" s="319" t="s">
        <v>1217</v>
      </c>
      <c r="D266" s="162"/>
      <c r="E266" s="323">
        <v>335.4</v>
      </c>
      <c r="F266" s="324"/>
      <c r="G266" s="160"/>
      <c r="H266" s="159">
        <f t="shared" si="10"/>
        <v>0</v>
      </c>
    </row>
    <row r="267" spans="1:8">
      <c r="A267" s="300" t="s">
        <v>1515</v>
      </c>
      <c r="B267" s="300" t="s">
        <v>1073</v>
      </c>
      <c r="C267" s="282" t="s">
        <v>1074</v>
      </c>
      <c r="D267" s="162" t="s">
        <v>62</v>
      </c>
      <c r="E267" s="322">
        <v>1.6E-2</v>
      </c>
      <c r="F267" s="324"/>
      <c r="G267" s="160"/>
      <c r="H267" s="159">
        <f t="shared" si="10"/>
        <v>0</v>
      </c>
    </row>
    <row r="268" spans="1:8">
      <c r="A268" s="300"/>
      <c r="B268" s="300"/>
      <c r="C268" s="319" t="s">
        <v>1218</v>
      </c>
      <c r="D268" s="162"/>
      <c r="E268" s="323">
        <v>1.6E-2</v>
      </c>
      <c r="F268" s="324"/>
      <c r="G268" s="160"/>
      <c r="H268" s="159">
        <f t="shared" si="10"/>
        <v>0</v>
      </c>
    </row>
    <row r="269" spans="1:8" ht="16.5" customHeight="1">
      <c r="A269" s="300" t="s">
        <v>1534</v>
      </c>
      <c r="B269" s="300" t="s">
        <v>1508</v>
      </c>
      <c r="C269" s="288" t="s">
        <v>1536</v>
      </c>
      <c r="D269" s="162" t="s">
        <v>62</v>
      </c>
      <c r="E269" s="335">
        <f>E270</f>
        <v>0.05</v>
      </c>
      <c r="F269" s="324"/>
      <c r="G269" s="160"/>
      <c r="H269" s="159">
        <f t="shared" si="10"/>
        <v>0</v>
      </c>
    </row>
    <row r="270" spans="1:8">
      <c r="A270" s="300"/>
      <c r="B270" s="300"/>
      <c r="C270" s="319" t="s">
        <v>1535</v>
      </c>
      <c r="D270" s="320"/>
      <c r="E270" s="336">
        <f>50/1000</f>
        <v>0.05</v>
      </c>
      <c r="F270" s="324"/>
      <c r="G270" s="160"/>
      <c r="H270" s="159"/>
    </row>
    <row r="271" spans="1:8">
      <c r="A271" s="300"/>
      <c r="B271" s="300"/>
      <c r="C271" s="350"/>
      <c r="D271" s="162"/>
      <c r="E271" s="335"/>
      <c r="F271" s="324"/>
      <c r="G271" s="160"/>
      <c r="H271" s="159"/>
    </row>
    <row r="272" spans="1:8">
      <c r="A272" s="165" t="s">
        <v>1239</v>
      </c>
      <c r="B272" s="300"/>
      <c r="C272" s="198" t="s">
        <v>1511</v>
      </c>
      <c r="D272" s="162"/>
      <c r="E272" s="323"/>
      <c r="F272" s="324"/>
      <c r="G272" s="160"/>
      <c r="H272" s="159"/>
    </row>
    <row r="273" spans="1:8" ht="17.25" customHeight="1">
      <c r="A273" s="300" t="s">
        <v>1516</v>
      </c>
      <c r="B273" s="300" t="s">
        <v>1228</v>
      </c>
      <c r="C273" s="282" t="s">
        <v>1229</v>
      </c>
      <c r="D273" s="349" t="s">
        <v>85</v>
      </c>
      <c r="E273" s="322">
        <v>31.274000000000001</v>
      </c>
      <c r="F273" s="324"/>
      <c r="G273" s="160"/>
      <c r="H273" s="159">
        <f t="shared" si="10"/>
        <v>0</v>
      </c>
    </row>
    <row r="274" spans="1:8" ht="15" customHeight="1">
      <c r="A274" s="300"/>
      <c r="B274" s="300"/>
      <c r="C274" s="319" t="s">
        <v>1230</v>
      </c>
      <c r="D274" s="162"/>
      <c r="E274" s="323">
        <v>14.805999999999999</v>
      </c>
      <c r="F274" s="324"/>
      <c r="G274" s="160"/>
      <c r="H274" s="159">
        <f t="shared" si="10"/>
        <v>0</v>
      </c>
    </row>
    <row r="275" spans="1:8">
      <c r="A275" s="300"/>
      <c r="B275" s="300"/>
      <c r="C275" s="319" t="s">
        <v>1231</v>
      </c>
      <c r="D275" s="349"/>
      <c r="E275" s="323">
        <v>11.768000000000001</v>
      </c>
      <c r="F275" s="324"/>
      <c r="G275" s="160"/>
      <c r="H275" s="159">
        <f t="shared" si="10"/>
        <v>0</v>
      </c>
    </row>
    <row r="276" spans="1:8">
      <c r="A276" s="300"/>
      <c r="B276" s="300"/>
      <c r="C276" s="319" t="s">
        <v>1232</v>
      </c>
      <c r="D276" s="162"/>
      <c r="E276" s="323">
        <v>4.7</v>
      </c>
      <c r="F276" s="324"/>
      <c r="G276" s="160"/>
      <c r="H276" s="159">
        <f t="shared" si="10"/>
        <v>0</v>
      </c>
    </row>
    <row r="277" spans="1:8">
      <c r="A277" s="300" t="s">
        <v>1517</v>
      </c>
      <c r="B277" s="300" t="s">
        <v>1537</v>
      </c>
      <c r="C277" s="282" t="s">
        <v>1180</v>
      </c>
      <c r="D277" s="162" t="s">
        <v>85</v>
      </c>
      <c r="E277" s="322">
        <v>48.51</v>
      </c>
      <c r="F277" s="324"/>
      <c r="G277" s="160"/>
      <c r="H277" s="159">
        <f t="shared" si="10"/>
        <v>0</v>
      </c>
    </row>
    <row r="278" spans="1:8">
      <c r="A278" s="300"/>
      <c r="B278" s="300"/>
      <c r="C278" s="319" t="s">
        <v>1233</v>
      </c>
      <c r="D278" s="162"/>
      <c r="E278" s="323">
        <v>48.51</v>
      </c>
      <c r="F278" s="324"/>
      <c r="G278" s="160"/>
      <c r="H278" s="159">
        <f t="shared" si="10"/>
        <v>0</v>
      </c>
    </row>
    <row r="279" spans="1:8">
      <c r="A279" s="300" t="s">
        <v>1518</v>
      </c>
      <c r="B279" s="300" t="s">
        <v>1234</v>
      </c>
      <c r="C279" s="282" t="s">
        <v>1235</v>
      </c>
      <c r="D279" s="162" t="s">
        <v>62</v>
      </c>
      <c r="E279" s="322">
        <v>1.4999999999999999E-2</v>
      </c>
      <c r="F279" s="324"/>
      <c r="G279" s="160"/>
      <c r="H279" s="159">
        <f t="shared" si="10"/>
        <v>0</v>
      </c>
    </row>
    <row r="280" spans="1:8">
      <c r="A280" s="300"/>
      <c r="B280" s="300"/>
      <c r="C280" s="319" t="s">
        <v>1236</v>
      </c>
      <c r="D280" s="162"/>
      <c r="E280" s="323">
        <v>3.0000000000000001E-3</v>
      </c>
      <c r="F280" s="324"/>
      <c r="G280" s="160"/>
      <c r="H280" s="159">
        <f t="shared" si="10"/>
        <v>0</v>
      </c>
    </row>
    <row r="281" spans="1:8">
      <c r="A281" s="300"/>
      <c r="B281" s="300"/>
      <c r="C281" s="319" t="s">
        <v>1237</v>
      </c>
      <c r="D281" s="349"/>
      <c r="E281" s="323">
        <v>1.2E-2</v>
      </c>
      <c r="F281" s="324"/>
      <c r="G281" s="160"/>
      <c r="H281" s="159">
        <f t="shared" si="10"/>
        <v>0</v>
      </c>
    </row>
    <row r="282" spans="1:8">
      <c r="A282" s="300"/>
      <c r="B282" s="300"/>
      <c r="C282" s="319"/>
      <c r="D282" s="162"/>
      <c r="E282" s="323"/>
      <c r="F282" s="324"/>
      <c r="G282" s="160"/>
      <c r="H282" s="159"/>
    </row>
    <row r="283" spans="1:8" ht="17.25" customHeight="1">
      <c r="A283" s="300" t="s">
        <v>1240</v>
      </c>
      <c r="B283" s="300" t="s">
        <v>455</v>
      </c>
      <c r="C283" s="282" t="s">
        <v>1219</v>
      </c>
      <c r="D283" s="162" t="s">
        <v>191</v>
      </c>
      <c r="E283" s="322">
        <v>55.14</v>
      </c>
      <c r="F283" s="324"/>
      <c r="G283" s="160"/>
      <c r="H283" s="159">
        <f t="shared" ref="H283:H295" si="11">PRODUCT(E283,(F283+G283))</f>
        <v>0</v>
      </c>
    </row>
    <row r="284" spans="1:8" ht="25.5">
      <c r="A284" s="300"/>
      <c r="B284" s="300"/>
      <c r="C284" s="319" t="s">
        <v>1220</v>
      </c>
      <c r="D284" s="162"/>
      <c r="E284" s="323">
        <v>12.441000000000001</v>
      </c>
      <c r="F284" s="324"/>
      <c r="G284" s="160"/>
      <c r="H284" s="159">
        <f t="shared" si="11"/>
        <v>0</v>
      </c>
    </row>
    <row r="285" spans="1:8" ht="25.5">
      <c r="A285" s="300"/>
      <c r="B285" s="300"/>
      <c r="C285" s="319" t="s">
        <v>1221</v>
      </c>
      <c r="D285" s="162"/>
      <c r="E285" s="323">
        <v>16.956</v>
      </c>
      <c r="F285" s="324"/>
      <c r="G285" s="160"/>
      <c r="H285" s="159">
        <f t="shared" si="11"/>
        <v>0</v>
      </c>
    </row>
    <row r="286" spans="1:8">
      <c r="A286" s="300"/>
      <c r="B286" s="300"/>
      <c r="C286" s="319" t="s">
        <v>1569</v>
      </c>
      <c r="D286" s="162"/>
      <c r="E286" s="323">
        <v>21.27</v>
      </c>
      <c r="F286" s="324"/>
      <c r="G286" s="160"/>
      <c r="H286" s="159"/>
    </row>
    <row r="287" spans="1:8" ht="25.5">
      <c r="A287" s="300"/>
      <c r="B287" s="300"/>
      <c r="C287" s="319" t="s">
        <v>1570</v>
      </c>
      <c r="D287" s="162"/>
      <c r="E287" s="323">
        <v>4.4729999999999999</v>
      </c>
      <c r="F287" s="324"/>
      <c r="G287" s="160"/>
      <c r="H287" s="159"/>
    </row>
    <row r="288" spans="1:8">
      <c r="A288" s="300" t="s">
        <v>1241</v>
      </c>
      <c r="B288" s="300" t="s">
        <v>1222</v>
      </c>
      <c r="C288" s="282" t="s">
        <v>1223</v>
      </c>
      <c r="D288" s="162" t="s">
        <v>62</v>
      </c>
      <c r="E288" s="322">
        <v>1.7000000000000001E-2</v>
      </c>
      <c r="F288" s="324"/>
      <c r="G288" s="160"/>
      <c r="H288" s="159">
        <f t="shared" si="11"/>
        <v>0</v>
      </c>
    </row>
    <row r="289" spans="1:8" ht="25.5">
      <c r="A289" s="300"/>
      <c r="B289" s="330"/>
      <c r="C289" s="319" t="s">
        <v>1224</v>
      </c>
      <c r="D289" s="320"/>
      <c r="E289" s="323">
        <v>1.7000000000000001E-2</v>
      </c>
      <c r="F289" s="324"/>
      <c r="G289" s="160"/>
      <c r="H289" s="159">
        <f t="shared" si="11"/>
        <v>0</v>
      </c>
    </row>
    <row r="290" spans="1:8" ht="25.5">
      <c r="A290" s="300" t="s">
        <v>1242</v>
      </c>
      <c r="B290" s="300" t="s">
        <v>1225</v>
      </c>
      <c r="C290" s="282" t="s">
        <v>1226</v>
      </c>
      <c r="D290" s="162" t="s">
        <v>62</v>
      </c>
      <c r="E290" s="322">
        <v>1.2E-2</v>
      </c>
      <c r="F290" s="324"/>
      <c r="G290" s="160"/>
      <c r="H290" s="159">
        <f t="shared" si="11"/>
        <v>0</v>
      </c>
    </row>
    <row r="291" spans="1:8">
      <c r="A291" s="300"/>
      <c r="B291" s="330"/>
      <c r="C291" s="319" t="s">
        <v>1227</v>
      </c>
      <c r="D291" s="320"/>
      <c r="E291" s="323">
        <v>1.2E-2</v>
      </c>
      <c r="F291" s="324"/>
      <c r="G291" s="160"/>
      <c r="H291" s="159">
        <f t="shared" si="11"/>
        <v>0</v>
      </c>
    </row>
    <row r="292" spans="1:8" ht="25.5">
      <c r="A292" s="300" t="s">
        <v>1577</v>
      </c>
      <c r="B292" s="300" t="s">
        <v>1571</v>
      </c>
      <c r="C292" s="282" t="s">
        <v>1572</v>
      </c>
      <c r="D292" s="162" t="s">
        <v>62</v>
      </c>
      <c r="E292" s="322">
        <v>2.1000000000000001E-2</v>
      </c>
      <c r="F292" s="324"/>
      <c r="G292" s="160"/>
      <c r="H292" s="159">
        <f t="shared" si="11"/>
        <v>0</v>
      </c>
    </row>
    <row r="293" spans="1:8">
      <c r="A293" s="300"/>
      <c r="B293" s="330"/>
      <c r="C293" s="319" t="s">
        <v>1573</v>
      </c>
      <c r="D293" s="320"/>
      <c r="E293" s="323">
        <v>2.1000000000000001E-2</v>
      </c>
      <c r="F293" s="324"/>
      <c r="G293" s="160"/>
      <c r="H293" s="159">
        <f t="shared" si="11"/>
        <v>0</v>
      </c>
    </row>
    <row r="294" spans="1:8">
      <c r="A294" s="300" t="s">
        <v>1578</v>
      </c>
      <c r="B294" s="300" t="s">
        <v>1574</v>
      </c>
      <c r="C294" s="282" t="s">
        <v>1575</v>
      </c>
      <c r="D294" s="162" t="s">
        <v>62</v>
      </c>
      <c r="E294" s="335">
        <v>4.0000000000000001E-3</v>
      </c>
      <c r="F294" s="324"/>
      <c r="G294" s="160"/>
      <c r="H294" s="159">
        <f t="shared" si="11"/>
        <v>0</v>
      </c>
    </row>
    <row r="295" spans="1:8" ht="25.5">
      <c r="A295" s="300"/>
      <c r="B295" s="330"/>
      <c r="C295" s="319" t="s">
        <v>1576</v>
      </c>
      <c r="D295" s="320"/>
      <c r="E295" s="336">
        <v>4.0000000000000001E-3</v>
      </c>
      <c r="F295" s="324"/>
      <c r="G295" s="160"/>
      <c r="H295" s="159">
        <f t="shared" si="11"/>
        <v>0</v>
      </c>
    </row>
    <row r="296" spans="1:8" ht="13.5" thickBot="1">
      <c r="A296" s="163"/>
      <c r="B296" s="163"/>
      <c r="C296" s="282"/>
      <c r="D296" s="162"/>
      <c r="E296" s="161"/>
      <c r="F296" s="161"/>
      <c r="G296" s="160"/>
      <c r="H296" s="159"/>
    </row>
    <row r="297" spans="1:8" ht="13.5" thickBot="1">
      <c r="A297" s="283"/>
      <c r="B297" s="317"/>
      <c r="C297" s="278" t="s">
        <v>83</v>
      </c>
      <c r="D297" s="284" t="s">
        <v>82</v>
      </c>
      <c r="E297" s="285"/>
      <c r="F297" s="285"/>
      <c r="G297" s="286"/>
      <c r="H297" s="287">
        <f>SUBTOTAL(9,H254:H291)</f>
        <v>0</v>
      </c>
    </row>
    <row r="298" spans="1:8" ht="13.5" thickBot="1">
      <c r="A298" s="273"/>
      <c r="B298" s="316"/>
      <c r="C298" s="274"/>
      <c r="D298" s="274"/>
      <c r="E298" s="275"/>
      <c r="F298" s="275"/>
      <c r="G298" s="276"/>
      <c r="H298" s="277"/>
    </row>
    <row r="299" spans="1:8" ht="13.5" thickBot="1">
      <c r="A299" s="28" t="s">
        <v>1243</v>
      </c>
      <c r="B299" s="118"/>
      <c r="C299" s="24" t="s">
        <v>1244</v>
      </c>
      <c r="D299" s="278"/>
      <c r="E299" s="279"/>
      <c r="F299" s="279"/>
      <c r="G299" s="280"/>
      <c r="H299" s="281"/>
    </row>
    <row r="300" spans="1:8" ht="14.25">
      <c r="A300" s="199"/>
      <c r="B300" s="199"/>
      <c r="C300" s="198"/>
      <c r="D300" s="349"/>
      <c r="E300" s="196"/>
      <c r="F300" s="196"/>
      <c r="G300" s="195"/>
      <c r="H300" s="194"/>
    </row>
    <row r="301" spans="1:8" ht="25.5">
      <c r="A301" s="300" t="s">
        <v>1258</v>
      </c>
      <c r="B301" s="300">
        <v>783102801</v>
      </c>
      <c r="C301" s="282" t="s">
        <v>1681</v>
      </c>
      <c r="D301" s="162" t="s">
        <v>60</v>
      </c>
      <c r="E301" s="322">
        <f>E302</f>
        <v>1.5</v>
      </c>
      <c r="F301" s="324"/>
      <c r="G301" s="160"/>
      <c r="H301" s="159">
        <f t="shared" ref="H301:H302" si="12">PRODUCT(E301,(F301+G301))</f>
        <v>0</v>
      </c>
    </row>
    <row r="302" spans="1:8" ht="14.25">
      <c r="A302" s="199"/>
      <c r="B302" s="199"/>
      <c r="C302" s="319" t="s">
        <v>1680</v>
      </c>
      <c r="D302" s="162"/>
      <c r="E302" s="323">
        <v>1.5</v>
      </c>
      <c r="F302" s="196"/>
      <c r="G302" s="195"/>
      <c r="H302" s="159">
        <f t="shared" si="12"/>
        <v>0</v>
      </c>
    </row>
    <row r="303" spans="1:8" ht="12.75" customHeight="1">
      <c r="A303" s="300" t="s">
        <v>1259</v>
      </c>
      <c r="B303" s="300" t="s">
        <v>1245</v>
      </c>
      <c r="C303" s="282" t="s">
        <v>1246</v>
      </c>
      <c r="D303" s="162" t="s">
        <v>60</v>
      </c>
      <c r="E303" s="322">
        <v>90</v>
      </c>
      <c r="F303" s="324"/>
      <c r="G303" s="160"/>
      <c r="H303" s="159">
        <f>PRODUCT(E303,(F303+G303))</f>
        <v>0</v>
      </c>
    </row>
    <row r="304" spans="1:8" ht="12.75" customHeight="1">
      <c r="A304" s="300"/>
      <c r="B304" s="300"/>
      <c r="C304" s="319" t="s">
        <v>1247</v>
      </c>
      <c r="D304" s="162"/>
      <c r="E304" s="323">
        <v>90</v>
      </c>
      <c r="F304" s="324"/>
      <c r="G304" s="160"/>
      <c r="H304" s="159">
        <f t="shared" ref="H304:H314" si="13">PRODUCT(E304,(F304+G304))</f>
        <v>0</v>
      </c>
    </row>
    <row r="305" spans="1:8">
      <c r="A305" s="300" t="s">
        <v>1260</v>
      </c>
      <c r="B305" s="300" t="s">
        <v>1248</v>
      </c>
      <c r="C305" s="282" t="s">
        <v>1249</v>
      </c>
      <c r="D305" s="162" t="s">
        <v>60</v>
      </c>
      <c r="E305" s="322">
        <f>SUM(E306:E310)</f>
        <v>490.7</v>
      </c>
      <c r="F305" s="324"/>
      <c r="G305" s="160"/>
      <c r="H305" s="159">
        <f t="shared" si="13"/>
        <v>0</v>
      </c>
    </row>
    <row r="306" spans="1:8">
      <c r="A306" s="300"/>
      <c r="B306" s="300"/>
      <c r="C306" s="319" t="s">
        <v>1250</v>
      </c>
      <c r="D306" s="162"/>
      <c r="E306" s="323">
        <v>15.6</v>
      </c>
      <c r="F306" s="334"/>
      <c r="G306" s="160"/>
      <c r="H306" s="159">
        <f t="shared" si="13"/>
        <v>0</v>
      </c>
    </row>
    <row r="307" spans="1:8">
      <c r="A307" s="300"/>
      <c r="B307" s="300"/>
      <c r="C307" s="319" t="s">
        <v>1519</v>
      </c>
      <c r="D307" s="162"/>
      <c r="E307" s="323">
        <v>69.400000000000006</v>
      </c>
      <c r="F307" s="334"/>
      <c r="G307" s="160"/>
      <c r="H307" s="159">
        <f t="shared" si="13"/>
        <v>0</v>
      </c>
    </row>
    <row r="308" spans="1:8">
      <c r="A308" s="300"/>
      <c r="B308" s="300"/>
      <c r="C308" s="319" t="s">
        <v>1251</v>
      </c>
      <c r="D308" s="349"/>
      <c r="E308" s="323">
        <v>401</v>
      </c>
      <c r="F308" s="334"/>
      <c r="G308" s="160"/>
      <c r="H308" s="159">
        <f t="shared" si="13"/>
        <v>0</v>
      </c>
    </row>
    <row r="309" spans="1:8">
      <c r="A309" s="300"/>
      <c r="B309" s="300"/>
      <c r="C309" s="319" t="s">
        <v>1252</v>
      </c>
      <c r="D309" s="162"/>
      <c r="E309" s="323">
        <v>3.2</v>
      </c>
      <c r="F309" s="334"/>
      <c r="G309" s="160"/>
      <c r="H309" s="159">
        <f t="shared" si="13"/>
        <v>0</v>
      </c>
    </row>
    <row r="310" spans="1:8">
      <c r="A310" s="300"/>
      <c r="B310" s="300"/>
      <c r="C310" s="319" t="s">
        <v>1680</v>
      </c>
      <c r="D310" s="162"/>
      <c r="E310" s="323">
        <v>1.5</v>
      </c>
      <c r="F310" s="334"/>
      <c r="G310" s="160"/>
      <c r="H310" s="159">
        <f t="shared" si="13"/>
        <v>0</v>
      </c>
    </row>
    <row r="311" spans="1:8" ht="25.5">
      <c r="A311" s="300" t="s">
        <v>1682</v>
      </c>
      <c r="B311" s="300" t="s">
        <v>1584</v>
      </c>
      <c r="C311" s="282" t="s">
        <v>1253</v>
      </c>
      <c r="D311" s="162" t="s">
        <v>60</v>
      </c>
      <c r="E311" s="322">
        <f>SUM(E312:E316)</f>
        <v>246.1</v>
      </c>
      <c r="F311" s="324"/>
      <c r="G311" s="160"/>
      <c r="H311" s="159">
        <f t="shared" si="13"/>
        <v>0</v>
      </c>
    </row>
    <row r="312" spans="1:8">
      <c r="A312" s="300"/>
      <c r="B312" s="300"/>
      <c r="C312" s="319" t="s">
        <v>1254</v>
      </c>
      <c r="D312" s="162"/>
      <c r="E312" s="323">
        <v>7.8</v>
      </c>
      <c r="F312" s="324"/>
      <c r="G312" s="160"/>
      <c r="H312" s="159">
        <f t="shared" si="13"/>
        <v>0</v>
      </c>
    </row>
    <row r="313" spans="1:8">
      <c r="A313" s="300"/>
      <c r="B313" s="300"/>
      <c r="C313" s="319" t="s">
        <v>1255</v>
      </c>
      <c r="D313" s="162"/>
      <c r="E313" s="323">
        <v>34.700000000000003</v>
      </c>
      <c r="F313" s="324"/>
      <c r="G313" s="160"/>
      <c r="H313" s="159">
        <f t="shared" si="13"/>
        <v>0</v>
      </c>
    </row>
    <row r="314" spans="1:8">
      <c r="A314" s="300"/>
      <c r="B314" s="300"/>
      <c r="C314" s="319" t="s">
        <v>1256</v>
      </c>
      <c r="D314" s="162"/>
      <c r="E314" s="323">
        <v>200.5</v>
      </c>
      <c r="F314" s="324"/>
      <c r="G314" s="160"/>
      <c r="H314" s="159">
        <f t="shared" si="13"/>
        <v>0</v>
      </c>
    </row>
    <row r="315" spans="1:8">
      <c r="A315" s="300"/>
      <c r="B315" s="300"/>
      <c r="C315" s="319" t="s">
        <v>1257</v>
      </c>
      <c r="D315" s="349"/>
      <c r="E315" s="323">
        <v>1.6</v>
      </c>
      <c r="F315" s="324"/>
      <c r="G315" s="160"/>
      <c r="H315" s="159"/>
    </row>
    <row r="316" spans="1:8">
      <c r="A316" s="300"/>
      <c r="B316" s="300"/>
      <c r="C316" s="319" t="s">
        <v>1680</v>
      </c>
      <c r="D316" s="162"/>
      <c r="E316" s="323">
        <v>1.5</v>
      </c>
      <c r="F316" s="324"/>
      <c r="G316" s="160"/>
      <c r="H316" s="159"/>
    </row>
    <row r="317" spans="1:8" ht="13.5" thickBot="1">
      <c r="A317" s="163"/>
      <c r="B317" s="163"/>
      <c r="C317" s="282"/>
      <c r="D317" s="162"/>
      <c r="E317" s="161"/>
      <c r="F317" s="161"/>
      <c r="G317" s="160"/>
      <c r="H317" s="159"/>
    </row>
    <row r="318" spans="1:8" ht="13.5" thickBot="1">
      <c r="A318" s="283"/>
      <c r="B318" s="317"/>
      <c r="C318" s="278" t="s">
        <v>83</v>
      </c>
      <c r="D318" s="284" t="s">
        <v>82</v>
      </c>
      <c r="E318" s="285"/>
      <c r="F318" s="285"/>
      <c r="G318" s="286"/>
      <c r="H318" s="287">
        <f>SUBTOTAL(9,H301:H315)</f>
        <v>0</v>
      </c>
    </row>
    <row r="319" spans="1:8" ht="13.5" thickBot="1">
      <c r="A319" s="273"/>
      <c r="B319" s="316"/>
      <c r="C319" s="274"/>
      <c r="D319" s="274"/>
      <c r="E319" s="275"/>
      <c r="F319" s="275"/>
      <c r="G319" s="276"/>
      <c r="H319" s="277"/>
    </row>
    <row r="320" spans="1:8" ht="13.5" thickBot="1">
      <c r="A320" s="28" t="s">
        <v>1261</v>
      </c>
      <c r="B320" s="118"/>
      <c r="C320" s="24" t="s">
        <v>1262</v>
      </c>
      <c r="D320" s="278"/>
      <c r="E320" s="279"/>
      <c r="F320" s="279"/>
      <c r="G320" s="280"/>
      <c r="H320" s="281"/>
    </row>
    <row r="321" spans="1:8" ht="14.25">
      <c r="A321" s="199"/>
      <c r="B321" s="199"/>
      <c r="C321" s="198"/>
      <c r="D321" s="349"/>
      <c r="E321" s="196"/>
      <c r="F321" s="196"/>
      <c r="G321" s="195"/>
      <c r="H321" s="194"/>
    </row>
    <row r="322" spans="1:8">
      <c r="A322" s="300" t="s">
        <v>1270</v>
      </c>
      <c r="B322" s="300" t="s">
        <v>1263</v>
      </c>
      <c r="C322" s="282" t="s">
        <v>1264</v>
      </c>
      <c r="D322" s="162" t="s">
        <v>60</v>
      </c>
      <c r="E322" s="322">
        <v>289.60000000000002</v>
      </c>
      <c r="F322" s="324"/>
      <c r="G322" s="160"/>
      <c r="H322" s="159">
        <f t="shared" ref="H322:H330" si="14">PRODUCT(E322,(F322+G322))</f>
        <v>0</v>
      </c>
    </row>
    <row r="323" spans="1:8">
      <c r="A323" s="300"/>
      <c r="B323" s="300"/>
      <c r="C323" s="319" t="s">
        <v>1254</v>
      </c>
      <c r="D323" s="162"/>
      <c r="E323" s="323">
        <v>7.8</v>
      </c>
      <c r="F323" s="324"/>
      <c r="G323" s="160"/>
      <c r="H323" s="159">
        <f t="shared" si="14"/>
        <v>0</v>
      </c>
    </row>
    <row r="324" spans="1:8">
      <c r="A324" s="300"/>
      <c r="B324" s="300"/>
      <c r="C324" s="319" t="s">
        <v>1255</v>
      </c>
      <c r="D324" s="162"/>
      <c r="E324" s="323">
        <v>34.700000000000003</v>
      </c>
      <c r="F324" s="324"/>
      <c r="G324" s="160"/>
      <c r="H324" s="159">
        <f t="shared" si="14"/>
        <v>0</v>
      </c>
    </row>
    <row r="325" spans="1:8">
      <c r="A325" s="300"/>
      <c r="B325" s="300"/>
      <c r="C325" s="319" t="s">
        <v>1265</v>
      </c>
      <c r="D325" s="162"/>
      <c r="E325" s="323">
        <v>245.5</v>
      </c>
      <c r="F325" s="324"/>
      <c r="G325" s="160"/>
      <c r="H325" s="159">
        <f t="shared" si="14"/>
        <v>0</v>
      </c>
    </row>
    <row r="326" spans="1:8">
      <c r="A326" s="300"/>
      <c r="B326" s="300"/>
      <c r="C326" s="319" t="s">
        <v>1257</v>
      </c>
      <c r="D326" s="162"/>
      <c r="E326" s="323">
        <v>1.6</v>
      </c>
      <c r="F326" s="324"/>
      <c r="G326" s="160"/>
      <c r="H326" s="159">
        <f t="shared" si="14"/>
        <v>0</v>
      </c>
    </row>
    <row r="327" spans="1:8">
      <c r="A327" s="300" t="s">
        <v>1271</v>
      </c>
      <c r="B327" s="300" t="s">
        <v>1585</v>
      </c>
      <c r="C327" s="282" t="s">
        <v>1266</v>
      </c>
      <c r="D327" s="362" t="s">
        <v>191</v>
      </c>
      <c r="E327" s="322">
        <v>10853</v>
      </c>
      <c r="F327" s="324"/>
      <c r="G327" s="160"/>
      <c r="H327" s="159">
        <f t="shared" si="14"/>
        <v>0</v>
      </c>
    </row>
    <row r="328" spans="1:8">
      <c r="A328" s="300"/>
      <c r="B328" s="300"/>
      <c r="C328" s="319" t="s">
        <v>1267</v>
      </c>
      <c r="D328" s="162"/>
      <c r="E328" s="323">
        <v>141</v>
      </c>
      <c r="F328" s="324"/>
      <c r="G328" s="160"/>
      <c r="H328" s="159">
        <f t="shared" si="14"/>
        <v>0</v>
      </c>
    </row>
    <row r="329" spans="1:8">
      <c r="A329" s="300"/>
      <c r="B329" s="300"/>
      <c r="C329" s="319" t="s">
        <v>1268</v>
      </c>
      <c r="D329" s="162"/>
      <c r="E329" s="323">
        <v>600</v>
      </c>
      <c r="F329" s="324"/>
      <c r="G329" s="160"/>
      <c r="H329" s="159">
        <f t="shared" si="14"/>
        <v>0</v>
      </c>
    </row>
    <row r="330" spans="1:8">
      <c r="A330" s="300"/>
      <c r="B330" s="300"/>
      <c r="C330" s="319" t="s">
        <v>1725</v>
      </c>
      <c r="D330" s="162"/>
      <c r="E330" s="323">
        <v>10000</v>
      </c>
      <c r="F330" s="324"/>
      <c r="G330" s="160"/>
      <c r="H330" s="159">
        <f t="shared" si="14"/>
        <v>0</v>
      </c>
    </row>
    <row r="331" spans="1:8">
      <c r="A331" s="300"/>
      <c r="B331" s="300"/>
      <c r="C331" s="319" t="s">
        <v>1269</v>
      </c>
      <c r="D331" s="162"/>
      <c r="E331" s="323">
        <v>112</v>
      </c>
      <c r="F331" s="324"/>
      <c r="G331" s="160"/>
      <c r="H331" s="159"/>
    </row>
    <row r="332" spans="1:8" ht="13.5" thickBot="1">
      <c r="A332" s="163"/>
      <c r="B332" s="163"/>
      <c r="C332" s="282"/>
      <c r="D332" s="162"/>
      <c r="E332" s="161"/>
      <c r="F332" s="161"/>
      <c r="G332" s="160"/>
      <c r="H332" s="159"/>
    </row>
    <row r="333" spans="1:8" ht="13.5" thickBot="1">
      <c r="A333" s="283"/>
      <c r="B333" s="317"/>
      <c r="C333" s="278" t="s">
        <v>83</v>
      </c>
      <c r="D333" s="284" t="s">
        <v>82</v>
      </c>
      <c r="E333" s="285"/>
      <c r="F333" s="285"/>
      <c r="G333" s="286"/>
      <c r="H333" s="287">
        <f>SUBTOTAL(9,H322:H331)</f>
        <v>0</v>
      </c>
    </row>
    <row r="334" spans="1:8" ht="13.5" thickBot="1">
      <c r="A334" s="14"/>
      <c r="B334" s="30"/>
      <c r="C334" s="13"/>
      <c r="D334" s="13"/>
      <c r="E334" s="12"/>
      <c r="F334" s="12"/>
      <c r="G334" s="12"/>
      <c r="H334" s="11"/>
    </row>
    <row r="335" spans="1:8" ht="18.75" thickBot="1">
      <c r="A335" s="293"/>
      <c r="B335" s="318"/>
      <c r="C335" s="294" t="s">
        <v>24</v>
      </c>
      <c r="D335" s="294"/>
      <c r="E335" s="295"/>
      <c r="F335" s="295"/>
      <c r="G335" s="296"/>
      <c r="H335" s="297">
        <f>SUBTOTAL(9,H40:H333)</f>
        <v>0</v>
      </c>
    </row>
    <row r="336" spans="1:8" ht="13.5" thickBot="1"/>
    <row r="337" spans="1:8" ht="13.5" thickBot="1">
      <c r="A337" s="23">
        <v>0</v>
      </c>
      <c r="B337" s="29"/>
      <c r="C337" s="22" t="s">
        <v>1708</v>
      </c>
      <c r="D337" s="18"/>
      <c r="E337" s="21"/>
      <c r="F337" s="21"/>
      <c r="G337" s="21"/>
      <c r="H337" s="20"/>
    </row>
    <row r="338" spans="1:8" ht="14.25">
      <c r="A338" s="470"/>
      <c r="B338" s="470"/>
      <c r="C338" s="468"/>
      <c r="D338" s="469"/>
      <c r="E338" s="465"/>
      <c r="F338" s="465"/>
      <c r="G338" s="466"/>
      <c r="H338" s="467"/>
    </row>
    <row r="339" spans="1:8">
      <c r="A339" s="449" t="s">
        <v>1273</v>
      </c>
      <c r="B339" s="449"/>
      <c r="C339" s="496" t="s">
        <v>1710</v>
      </c>
      <c r="D339" s="497"/>
      <c r="E339" s="497"/>
      <c r="F339" s="497"/>
      <c r="G339" s="497"/>
      <c r="H339" s="498"/>
    </row>
    <row r="340" spans="1:8" ht="13.5" thickBot="1">
      <c r="A340" s="471"/>
      <c r="B340" s="471"/>
      <c r="C340" s="499"/>
      <c r="D340" s="500"/>
      <c r="E340" s="500"/>
      <c r="F340" s="500"/>
      <c r="G340" s="500"/>
      <c r="H340" s="501"/>
    </row>
    <row r="341" spans="1:8" ht="13.5" thickBot="1"/>
    <row r="342" spans="1:8" ht="13.5" thickBot="1">
      <c r="A342" s="23">
        <v>0</v>
      </c>
      <c r="B342" s="29"/>
      <c r="C342" s="22" t="s">
        <v>1713</v>
      </c>
      <c r="D342" s="18"/>
      <c r="E342" s="21"/>
      <c r="F342" s="21"/>
      <c r="G342" s="21"/>
      <c r="H342" s="20"/>
    </row>
    <row r="343" spans="1:8" ht="14.25">
      <c r="A343" s="470"/>
      <c r="B343" s="470"/>
      <c r="C343" s="468"/>
      <c r="D343" s="469"/>
      <c r="E343" s="465"/>
      <c r="F343" s="465"/>
      <c r="G343" s="466"/>
      <c r="H343" s="467"/>
    </row>
    <row r="344" spans="1:8">
      <c r="A344" s="449" t="s">
        <v>1273</v>
      </c>
      <c r="B344" s="449"/>
      <c r="C344" s="496" t="s">
        <v>1714</v>
      </c>
      <c r="D344" s="497"/>
      <c r="E344" s="497"/>
      <c r="F344" s="497"/>
      <c r="G344" s="497"/>
      <c r="H344" s="498"/>
    </row>
    <row r="345" spans="1:8" ht="13.5" thickBot="1">
      <c r="A345" s="471"/>
      <c r="B345" s="471"/>
      <c r="C345" s="499"/>
      <c r="D345" s="500"/>
      <c r="E345" s="500"/>
      <c r="F345" s="500"/>
      <c r="G345" s="500"/>
      <c r="H345" s="501"/>
    </row>
    <row r="346" spans="1:8" ht="13.5" thickBot="1">
      <c r="A346" s="485"/>
      <c r="B346" s="486"/>
      <c r="C346" s="483"/>
      <c r="D346" s="483"/>
      <c r="E346" s="483"/>
      <c r="F346" s="483"/>
      <c r="G346" s="483"/>
      <c r="H346" s="484"/>
    </row>
    <row r="347" spans="1:8" ht="13.5" thickBot="1">
      <c r="A347" s="23">
        <v>0</v>
      </c>
      <c r="B347" s="29"/>
      <c r="C347" s="22" t="s">
        <v>1726</v>
      </c>
      <c r="D347" s="18"/>
      <c r="E347" s="21"/>
      <c r="F347" s="21"/>
      <c r="G347" s="21"/>
      <c r="H347" s="20"/>
    </row>
    <row r="348" spans="1:8" ht="14.25">
      <c r="A348" s="470"/>
      <c r="B348" s="470"/>
      <c r="C348" s="468"/>
      <c r="D348" s="469"/>
      <c r="E348" s="465"/>
      <c r="F348" s="465"/>
      <c r="G348" s="466"/>
      <c r="H348" s="467"/>
    </row>
    <row r="349" spans="1:8">
      <c r="A349" s="449" t="s">
        <v>1271</v>
      </c>
      <c r="B349" s="449"/>
      <c r="C349" s="496" t="s">
        <v>1727</v>
      </c>
      <c r="D349" s="497"/>
      <c r="E349" s="497"/>
      <c r="F349" s="497"/>
      <c r="G349" s="497"/>
      <c r="H349" s="498"/>
    </row>
    <row r="350" spans="1:8" ht="13.5" thickBot="1">
      <c r="A350" s="471"/>
      <c r="B350" s="471"/>
      <c r="C350" s="499"/>
      <c r="D350" s="500"/>
      <c r="E350" s="500"/>
      <c r="F350" s="500"/>
      <c r="G350" s="500"/>
      <c r="H350" s="501"/>
    </row>
  </sheetData>
  <mergeCells count="10">
    <mergeCell ref="C349:H349"/>
    <mergeCell ref="C350:H350"/>
    <mergeCell ref="C344:H344"/>
    <mergeCell ref="C345:H345"/>
    <mergeCell ref="C340:H340"/>
    <mergeCell ref="C1:E1"/>
    <mergeCell ref="C2:E2"/>
    <mergeCell ref="G2:H3"/>
    <mergeCell ref="C3:E3"/>
    <mergeCell ref="C339:H339"/>
  </mergeCells>
  <pageMargins left="0.39370078740157483" right="0.39370078740157483" top="0.39370078740157483" bottom="0.51181102362204722" header="0.51181102362204722" footer="0.39370078740157483"/>
  <pageSetup paperSize="9" scale="66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H99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G1" sqref="G1"/>
    </sheetView>
  </sheetViews>
  <sheetFormatPr defaultRowHeight="12.75"/>
  <cols>
    <col min="1" max="1" width="12.7109375" style="140" customWidth="1"/>
    <col min="2" max="2" width="55.7109375" style="140" customWidth="1"/>
    <col min="3" max="3" width="7.7109375" style="140" customWidth="1"/>
    <col min="4" max="4" width="10.7109375" style="140" customWidth="1"/>
    <col min="5" max="6" width="12.7109375" style="140" customWidth="1"/>
    <col min="7" max="7" width="16.7109375" style="140" customWidth="1"/>
    <col min="8" max="16384" width="9.140625" style="140"/>
  </cols>
  <sheetData>
    <row r="1" spans="1:8" ht="72" customHeight="1">
      <c r="A1" s="403"/>
      <c r="B1" s="531" t="s">
        <v>99</v>
      </c>
      <c r="C1" s="532"/>
      <c r="D1" s="532"/>
      <c r="E1" s="462"/>
      <c r="F1" s="404"/>
      <c r="G1" s="39" t="s">
        <v>1724</v>
      </c>
    </row>
    <row r="2" spans="1:8" s="230" customFormat="1" ht="42" customHeight="1">
      <c r="A2" s="405"/>
      <c r="B2" s="536" t="s">
        <v>92</v>
      </c>
      <c r="C2" s="537"/>
      <c r="D2" s="537"/>
      <c r="E2" s="460"/>
      <c r="F2" s="533" t="s">
        <v>1720</v>
      </c>
      <c r="G2" s="534"/>
    </row>
    <row r="3" spans="1:8" s="229" customFormat="1" ht="27" customHeight="1">
      <c r="A3" s="406"/>
      <c r="B3" s="538" t="str">
        <f>Rekapitulace!B11</f>
        <v>Objekt: SO 04 Věřejné osvětlení</v>
      </c>
      <c r="C3" s="539"/>
      <c r="D3" s="539"/>
      <c r="E3" s="461"/>
      <c r="F3" s="535"/>
      <c r="G3" s="534"/>
      <c r="H3" s="413"/>
    </row>
    <row r="4" spans="1:8" s="229" customFormat="1" ht="9.9499999999999993" customHeight="1" thickBot="1">
      <c r="A4" s="408"/>
      <c r="B4" s="409"/>
      <c r="C4" s="409"/>
      <c r="D4" s="410"/>
      <c r="E4" s="410"/>
      <c r="F4" s="410"/>
      <c r="G4" s="412"/>
      <c r="H4" s="414"/>
    </row>
    <row r="5" spans="1:8" s="224" customFormat="1" ht="24.75" thickBot="1">
      <c r="A5" s="228" t="s">
        <v>59</v>
      </c>
      <c r="B5" s="227" t="s">
        <v>58</v>
      </c>
      <c r="C5" s="225" t="s">
        <v>57</v>
      </c>
      <c r="D5" s="225" t="s">
        <v>56</v>
      </c>
      <c r="E5" s="226" t="s">
        <v>242</v>
      </c>
      <c r="F5" s="226" t="s">
        <v>243</v>
      </c>
      <c r="G5" s="225" t="s">
        <v>55</v>
      </c>
      <c r="H5" s="415"/>
    </row>
    <row r="6" spans="1:8" s="218" customFormat="1">
      <c r="A6" s="223"/>
      <c r="B6" s="222"/>
      <c r="C6" s="220"/>
      <c r="D6" s="220"/>
      <c r="E6" s="220"/>
      <c r="F6" s="221"/>
      <c r="G6" s="220"/>
    </row>
    <row r="7" spans="1:8" s="218" customFormat="1">
      <c r="A7" s="216"/>
      <c r="B7" s="219" t="s">
        <v>54</v>
      </c>
      <c r="C7" s="214"/>
      <c r="D7" s="214"/>
      <c r="E7" s="214"/>
      <c r="F7" s="215"/>
      <c r="G7" s="214"/>
    </row>
    <row r="8" spans="1:8" s="218" customFormat="1">
      <c r="A8" s="216"/>
      <c r="B8" s="219"/>
      <c r="C8" s="214"/>
      <c r="D8" s="214"/>
      <c r="E8" s="214"/>
      <c r="F8" s="215"/>
      <c r="G8" s="214"/>
    </row>
    <row r="9" spans="1:8" s="217" customFormat="1" ht="36">
      <c r="A9" s="216"/>
      <c r="B9" s="34" t="s">
        <v>53</v>
      </c>
      <c r="C9" s="214"/>
      <c r="D9" s="214"/>
      <c r="E9" s="214"/>
      <c r="F9" s="215"/>
      <c r="G9" s="214"/>
    </row>
    <row r="10" spans="1:8" s="166" customFormat="1" ht="24">
      <c r="A10" s="216"/>
      <c r="B10" s="34" t="s">
        <v>52</v>
      </c>
      <c r="C10" s="214"/>
      <c r="D10" s="214"/>
      <c r="E10" s="214"/>
      <c r="F10" s="215"/>
      <c r="G10" s="214"/>
    </row>
    <row r="11" spans="1:8" s="166" customFormat="1" ht="24">
      <c r="A11" s="216"/>
      <c r="B11" s="34" t="s">
        <v>51</v>
      </c>
      <c r="C11" s="214"/>
      <c r="D11" s="214"/>
      <c r="E11" s="214"/>
      <c r="F11" s="215"/>
      <c r="G11" s="214"/>
    </row>
    <row r="12" spans="1:8" s="166" customFormat="1" ht="24">
      <c r="A12" s="216"/>
      <c r="B12" s="33" t="s">
        <v>50</v>
      </c>
      <c r="C12" s="214"/>
      <c r="D12" s="214"/>
      <c r="E12" s="214"/>
      <c r="F12" s="215"/>
      <c r="G12" s="214"/>
    </row>
    <row r="13" spans="1:8" s="166" customFormat="1" ht="126" customHeight="1">
      <c r="A13" s="216"/>
      <c r="B13" s="33" t="s">
        <v>49</v>
      </c>
      <c r="C13" s="214"/>
      <c r="D13" s="214"/>
      <c r="E13" s="214"/>
      <c r="F13" s="215"/>
      <c r="G13" s="214"/>
    </row>
    <row r="14" spans="1:8" s="166" customFormat="1" ht="36">
      <c r="A14" s="216"/>
      <c r="B14" s="33" t="s">
        <v>48</v>
      </c>
      <c r="C14" s="214"/>
      <c r="D14" s="214"/>
      <c r="E14" s="214"/>
      <c r="F14" s="215"/>
      <c r="G14" s="214"/>
    </row>
    <row r="15" spans="1:8" s="166" customFormat="1" ht="24">
      <c r="A15" s="216"/>
      <c r="B15" s="33" t="s">
        <v>47</v>
      </c>
      <c r="C15" s="214"/>
      <c r="D15" s="214"/>
      <c r="E15" s="214"/>
      <c r="F15" s="215"/>
      <c r="G15" s="214"/>
    </row>
    <row r="16" spans="1:8" s="166" customFormat="1" ht="36">
      <c r="A16" s="216"/>
      <c r="B16" s="33" t="s">
        <v>46</v>
      </c>
      <c r="C16" s="214"/>
      <c r="D16" s="214"/>
      <c r="E16" s="214"/>
      <c r="F16" s="215"/>
      <c r="G16" s="214"/>
    </row>
    <row r="17" spans="1:7" s="166" customFormat="1" ht="14.25" customHeight="1">
      <c r="A17" s="213"/>
      <c r="B17" s="210"/>
      <c r="C17" s="209"/>
      <c r="D17" s="193"/>
      <c r="E17" s="193"/>
      <c r="F17" s="191"/>
      <c r="G17" s="190"/>
    </row>
    <row r="18" spans="1:7" s="166" customFormat="1" ht="14.25" customHeight="1">
      <c r="A18" s="204"/>
      <c r="B18" s="212" t="s">
        <v>91</v>
      </c>
      <c r="C18" s="203"/>
      <c r="D18" s="203"/>
      <c r="E18" s="203"/>
      <c r="F18" s="202"/>
      <c r="G18" s="211"/>
    </row>
    <row r="19" spans="1:7" s="166" customFormat="1" ht="14.25" customHeight="1">
      <c r="A19" s="168" t="s">
        <v>90</v>
      </c>
      <c r="B19" s="210"/>
      <c r="C19" s="209"/>
      <c r="D19" s="193"/>
      <c r="E19" s="193"/>
      <c r="F19" s="191"/>
      <c r="G19" s="208"/>
    </row>
    <row r="20" spans="1:7" s="166" customFormat="1" ht="14.25" customHeight="1">
      <c r="A20" s="246">
        <f>A24</f>
        <v>1</v>
      </c>
      <c r="B20" s="207" t="str">
        <f>B24</f>
        <v>Veřejné osvětlení</v>
      </c>
      <c r="C20" s="203"/>
      <c r="D20" s="203"/>
      <c r="E20" s="203"/>
      <c r="F20" s="202"/>
      <c r="G20" s="201">
        <f>$G$88</f>
        <v>0</v>
      </c>
    </row>
    <row r="21" spans="1:7" s="166" customFormat="1" ht="14.25" customHeight="1" thickBot="1">
      <c r="A21" s="246"/>
      <c r="B21" s="207"/>
      <c r="C21" s="203"/>
      <c r="D21" s="203"/>
      <c r="E21" s="203"/>
      <c r="F21" s="202"/>
      <c r="G21" s="201"/>
    </row>
    <row r="22" spans="1:7" s="167" customFormat="1" ht="24" customHeight="1" thickBot="1">
      <c r="A22" s="200"/>
      <c r="B22" s="353" t="s">
        <v>24</v>
      </c>
      <c r="C22" s="271"/>
      <c r="D22" s="271"/>
      <c r="E22" s="271"/>
      <c r="F22" s="272"/>
      <c r="G22" s="357">
        <f>SUM(G20)</f>
        <v>0</v>
      </c>
    </row>
    <row r="23" spans="1:7" s="167" customFormat="1" ht="13.5" thickBot="1">
      <c r="A23" s="149"/>
      <c r="B23" s="148"/>
      <c r="C23" s="148"/>
      <c r="D23" s="147"/>
      <c r="E23" s="147"/>
      <c r="F23" s="146"/>
      <c r="G23" s="145"/>
    </row>
    <row r="24" spans="1:7" s="167" customFormat="1" ht="13.5" thickBot="1">
      <c r="A24" s="181">
        <v>1</v>
      </c>
      <c r="B24" s="180" t="s">
        <v>100</v>
      </c>
      <c r="C24" s="153"/>
      <c r="D24" s="179"/>
      <c r="E24" s="179"/>
      <c r="F24" s="178"/>
      <c r="G24" s="177"/>
    </row>
    <row r="25" spans="1:7" s="167" customFormat="1" ht="14.25">
      <c r="A25" s="199"/>
      <c r="B25" s="198"/>
      <c r="C25" s="197"/>
      <c r="D25" s="196"/>
      <c r="E25" s="196"/>
      <c r="F25" s="195"/>
      <c r="G25" s="194"/>
    </row>
    <row r="26" spans="1:7" s="167" customFormat="1" ht="14.25">
      <c r="A26" s="183" t="s">
        <v>31</v>
      </c>
      <c r="B26" s="188" t="s">
        <v>125</v>
      </c>
      <c r="C26" s="193"/>
      <c r="D26" s="192"/>
      <c r="E26" s="192"/>
      <c r="F26" s="191"/>
      <c r="G26" s="190"/>
    </row>
    <row r="27" spans="1:7" s="167" customFormat="1">
      <c r="A27" s="189"/>
      <c r="B27" s="182"/>
      <c r="C27" s="187"/>
      <c r="D27" s="186"/>
      <c r="E27" s="186"/>
      <c r="F27" s="185"/>
      <c r="G27" s="184"/>
    </row>
    <row r="28" spans="1:7" s="167" customFormat="1">
      <c r="A28" s="163" t="s">
        <v>88</v>
      </c>
      <c r="B28" s="172" t="s">
        <v>101</v>
      </c>
      <c r="C28" s="162" t="s">
        <v>26</v>
      </c>
      <c r="D28" s="160">
        <v>4</v>
      </c>
      <c r="E28" s="160"/>
      <c r="F28" s="234"/>
      <c r="G28" s="232">
        <f>PRODUCT(D28,(E28+F28))</f>
        <v>0</v>
      </c>
    </row>
    <row r="29" spans="1:7" s="167" customFormat="1">
      <c r="A29" s="163" t="s">
        <v>87</v>
      </c>
      <c r="B29" s="172" t="s">
        <v>102</v>
      </c>
      <c r="C29" s="162" t="s">
        <v>26</v>
      </c>
      <c r="D29" s="160">
        <v>4</v>
      </c>
      <c r="E29" s="160"/>
      <c r="F29" s="234"/>
      <c r="G29" s="232">
        <f t="shared" ref="G29:G86" si="0">PRODUCT(D29,(E29+F29))</f>
        <v>0</v>
      </c>
    </row>
    <row r="30" spans="1:7" s="167" customFormat="1" ht="16.5" customHeight="1">
      <c r="A30" s="163" t="s">
        <v>86</v>
      </c>
      <c r="B30" s="172" t="s">
        <v>103</v>
      </c>
      <c r="C30" s="162" t="s">
        <v>26</v>
      </c>
      <c r="D30" s="160">
        <v>4</v>
      </c>
      <c r="E30" s="160"/>
      <c r="F30" s="234"/>
      <c r="G30" s="232">
        <f t="shared" si="0"/>
        <v>0</v>
      </c>
    </row>
    <row r="31" spans="1:7" s="167" customFormat="1">
      <c r="A31" s="163" t="s">
        <v>104</v>
      </c>
      <c r="B31" s="172" t="s">
        <v>105</v>
      </c>
      <c r="C31" s="162" t="s">
        <v>26</v>
      </c>
      <c r="D31" s="160">
        <v>4</v>
      </c>
      <c r="E31" s="160"/>
      <c r="F31" s="234"/>
      <c r="G31" s="232">
        <f t="shared" si="0"/>
        <v>0</v>
      </c>
    </row>
    <row r="32" spans="1:7" s="167" customFormat="1" ht="25.5">
      <c r="A32" s="163" t="s">
        <v>106</v>
      </c>
      <c r="B32" s="172" t="s">
        <v>959</v>
      </c>
      <c r="C32" s="162" t="s">
        <v>85</v>
      </c>
      <c r="D32" s="160">
        <v>2</v>
      </c>
      <c r="E32" s="160"/>
      <c r="F32" s="234"/>
      <c r="G32" s="232">
        <f t="shared" si="0"/>
        <v>0</v>
      </c>
    </row>
    <row r="33" spans="1:8" s="167" customFormat="1" ht="25.5">
      <c r="A33" s="163" t="s">
        <v>107</v>
      </c>
      <c r="B33" s="172" t="s">
        <v>960</v>
      </c>
      <c r="C33" s="162" t="s">
        <v>85</v>
      </c>
      <c r="D33" s="160">
        <v>38</v>
      </c>
      <c r="E33" s="160"/>
      <c r="F33" s="234"/>
      <c r="G33" s="232">
        <f t="shared" si="0"/>
        <v>0</v>
      </c>
    </row>
    <row r="34" spans="1:8" s="167" customFormat="1">
      <c r="A34" s="163" t="s">
        <v>108</v>
      </c>
      <c r="B34" s="172" t="s">
        <v>109</v>
      </c>
      <c r="C34" s="162" t="s">
        <v>26</v>
      </c>
      <c r="D34" s="160">
        <v>4</v>
      </c>
      <c r="E34" s="160"/>
      <c r="F34" s="234"/>
      <c r="G34" s="232">
        <f t="shared" si="0"/>
        <v>0</v>
      </c>
    </row>
    <row r="35" spans="1:8" s="167" customFormat="1">
      <c r="A35" s="163" t="s">
        <v>110</v>
      </c>
      <c r="B35" s="172" t="s">
        <v>111</v>
      </c>
      <c r="C35" s="162" t="s">
        <v>26</v>
      </c>
      <c r="D35" s="160">
        <v>4</v>
      </c>
      <c r="E35" s="160"/>
      <c r="F35" s="234"/>
      <c r="G35" s="232">
        <f t="shared" si="0"/>
        <v>0</v>
      </c>
    </row>
    <row r="36" spans="1:8" s="167" customFormat="1">
      <c r="A36" s="163" t="s">
        <v>112</v>
      </c>
      <c r="B36" s="172" t="s">
        <v>113</v>
      </c>
      <c r="C36" s="162" t="s">
        <v>26</v>
      </c>
      <c r="D36" s="160">
        <v>7</v>
      </c>
      <c r="E36" s="160"/>
      <c r="F36" s="234"/>
      <c r="G36" s="232">
        <f t="shared" si="0"/>
        <v>0</v>
      </c>
    </row>
    <row r="37" spans="1:8" s="167" customFormat="1">
      <c r="A37" s="163" t="s">
        <v>114</v>
      </c>
      <c r="B37" s="172" t="s">
        <v>115</v>
      </c>
      <c r="C37" s="162" t="s">
        <v>26</v>
      </c>
      <c r="D37" s="160">
        <v>4</v>
      </c>
      <c r="E37" s="160"/>
      <c r="F37" s="234"/>
      <c r="G37" s="232">
        <f t="shared" si="0"/>
        <v>0</v>
      </c>
    </row>
    <row r="38" spans="1:8" s="167" customFormat="1" ht="25.5">
      <c r="A38" s="163" t="s">
        <v>116</v>
      </c>
      <c r="B38" s="172" t="s">
        <v>117</v>
      </c>
      <c r="C38" s="162" t="s">
        <v>26</v>
      </c>
      <c r="D38" s="160">
        <v>4</v>
      </c>
      <c r="E38" s="160"/>
      <c r="F38" s="234"/>
      <c r="G38" s="232">
        <f t="shared" si="0"/>
        <v>0</v>
      </c>
    </row>
    <row r="39" spans="1:8" s="167" customFormat="1" ht="34.5">
      <c r="A39" s="163" t="s">
        <v>118</v>
      </c>
      <c r="B39" s="172" t="s">
        <v>961</v>
      </c>
      <c r="C39" s="162" t="s">
        <v>26</v>
      </c>
      <c r="D39" s="160">
        <v>7</v>
      </c>
      <c r="E39" s="160"/>
      <c r="F39" s="234"/>
      <c r="G39" s="232">
        <f t="shared" si="0"/>
        <v>0</v>
      </c>
    </row>
    <row r="40" spans="1:8" s="167" customFormat="1" ht="25.5">
      <c r="A40" s="163" t="s">
        <v>119</v>
      </c>
      <c r="B40" s="172" t="s">
        <v>120</v>
      </c>
      <c r="C40" s="162" t="s">
        <v>26</v>
      </c>
      <c r="D40" s="160">
        <v>5</v>
      </c>
      <c r="E40" s="160"/>
      <c r="F40" s="234"/>
      <c r="G40" s="232">
        <f t="shared" si="0"/>
        <v>0</v>
      </c>
    </row>
    <row r="41" spans="1:8" s="167" customFormat="1">
      <c r="A41" s="163" t="s">
        <v>121</v>
      </c>
      <c r="B41" s="172" t="s">
        <v>122</v>
      </c>
      <c r="C41" s="162" t="s">
        <v>26</v>
      </c>
      <c r="D41" s="160">
        <v>3</v>
      </c>
      <c r="E41" s="160"/>
      <c r="F41" s="234"/>
      <c r="G41" s="232">
        <f t="shared" si="0"/>
        <v>0</v>
      </c>
    </row>
    <row r="42" spans="1:8" s="167" customFormat="1">
      <c r="A42" s="163" t="s">
        <v>123</v>
      </c>
      <c r="B42" s="172" t="s">
        <v>124</v>
      </c>
      <c r="C42" s="162" t="s">
        <v>26</v>
      </c>
      <c r="D42" s="160">
        <v>7</v>
      </c>
      <c r="E42" s="160"/>
      <c r="F42" s="234"/>
      <c r="G42" s="232">
        <f t="shared" si="0"/>
        <v>0</v>
      </c>
    </row>
    <row r="43" spans="1:8" s="166" customFormat="1">
      <c r="A43" s="204"/>
      <c r="B43" s="207"/>
      <c r="C43" s="206"/>
      <c r="D43" s="205"/>
      <c r="E43" s="205"/>
      <c r="F43" s="239"/>
      <c r="G43" s="232">
        <f t="shared" si="0"/>
        <v>0</v>
      </c>
    </row>
    <row r="44" spans="1:8" s="166" customFormat="1">
      <c r="A44" s="183" t="s">
        <v>43</v>
      </c>
      <c r="B44" s="235" t="s">
        <v>44</v>
      </c>
      <c r="C44" s="236"/>
      <c r="D44" s="237"/>
      <c r="E44" s="237"/>
      <c r="F44" s="238"/>
      <c r="G44" s="232">
        <f t="shared" si="0"/>
        <v>0</v>
      </c>
      <c r="H44" s="314"/>
    </row>
    <row r="45" spans="1:8" s="166" customFormat="1">
      <c r="A45" s="183"/>
      <c r="B45" s="188"/>
      <c r="C45" s="162"/>
      <c r="D45" s="161"/>
      <c r="E45" s="161"/>
      <c r="F45" s="234"/>
      <c r="G45" s="232">
        <f t="shared" si="0"/>
        <v>0</v>
      </c>
    </row>
    <row r="46" spans="1:8" s="166" customFormat="1">
      <c r="A46" s="163" t="s">
        <v>126</v>
      </c>
      <c r="B46" s="172" t="s">
        <v>127</v>
      </c>
      <c r="C46" s="162" t="s">
        <v>26</v>
      </c>
      <c r="D46" s="160">
        <v>1</v>
      </c>
      <c r="E46" s="160"/>
      <c r="F46" s="234"/>
      <c r="G46" s="232">
        <f t="shared" si="0"/>
        <v>0</v>
      </c>
    </row>
    <row r="47" spans="1:8" s="166" customFormat="1" ht="25.5">
      <c r="A47" s="163" t="s">
        <v>128</v>
      </c>
      <c r="B47" s="172" t="s">
        <v>962</v>
      </c>
      <c r="C47" s="162" t="s">
        <v>129</v>
      </c>
      <c r="D47" s="160">
        <v>1.6</v>
      </c>
      <c r="E47" s="160"/>
      <c r="F47" s="234"/>
      <c r="G47" s="232">
        <f t="shared" si="0"/>
        <v>0</v>
      </c>
    </row>
    <row r="48" spans="1:8" s="166" customFormat="1" ht="38.25">
      <c r="A48" s="163" t="s">
        <v>130</v>
      </c>
      <c r="B48" s="172" t="s">
        <v>963</v>
      </c>
      <c r="C48" s="162" t="s">
        <v>129</v>
      </c>
      <c r="D48" s="160">
        <v>1.296</v>
      </c>
      <c r="E48" s="160"/>
      <c r="F48" s="234"/>
      <c r="G48" s="232">
        <f t="shared" si="0"/>
        <v>0</v>
      </c>
    </row>
    <row r="49" spans="1:7" s="166" customFormat="1" ht="38.25">
      <c r="A49" s="163" t="s">
        <v>131</v>
      </c>
      <c r="B49" s="172" t="s">
        <v>964</v>
      </c>
      <c r="C49" s="162" t="s">
        <v>129</v>
      </c>
      <c r="D49" s="160">
        <v>2.2559999999999998</v>
      </c>
      <c r="E49" s="160"/>
      <c r="F49" s="234"/>
      <c r="G49" s="232">
        <f t="shared" si="0"/>
        <v>0</v>
      </c>
    </row>
    <row r="50" spans="1:7" s="166" customFormat="1" ht="25.5">
      <c r="A50" s="163" t="s">
        <v>132</v>
      </c>
      <c r="B50" s="172" t="s">
        <v>133</v>
      </c>
      <c r="C50" s="162" t="s">
        <v>26</v>
      </c>
      <c r="D50" s="160">
        <v>4</v>
      </c>
      <c r="E50" s="160"/>
      <c r="F50" s="234"/>
      <c r="G50" s="232">
        <f t="shared" si="0"/>
        <v>0</v>
      </c>
    </row>
    <row r="51" spans="1:7" s="166" customFormat="1" ht="50.25">
      <c r="A51" s="163" t="s">
        <v>134</v>
      </c>
      <c r="B51" s="172" t="s">
        <v>965</v>
      </c>
      <c r="C51" s="162" t="s">
        <v>129</v>
      </c>
      <c r="D51" s="160">
        <v>0.78</v>
      </c>
      <c r="E51" s="160"/>
      <c r="F51" s="234"/>
      <c r="G51" s="232">
        <f t="shared" si="0"/>
        <v>0</v>
      </c>
    </row>
    <row r="52" spans="1:7" s="166" customFormat="1" ht="50.25">
      <c r="A52" s="163" t="s">
        <v>135</v>
      </c>
      <c r="B52" s="172" t="s">
        <v>966</v>
      </c>
      <c r="C52" s="162" t="s">
        <v>129</v>
      </c>
      <c r="D52" s="160">
        <v>1.36</v>
      </c>
      <c r="E52" s="160"/>
      <c r="F52" s="234"/>
      <c r="G52" s="232">
        <f t="shared" si="0"/>
        <v>0</v>
      </c>
    </row>
    <row r="53" spans="1:7" s="166" customFormat="1" ht="38.25">
      <c r="A53" s="163" t="s">
        <v>136</v>
      </c>
      <c r="B53" s="172" t="s">
        <v>967</v>
      </c>
      <c r="C53" s="162" t="s">
        <v>137</v>
      </c>
      <c r="D53" s="160">
        <v>0.95</v>
      </c>
      <c r="E53" s="160"/>
      <c r="F53" s="234"/>
      <c r="G53" s="232">
        <f t="shared" si="0"/>
        <v>0</v>
      </c>
    </row>
    <row r="54" spans="1:7" s="166" customFormat="1" ht="38.25">
      <c r="A54" s="163" t="s">
        <v>138</v>
      </c>
      <c r="B54" s="172" t="s">
        <v>968</v>
      </c>
      <c r="C54" s="162" t="s">
        <v>137</v>
      </c>
      <c r="D54" s="160">
        <v>2.4</v>
      </c>
      <c r="E54" s="160"/>
      <c r="F54" s="234"/>
      <c r="G54" s="232">
        <f t="shared" si="0"/>
        <v>0</v>
      </c>
    </row>
    <row r="55" spans="1:7" s="166" customFormat="1" ht="25.5">
      <c r="A55" s="163" t="s">
        <v>139</v>
      </c>
      <c r="B55" s="172" t="s">
        <v>969</v>
      </c>
      <c r="C55" s="162" t="s">
        <v>129</v>
      </c>
      <c r="D55" s="160">
        <v>1.5</v>
      </c>
      <c r="E55" s="160"/>
      <c r="F55" s="234"/>
      <c r="G55" s="232">
        <f t="shared" si="0"/>
        <v>0</v>
      </c>
    </row>
    <row r="56" spans="1:7" s="166" customFormat="1">
      <c r="A56" s="163" t="s">
        <v>139</v>
      </c>
      <c r="B56" s="172" t="s">
        <v>140</v>
      </c>
      <c r="C56" s="162" t="s">
        <v>26</v>
      </c>
      <c r="D56" s="160">
        <v>5</v>
      </c>
      <c r="E56" s="160"/>
      <c r="F56" s="234"/>
      <c r="G56" s="232">
        <f t="shared" si="0"/>
        <v>0</v>
      </c>
    </row>
    <row r="57" spans="1:7" s="166" customFormat="1">
      <c r="A57" s="163" t="s">
        <v>139</v>
      </c>
      <c r="B57" s="172" t="s">
        <v>141</v>
      </c>
      <c r="C57" s="162" t="s">
        <v>26</v>
      </c>
      <c r="D57" s="160">
        <v>5</v>
      </c>
      <c r="E57" s="160"/>
      <c r="F57" s="234"/>
      <c r="G57" s="232">
        <f t="shared" si="0"/>
        <v>0</v>
      </c>
    </row>
    <row r="58" spans="1:7" s="166" customFormat="1" ht="47.25">
      <c r="A58" s="163" t="s">
        <v>139</v>
      </c>
      <c r="B58" s="172" t="s">
        <v>970</v>
      </c>
      <c r="C58" s="162" t="s">
        <v>26</v>
      </c>
      <c r="D58" s="160">
        <v>5</v>
      </c>
      <c r="E58" s="160"/>
      <c r="F58" s="234"/>
      <c r="G58" s="232">
        <f t="shared" si="0"/>
        <v>0</v>
      </c>
    </row>
    <row r="59" spans="1:7" s="166" customFormat="1" ht="25.5">
      <c r="A59" s="163" t="s">
        <v>142</v>
      </c>
      <c r="B59" s="172" t="s">
        <v>971</v>
      </c>
      <c r="C59" s="162" t="s">
        <v>85</v>
      </c>
      <c r="D59" s="160">
        <v>12</v>
      </c>
      <c r="E59" s="160"/>
      <c r="F59" s="234"/>
      <c r="G59" s="232">
        <f t="shared" si="0"/>
        <v>0</v>
      </c>
    </row>
    <row r="60" spans="1:7" s="166" customFormat="1" ht="25.5">
      <c r="A60" s="163" t="s">
        <v>143</v>
      </c>
      <c r="B60" s="172" t="s">
        <v>972</v>
      </c>
      <c r="C60" s="162" t="s">
        <v>85</v>
      </c>
      <c r="D60" s="160">
        <v>12</v>
      </c>
      <c r="E60" s="160"/>
      <c r="F60" s="234"/>
      <c r="G60" s="232">
        <f t="shared" si="0"/>
        <v>0</v>
      </c>
    </row>
    <row r="61" spans="1:7" s="166" customFormat="1" ht="25.5">
      <c r="A61" s="163" t="s">
        <v>144</v>
      </c>
      <c r="B61" s="172" t="s">
        <v>973</v>
      </c>
      <c r="C61" s="162" t="s">
        <v>85</v>
      </c>
      <c r="D61" s="160">
        <v>15</v>
      </c>
      <c r="E61" s="160"/>
      <c r="F61" s="234"/>
      <c r="G61" s="232">
        <f t="shared" si="0"/>
        <v>0</v>
      </c>
    </row>
    <row r="62" spans="1:7" s="166" customFormat="1" ht="25.5">
      <c r="A62" s="163" t="s">
        <v>145</v>
      </c>
      <c r="B62" s="172" t="s">
        <v>974</v>
      </c>
      <c r="C62" s="162" t="s">
        <v>85</v>
      </c>
      <c r="D62" s="160">
        <v>15</v>
      </c>
      <c r="E62" s="160"/>
      <c r="F62" s="234"/>
      <c r="G62" s="232">
        <f t="shared" si="0"/>
        <v>0</v>
      </c>
    </row>
    <row r="63" spans="1:7" s="166" customFormat="1" ht="25.5">
      <c r="A63" s="163" t="s">
        <v>146</v>
      </c>
      <c r="B63" s="172" t="s">
        <v>975</v>
      </c>
      <c r="C63" s="162" t="s">
        <v>85</v>
      </c>
      <c r="D63" s="160">
        <v>27</v>
      </c>
      <c r="E63" s="160"/>
      <c r="F63" s="234"/>
      <c r="G63" s="232">
        <f t="shared" si="0"/>
        <v>0</v>
      </c>
    </row>
    <row r="64" spans="1:7" s="166" customFormat="1" ht="51">
      <c r="A64" s="163" t="s">
        <v>147</v>
      </c>
      <c r="B64" s="172" t="s">
        <v>976</v>
      </c>
      <c r="C64" s="162" t="s">
        <v>137</v>
      </c>
      <c r="D64" s="160">
        <v>14.5</v>
      </c>
      <c r="E64" s="160"/>
      <c r="F64" s="234"/>
      <c r="G64" s="232">
        <f t="shared" si="0"/>
        <v>0</v>
      </c>
    </row>
    <row r="65" spans="1:8" s="166" customFormat="1" ht="51">
      <c r="A65" s="163" t="s">
        <v>148</v>
      </c>
      <c r="B65" s="172" t="s">
        <v>977</v>
      </c>
      <c r="C65" s="162" t="s">
        <v>137</v>
      </c>
      <c r="D65" s="160">
        <v>14.5</v>
      </c>
      <c r="E65" s="160"/>
      <c r="F65" s="234"/>
      <c r="G65" s="232">
        <f t="shared" si="0"/>
        <v>0</v>
      </c>
    </row>
    <row r="66" spans="1:8" s="167" customFormat="1" ht="25.5">
      <c r="A66" s="163" t="s">
        <v>149</v>
      </c>
      <c r="B66" s="172" t="s">
        <v>978</v>
      </c>
      <c r="C66" s="162" t="s">
        <v>150</v>
      </c>
      <c r="D66" s="160">
        <v>18</v>
      </c>
      <c r="E66" s="160"/>
      <c r="F66" s="234"/>
      <c r="G66" s="232">
        <f t="shared" si="0"/>
        <v>0</v>
      </c>
    </row>
    <row r="67" spans="1:8" s="167" customFormat="1" ht="25.5">
      <c r="A67" s="163" t="s">
        <v>151</v>
      </c>
      <c r="B67" s="172" t="s">
        <v>979</v>
      </c>
      <c r="C67" s="162" t="s">
        <v>85</v>
      </c>
      <c r="D67" s="160">
        <v>10</v>
      </c>
      <c r="E67" s="160"/>
      <c r="F67" s="234"/>
      <c r="G67" s="232">
        <f t="shared" si="0"/>
        <v>0</v>
      </c>
    </row>
    <row r="68" spans="1:8" s="166" customFormat="1" ht="38.25">
      <c r="A68" s="163" t="s">
        <v>152</v>
      </c>
      <c r="B68" s="172" t="s">
        <v>980</v>
      </c>
      <c r="C68" s="162" t="s">
        <v>137</v>
      </c>
      <c r="D68" s="160">
        <v>2</v>
      </c>
      <c r="E68" s="160"/>
      <c r="F68" s="234"/>
      <c r="G68" s="232">
        <f t="shared" si="0"/>
        <v>0</v>
      </c>
    </row>
    <row r="69" spans="1:8" ht="38.25">
      <c r="A69" s="163" t="s">
        <v>153</v>
      </c>
      <c r="B69" s="172" t="s">
        <v>981</v>
      </c>
      <c r="C69" s="162" t="s">
        <v>150</v>
      </c>
      <c r="D69" s="160">
        <v>0.2</v>
      </c>
      <c r="E69" s="160"/>
      <c r="F69" s="234"/>
      <c r="G69" s="232">
        <f t="shared" si="0"/>
        <v>0</v>
      </c>
    </row>
    <row r="70" spans="1:8" ht="25.5">
      <c r="A70" s="163" t="s">
        <v>154</v>
      </c>
      <c r="B70" s="172" t="s">
        <v>982</v>
      </c>
      <c r="C70" s="162" t="s">
        <v>85</v>
      </c>
      <c r="D70" s="160">
        <v>38</v>
      </c>
      <c r="E70" s="160"/>
      <c r="F70" s="234"/>
      <c r="G70" s="232">
        <f t="shared" si="0"/>
        <v>0</v>
      </c>
    </row>
    <row r="71" spans="1:8" s="167" customFormat="1" ht="25.5">
      <c r="A71" s="163" t="s">
        <v>155</v>
      </c>
      <c r="B71" s="172" t="s">
        <v>983</v>
      </c>
      <c r="C71" s="162" t="s">
        <v>85</v>
      </c>
      <c r="D71" s="160">
        <v>32</v>
      </c>
      <c r="E71" s="160"/>
      <c r="F71" s="234"/>
      <c r="G71" s="232">
        <f t="shared" si="0"/>
        <v>0</v>
      </c>
    </row>
    <row r="72" spans="1:8" s="167" customFormat="1" ht="25.5">
      <c r="A72" s="163" t="s">
        <v>156</v>
      </c>
      <c r="B72" s="172" t="s">
        <v>157</v>
      </c>
      <c r="C72" s="162" t="s">
        <v>26</v>
      </c>
      <c r="D72" s="160">
        <v>4</v>
      </c>
      <c r="E72" s="160"/>
      <c r="F72" s="234"/>
      <c r="G72" s="232">
        <f t="shared" si="0"/>
        <v>0</v>
      </c>
    </row>
    <row r="73" spans="1:8">
      <c r="A73" s="163" t="s">
        <v>158</v>
      </c>
      <c r="B73" s="172" t="s">
        <v>159</v>
      </c>
      <c r="C73" s="162" t="s">
        <v>26</v>
      </c>
      <c r="D73" s="160">
        <v>5</v>
      </c>
      <c r="E73" s="160"/>
      <c r="F73" s="234"/>
      <c r="G73" s="232">
        <f t="shared" si="0"/>
        <v>0</v>
      </c>
    </row>
    <row r="74" spans="1:8" s="167" customFormat="1" ht="38.25">
      <c r="A74" s="163" t="s">
        <v>160</v>
      </c>
      <c r="B74" s="172" t="s">
        <v>984</v>
      </c>
      <c r="C74" s="162" t="s">
        <v>150</v>
      </c>
      <c r="D74" s="160">
        <v>3.45</v>
      </c>
      <c r="E74" s="160"/>
      <c r="F74" s="234"/>
      <c r="G74" s="232">
        <f t="shared" si="0"/>
        <v>0</v>
      </c>
    </row>
    <row r="75" spans="1:8" s="167" customFormat="1" ht="28.5">
      <c r="A75" s="163" t="s">
        <v>161</v>
      </c>
      <c r="B75" s="172" t="s">
        <v>985</v>
      </c>
      <c r="C75" s="162" t="s">
        <v>150</v>
      </c>
      <c r="D75" s="160">
        <v>2.4500000000000002</v>
      </c>
      <c r="E75" s="160"/>
      <c r="F75" s="234"/>
      <c r="G75" s="232">
        <f t="shared" si="0"/>
        <v>0</v>
      </c>
    </row>
    <row r="76" spans="1:8" s="166" customFormat="1" ht="38.25">
      <c r="A76" s="163" t="s">
        <v>162</v>
      </c>
      <c r="B76" s="172" t="s">
        <v>986</v>
      </c>
      <c r="C76" s="162" t="s">
        <v>85</v>
      </c>
      <c r="D76" s="160">
        <v>15</v>
      </c>
      <c r="E76" s="160"/>
      <c r="F76" s="234"/>
      <c r="G76" s="232">
        <f t="shared" si="0"/>
        <v>0</v>
      </c>
    </row>
    <row r="77" spans="1:8" s="166" customFormat="1" ht="32.25" customHeight="1">
      <c r="A77" s="163" t="s">
        <v>163</v>
      </c>
      <c r="B77" s="172" t="s">
        <v>164</v>
      </c>
      <c r="C77" s="162" t="s">
        <v>26</v>
      </c>
      <c r="D77" s="160">
        <v>6</v>
      </c>
      <c r="E77" s="160"/>
      <c r="F77" s="234"/>
      <c r="G77" s="232">
        <f t="shared" si="0"/>
        <v>0</v>
      </c>
    </row>
    <row r="78" spans="1:8" s="166" customFormat="1" ht="47.25">
      <c r="A78" s="163" t="s">
        <v>165</v>
      </c>
      <c r="B78" s="172" t="s">
        <v>987</v>
      </c>
      <c r="C78" s="162" t="s">
        <v>26</v>
      </c>
      <c r="D78" s="160">
        <v>8</v>
      </c>
      <c r="E78" s="160"/>
      <c r="F78" s="234"/>
      <c r="G78" s="232">
        <f t="shared" si="0"/>
        <v>0</v>
      </c>
    </row>
    <row r="79" spans="1:8" s="166" customFormat="1" ht="25.5">
      <c r="A79" s="163" t="s">
        <v>240</v>
      </c>
      <c r="B79" s="172" t="s">
        <v>988</v>
      </c>
      <c r="C79" s="162" t="s">
        <v>85</v>
      </c>
      <c r="D79" s="160">
        <v>8</v>
      </c>
      <c r="E79" s="160"/>
      <c r="F79" s="234"/>
      <c r="G79" s="232">
        <f t="shared" si="0"/>
        <v>0</v>
      </c>
    </row>
    <row r="80" spans="1:8" s="166" customFormat="1">
      <c r="A80" s="204"/>
      <c r="B80" s="207"/>
      <c r="C80" s="206"/>
      <c r="D80" s="205"/>
      <c r="E80" s="205"/>
      <c r="F80" s="205"/>
      <c r="G80" s="232">
        <f t="shared" si="0"/>
        <v>0</v>
      </c>
      <c r="H80" s="314"/>
    </row>
    <row r="81" spans="1:7" s="167" customFormat="1">
      <c r="A81" s="240" t="s">
        <v>42</v>
      </c>
      <c r="B81" s="241" t="s">
        <v>166</v>
      </c>
      <c r="C81" s="242"/>
      <c r="D81" s="243"/>
      <c r="E81" s="243"/>
      <c r="F81" s="244"/>
      <c r="G81" s="232">
        <f t="shared" si="0"/>
        <v>0</v>
      </c>
    </row>
    <row r="82" spans="1:7" s="167" customFormat="1">
      <c r="A82" s="164"/>
      <c r="B82" s="169"/>
      <c r="C82" s="174"/>
      <c r="D82" s="171"/>
      <c r="E82" s="171"/>
      <c r="F82" s="170"/>
      <c r="G82" s="232">
        <f t="shared" si="0"/>
        <v>0</v>
      </c>
    </row>
    <row r="83" spans="1:7" s="167" customFormat="1" ht="38.25">
      <c r="A83" s="163" t="s">
        <v>167</v>
      </c>
      <c r="B83" s="172" t="s">
        <v>241</v>
      </c>
      <c r="C83" s="162" t="s">
        <v>169</v>
      </c>
      <c r="D83" s="160">
        <v>1</v>
      </c>
      <c r="E83" s="160"/>
      <c r="F83" s="234"/>
      <c r="G83" s="232">
        <f t="shared" si="0"/>
        <v>0</v>
      </c>
    </row>
    <row r="84" spans="1:7" s="166" customFormat="1">
      <c r="A84" s="163" t="s">
        <v>170</v>
      </c>
      <c r="B84" s="172" t="s">
        <v>168</v>
      </c>
      <c r="C84" s="162" t="s">
        <v>169</v>
      </c>
      <c r="D84" s="160">
        <v>1</v>
      </c>
      <c r="E84" s="160"/>
      <c r="F84" s="234"/>
      <c r="G84" s="232">
        <f t="shared" si="0"/>
        <v>0</v>
      </c>
    </row>
    <row r="85" spans="1:7" s="167" customFormat="1">
      <c r="A85" s="163" t="s">
        <v>172</v>
      </c>
      <c r="B85" s="172" t="s">
        <v>171</v>
      </c>
      <c r="C85" s="162" t="s">
        <v>169</v>
      </c>
      <c r="D85" s="160">
        <v>1</v>
      </c>
      <c r="E85" s="160"/>
      <c r="F85" s="234"/>
      <c r="G85" s="232">
        <f t="shared" si="0"/>
        <v>0</v>
      </c>
    </row>
    <row r="86" spans="1:7" s="167" customFormat="1">
      <c r="A86" s="163" t="s">
        <v>174</v>
      </c>
      <c r="B86" s="172" t="s">
        <v>173</v>
      </c>
      <c r="C86" s="162" t="s">
        <v>169</v>
      </c>
      <c r="D86" s="160">
        <v>1</v>
      </c>
      <c r="E86" s="160"/>
      <c r="F86" s="234"/>
      <c r="G86" s="232">
        <f t="shared" si="0"/>
        <v>0</v>
      </c>
    </row>
    <row r="87" spans="1:7" ht="13.5" thickBot="1">
      <c r="A87" s="158"/>
      <c r="B87" s="157"/>
      <c r="C87" s="156"/>
      <c r="D87" s="155"/>
      <c r="E87" s="155"/>
      <c r="F87" s="155"/>
      <c r="G87" s="155"/>
    </row>
    <row r="88" spans="1:7" ht="13.5" thickBot="1">
      <c r="A88" s="154"/>
      <c r="B88" s="153" t="s">
        <v>83</v>
      </c>
      <c r="C88" s="152" t="s">
        <v>82</v>
      </c>
      <c r="D88" s="151"/>
      <c r="E88" s="151"/>
      <c r="F88" s="150"/>
      <c r="G88" s="233">
        <f>SUBTOTAL(9,G28:G86)</f>
        <v>0</v>
      </c>
    </row>
    <row r="89" spans="1:7" ht="13.5" thickBot="1">
      <c r="A89" s="149"/>
      <c r="B89" s="148"/>
      <c r="C89" s="148"/>
      <c r="D89" s="147"/>
      <c r="E89" s="147"/>
      <c r="F89" s="146"/>
      <c r="G89" s="145"/>
    </row>
    <row r="90" spans="1:7" ht="18.75" thickBot="1">
      <c r="A90" s="144"/>
      <c r="B90" s="143" t="s">
        <v>24</v>
      </c>
      <c r="C90" s="143"/>
      <c r="D90" s="142"/>
      <c r="E90" s="142"/>
      <c r="F90" s="141"/>
      <c r="G90" s="245">
        <f>G88</f>
        <v>0</v>
      </c>
    </row>
    <row r="91" spans="1:7" ht="13.5" thickBot="1">
      <c r="A91" s="29"/>
      <c r="B91" s="22" t="s">
        <v>1708</v>
      </c>
      <c r="C91" s="18"/>
      <c r="D91" s="21"/>
      <c r="E91" s="21"/>
      <c r="F91" s="21"/>
      <c r="G91" s="20"/>
    </row>
    <row r="92" spans="1:7" ht="14.25">
      <c r="A92" s="470"/>
      <c r="B92" s="468"/>
      <c r="C92" s="469"/>
      <c r="D92" s="465"/>
      <c r="E92" s="465"/>
      <c r="F92" s="466"/>
      <c r="G92" s="467"/>
    </row>
    <row r="93" spans="1:7">
      <c r="A93" s="449" t="s">
        <v>989</v>
      </c>
      <c r="B93" s="496" t="s">
        <v>1710</v>
      </c>
      <c r="C93" s="497"/>
      <c r="D93" s="497"/>
      <c r="E93" s="497"/>
      <c r="F93" s="497"/>
      <c r="G93" s="498"/>
    </row>
    <row r="94" spans="1:7" ht="13.5" thickBot="1">
      <c r="A94" s="471"/>
      <c r="B94" s="499"/>
      <c r="C94" s="500"/>
      <c r="D94" s="500"/>
      <c r="E94" s="500"/>
      <c r="F94" s="500"/>
      <c r="G94" s="501"/>
    </row>
    <row r="95" spans="1:7" ht="13.5" thickBot="1"/>
    <row r="96" spans="1:7" ht="13.5" thickBot="1">
      <c r="A96" s="29"/>
      <c r="B96" s="22" t="s">
        <v>1713</v>
      </c>
      <c r="C96" s="18"/>
      <c r="D96" s="21"/>
      <c r="E96" s="21"/>
      <c r="F96" s="21"/>
      <c r="G96" s="20"/>
    </row>
    <row r="97" spans="1:7" ht="14.25">
      <c r="A97" s="470"/>
      <c r="B97" s="468"/>
      <c r="C97" s="469"/>
      <c r="D97" s="465"/>
      <c r="E97" s="465"/>
      <c r="F97" s="466"/>
      <c r="G97" s="467"/>
    </row>
    <row r="98" spans="1:7">
      <c r="A98" s="449" t="s">
        <v>989</v>
      </c>
      <c r="B98" s="496" t="s">
        <v>1714</v>
      </c>
      <c r="C98" s="497"/>
      <c r="D98" s="497"/>
      <c r="E98" s="497"/>
      <c r="F98" s="497"/>
      <c r="G98" s="498"/>
    </row>
    <row r="99" spans="1:7" ht="13.5" thickBot="1">
      <c r="A99" s="471"/>
      <c r="B99" s="499"/>
      <c r="C99" s="500"/>
      <c r="D99" s="500"/>
      <c r="E99" s="500"/>
      <c r="F99" s="500"/>
      <c r="G99" s="501"/>
    </row>
  </sheetData>
  <mergeCells count="8">
    <mergeCell ref="B1:D1"/>
    <mergeCell ref="B93:G93"/>
    <mergeCell ref="B98:G98"/>
    <mergeCell ref="B99:G99"/>
    <mergeCell ref="B94:G94"/>
    <mergeCell ref="F2:G3"/>
    <mergeCell ref="B2:D2"/>
    <mergeCell ref="B3:D3"/>
  </mergeCells>
  <pageMargins left="0.39370078740157483" right="0.39370078740157483" top="0.39370078740157483" bottom="0.51181102362204722" header="0.51181102362204722" footer="0.39370078740157483"/>
  <pageSetup paperSize="9" scale="74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H161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6.7109375" style="140" customWidth="1"/>
    <col min="9" max="16384" width="9.140625" style="140"/>
  </cols>
  <sheetData>
    <row r="1" spans="1:8" ht="72" customHeight="1">
      <c r="A1" s="384"/>
      <c r="B1" s="385"/>
      <c r="C1" s="540" t="s">
        <v>175</v>
      </c>
      <c r="D1" s="541"/>
      <c r="E1" s="541"/>
      <c r="F1" s="401"/>
      <c r="G1" s="402"/>
      <c r="H1" s="39" t="s">
        <v>1724</v>
      </c>
    </row>
    <row r="2" spans="1:8" s="230" customFormat="1" ht="42" customHeight="1">
      <c r="A2" s="386"/>
      <c r="B2" s="248"/>
      <c r="C2" s="517" t="s">
        <v>92</v>
      </c>
      <c r="D2" s="519"/>
      <c r="E2" s="519"/>
      <c r="F2" s="368"/>
      <c r="G2" s="542" t="s">
        <v>1721</v>
      </c>
      <c r="H2" s="543"/>
    </row>
    <row r="3" spans="1:8" s="229" customFormat="1" ht="29.25" customHeight="1">
      <c r="A3" s="387"/>
      <c r="B3" s="369"/>
      <c r="C3" s="545" t="str">
        <f>Rekapitulace!B12</f>
        <v>Objekt: SO 06 Vegetační úpravy</v>
      </c>
      <c r="D3" s="546"/>
      <c r="E3" s="546"/>
      <c r="F3" s="247"/>
      <c r="G3" s="544"/>
      <c r="H3" s="543"/>
    </row>
    <row r="4" spans="1:8" s="229" customFormat="1" ht="9.9499999999999993" customHeight="1" thickBot="1">
      <c r="A4" s="408"/>
      <c r="B4" s="409"/>
      <c r="C4" s="409"/>
      <c r="D4" s="410"/>
      <c r="E4" s="410"/>
      <c r="F4" s="410"/>
      <c r="G4" s="411"/>
      <c r="H4" s="412"/>
    </row>
    <row r="5" spans="1:8" s="224" customFormat="1" ht="24.75" thickBot="1">
      <c r="A5" s="249" t="s">
        <v>59</v>
      </c>
      <c r="B5" s="249" t="s">
        <v>285</v>
      </c>
      <c r="C5" s="250" t="s">
        <v>58</v>
      </c>
      <c r="D5" s="251" t="s">
        <v>57</v>
      </c>
      <c r="E5" s="251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22"/>
      <c r="D6" s="255"/>
      <c r="E6" s="255"/>
      <c r="F6" s="255"/>
      <c r="G6" s="256"/>
      <c r="H6" s="255"/>
    </row>
    <row r="7" spans="1:8" s="218" customFormat="1">
      <c r="A7" s="257"/>
      <c r="B7" s="257"/>
      <c r="C7" s="219" t="s">
        <v>54</v>
      </c>
      <c r="D7" s="259"/>
      <c r="E7" s="259"/>
      <c r="F7" s="259"/>
      <c r="G7" s="260"/>
      <c r="H7" s="259"/>
    </row>
    <row r="8" spans="1:8" s="166" customFormat="1" ht="36">
      <c r="A8" s="257"/>
      <c r="B8" s="440"/>
      <c r="C8" s="422" t="s">
        <v>53</v>
      </c>
      <c r="D8" s="259"/>
      <c r="E8" s="259"/>
      <c r="F8" s="259"/>
      <c r="G8" s="260"/>
      <c r="H8" s="259"/>
    </row>
    <row r="9" spans="1:8" s="166" customFormat="1" ht="24">
      <c r="A9" s="257"/>
      <c r="B9" s="440"/>
      <c r="C9" s="422" t="s">
        <v>52</v>
      </c>
      <c r="D9" s="259"/>
      <c r="E9" s="259"/>
      <c r="F9" s="259"/>
      <c r="G9" s="260"/>
      <c r="H9" s="259"/>
    </row>
    <row r="10" spans="1:8" s="166" customFormat="1" ht="24">
      <c r="A10" s="257"/>
      <c r="B10" s="440"/>
      <c r="C10" s="422" t="s">
        <v>51</v>
      </c>
      <c r="D10" s="259"/>
      <c r="E10" s="259"/>
      <c r="F10" s="259"/>
      <c r="G10" s="260"/>
      <c r="H10" s="259"/>
    </row>
    <row r="11" spans="1:8" s="166" customFormat="1" ht="24">
      <c r="A11" s="257"/>
      <c r="B11" s="257"/>
      <c r="C11" s="422" t="s">
        <v>50</v>
      </c>
      <c r="D11" s="259"/>
      <c r="E11" s="259"/>
      <c r="F11" s="259"/>
      <c r="G11" s="260"/>
      <c r="H11" s="259"/>
    </row>
    <row r="12" spans="1:8" s="166" customFormat="1" ht="126.75" customHeight="1">
      <c r="A12" s="257"/>
      <c r="B12" s="257"/>
      <c r="C12" s="425" t="s">
        <v>49</v>
      </c>
      <c r="D12" s="259"/>
      <c r="E12" s="259"/>
      <c r="F12" s="259"/>
      <c r="G12" s="260"/>
      <c r="H12" s="259"/>
    </row>
    <row r="13" spans="1:8" s="166" customFormat="1" ht="36">
      <c r="A13" s="257"/>
      <c r="B13" s="257"/>
      <c r="C13" s="425" t="s">
        <v>48</v>
      </c>
      <c r="D13" s="259"/>
      <c r="E13" s="259"/>
      <c r="F13" s="259"/>
      <c r="G13" s="260"/>
      <c r="H13" s="259"/>
    </row>
    <row r="14" spans="1:8" s="166" customFormat="1" ht="24">
      <c r="A14" s="257"/>
      <c r="B14" s="257"/>
      <c r="C14" s="425" t="s">
        <v>47</v>
      </c>
      <c r="D14" s="259"/>
      <c r="E14" s="259"/>
      <c r="F14" s="259"/>
      <c r="G14" s="260"/>
      <c r="H14" s="259"/>
    </row>
    <row r="15" spans="1:8" s="166" customFormat="1" ht="36">
      <c r="A15" s="257"/>
      <c r="B15" s="257"/>
      <c r="C15" s="425" t="s">
        <v>46</v>
      </c>
      <c r="D15" s="259"/>
      <c r="E15" s="259"/>
      <c r="F15" s="259"/>
      <c r="G15" s="260"/>
      <c r="H15" s="259"/>
    </row>
    <row r="16" spans="1:8" s="166" customFormat="1" ht="12">
      <c r="A16" s="257"/>
      <c r="B16" s="257"/>
      <c r="C16" s="425"/>
      <c r="D16" s="259"/>
      <c r="E16" s="259"/>
      <c r="F16" s="259"/>
      <c r="G16" s="260"/>
      <c r="H16" s="259"/>
    </row>
    <row r="17" spans="1:8" s="166" customFormat="1" ht="14.25" customHeight="1">
      <c r="A17" s="213"/>
      <c r="B17" s="213"/>
      <c r="C17" s="210"/>
      <c r="D17" s="209"/>
      <c r="E17" s="193"/>
      <c r="F17" s="193"/>
      <c r="G17" s="191"/>
      <c r="H17" s="190"/>
    </row>
    <row r="18" spans="1:8" s="166" customFormat="1" ht="14.25" customHeight="1">
      <c r="A18" s="263"/>
      <c r="B18" s="263"/>
      <c r="C18" s="212" t="s">
        <v>91</v>
      </c>
      <c r="D18" s="265"/>
      <c r="E18" s="265"/>
      <c r="F18" s="265"/>
      <c r="G18" s="266"/>
      <c r="H18" s="267"/>
    </row>
    <row r="19" spans="1:8" s="166" customFormat="1" ht="14.25" customHeight="1">
      <c r="A19" s="168" t="s">
        <v>90</v>
      </c>
      <c r="B19" s="168"/>
      <c r="C19" s="210"/>
      <c r="D19" s="209"/>
      <c r="E19" s="193"/>
      <c r="F19" s="193"/>
      <c r="G19" s="191"/>
      <c r="H19" s="208"/>
    </row>
    <row r="20" spans="1:8" s="166" customFormat="1" ht="14.25" customHeight="1">
      <c r="A20" s="263" t="s">
        <v>89</v>
      </c>
      <c r="B20" s="263"/>
      <c r="C20" s="207" t="str">
        <f>C24</f>
        <v>Zemní práce (Odstranění křovin, stromů a větví)</v>
      </c>
      <c r="D20" s="265"/>
      <c r="E20" s="265"/>
      <c r="F20" s="265"/>
      <c r="G20" s="266"/>
      <c r="H20" s="269">
        <f>H149</f>
        <v>0</v>
      </c>
    </row>
    <row r="21" spans="1:8" s="166" customFormat="1" ht="14.25" customHeight="1" thickBot="1">
      <c r="A21" s="441"/>
      <c r="B21" s="441"/>
      <c r="C21" s="157"/>
      <c r="D21" s="442"/>
      <c r="E21" s="442"/>
      <c r="F21" s="442"/>
      <c r="G21" s="443"/>
      <c r="H21" s="444"/>
    </row>
    <row r="22" spans="1:8" s="167" customFormat="1" ht="24" customHeight="1" thickBot="1">
      <c r="A22" s="270"/>
      <c r="B22" s="315"/>
      <c r="C22" s="353" t="s">
        <v>24</v>
      </c>
      <c r="D22" s="271"/>
      <c r="E22" s="271"/>
      <c r="F22" s="271"/>
      <c r="G22" s="272"/>
      <c r="H22" s="357">
        <f>SUM(H19:H21)</f>
        <v>0</v>
      </c>
    </row>
    <row r="23" spans="1:8" s="167" customFormat="1" ht="13.5" thickBot="1">
      <c r="A23" s="273"/>
      <c r="B23" s="316"/>
      <c r="C23" s="274"/>
      <c r="D23" s="274"/>
      <c r="E23" s="275"/>
      <c r="F23" s="275"/>
      <c r="G23" s="276"/>
      <c r="H23" s="277"/>
    </row>
    <row r="24" spans="1:8" s="167" customFormat="1" ht="13.5" thickBot="1">
      <c r="A24" s="28">
        <v>1</v>
      </c>
      <c r="B24" s="118"/>
      <c r="C24" s="24" t="s">
        <v>1664</v>
      </c>
      <c r="D24" s="278"/>
      <c r="E24" s="279"/>
      <c r="F24" s="279"/>
      <c r="G24" s="280"/>
      <c r="H24" s="281"/>
    </row>
    <row r="25" spans="1:8" s="167" customFormat="1" ht="14.25">
      <c r="A25" s="199"/>
      <c r="B25" s="199"/>
      <c r="C25" s="198"/>
      <c r="D25" s="197"/>
      <c r="E25" s="196"/>
      <c r="F25" s="196"/>
      <c r="G25" s="195"/>
      <c r="H25" s="194"/>
    </row>
    <row r="26" spans="1:8" s="167" customFormat="1" ht="25.5">
      <c r="A26" s="300" t="s">
        <v>31</v>
      </c>
      <c r="B26" s="300" t="s">
        <v>289</v>
      </c>
      <c r="C26" s="288" t="s">
        <v>195</v>
      </c>
      <c r="D26" s="162" t="s">
        <v>60</v>
      </c>
      <c r="E26" s="322">
        <f>SUM(E27:E37)</f>
        <v>140</v>
      </c>
      <c r="F26" s="324"/>
      <c r="G26" s="160"/>
      <c r="H26" s="159">
        <f>PRODUCT(E26,(F26+G26))</f>
        <v>0</v>
      </c>
    </row>
    <row r="27" spans="1:8" s="167" customFormat="1">
      <c r="A27" s="300"/>
      <c r="B27" s="300"/>
      <c r="C27" s="319" t="s">
        <v>290</v>
      </c>
      <c r="D27" s="320"/>
      <c r="E27" s="323">
        <v>15</v>
      </c>
      <c r="F27" s="324"/>
      <c r="G27" s="160"/>
      <c r="H27" s="159">
        <f t="shared" ref="H27:H90" si="0">PRODUCT(E27,(F27+G27))</f>
        <v>0</v>
      </c>
    </row>
    <row r="28" spans="1:8" s="167" customFormat="1">
      <c r="A28" s="300"/>
      <c r="B28" s="300"/>
      <c r="C28" s="319" t="s">
        <v>291</v>
      </c>
      <c r="D28" s="320"/>
      <c r="E28" s="323">
        <v>27</v>
      </c>
      <c r="F28" s="324"/>
      <c r="G28" s="160"/>
      <c r="H28" s="159">
        <f t="shared" si="0"/>
        <v>0</v>
      </c>
    </row>
    <row r="29" spans="1:8" s="167" customFormat="1">
      <c r="A29" s="300"/>
      <c r="B29" s="300"/>
      <c r="C29" s="319" t="s">
        <v>292</v>
      </c>
      <c r="D29" s="320"/>
      <c r="E29" s="323">
        <v>2</v>
      </c>
      <c r="F29" s="324"/>
      <c r="G29" s="160"/>
      <c r="H29" s="159">
        <f t="shared" si="0"/>
        <v>0</v>
      </c>
    </row>
    <row r="30" spans="1:8" s="167" customFormat="1">
      <c r="A30" s="300"/>
      <c r="B30" s="300"/>
      <c r="C30" s="319" t="s">
        <v>293</v>
      </c>
      <c r="D30" s="320"/>
      <c r="E30" s="323">
        <v>2</v>
      </c>
      <c r="F30" s="324"/>
      <c r="G30" s="160"/>
      <c r="H30" s="159">
        <f t="shared" si="0"/>
        <v>0</v>
      </c>
    </row>
    <row r="31" spans="1:8" s="167" customFormat="1">
      <c r="A31" s="300"/>
      <c r="B31" s="300"/>
      <c r="C31" s="319" t="s">
        <v>294</v>
      </c>
      <c r="D31" s="320"/>
      <c r="E31" s="323">
        <v>1</v>
      </c>
      <c r="F31" s="324"/>
      <c r="G31" s="160"/>
      <c r="H31" s="159">
        <f t="shared" si="0"/>
        <v>0</v>
      </c>
    </row>
    <row r="32" spans="1:8" s="167" customFormat="1">
      <c r="A32" s="300"/>
      <c r="B32" s="300"/>
      <c r="C32" s="319" t="s">
        <v>295</v>
      </c>
      <c r="D32" s="320"/>
      <c r="E32" s="323">
        <v>5</v>
      </c>
      <c r="F32" s="324"/>
      <c r="G32" s="160"/>
      <c r="H32" s="159">
        <f t="shared" si="0"/>
        <v>0</v>
      </c>
    </row>
    <row r="33" spans="1:8" s="167" customFormat="1">
      <c r="A33" s="300"/>
      <c r="B33" s="300"/>
      <c r="C33" s="319" t="s">
        <v>296</v>
      </c>
      <c r="D33" s="320"/>
      <c r="E33" s="323">
        <v>18</v>
      </c>
      <c r="F33" s="324"/>
      <c r="G33" s="160"/>
      <c r="H33" s="159">
        <f t="shared" si="0"/>
        <v>0</v>
      </c>
    </row>
    <row r="34" spans="1:8" s="167" customFormat="1">
      <c r="A34" s="300"/>
      <c r="B34" s="300"/>
      <c r="C34" s="319" t="s">
        <v>297</v>
      </c>
      <c r="D34" s="320"/>
      <c r="E34" s="323">
        <v>10</v>
      </c>
      <c r="F34" s="324"/>
      <c r="G34" s="160"/>
      <c r="H34" s="159">
        <f t="shared" si="0"/>
        <v>0</v>
      </c>
    </row>
    <row r="35" spans="1:8" s="167" customFormat="1">
      <c r="A35" s="300"/>
      <c r="B35" s="300"/>
      <c r="C35" s="319" t="s">
        <v>298</v>
      </c>
      <c r="D35" s="320"/>
      <c r="E35" s="323">
        <v>10</v>
      </c>
      <c r="F35" s="324"/>
      <c r="G35" s="160"/>
      <c r="H35" s="159">
        <f t="shared" si="0"/>
        <v>0</v>
      </c>
    </row>
    <row r="36" spans="1:8" s="167" customFormat="1">
      <c r="A36" s="300"/>
      <c r="B36" s="300"/>
      <c r="C36" s="319" t="s">
        <v>299</v>
      </c>
      <c r="D36" s="320"/>
      <c r="E36" s="323">
        <v>30</v>
      </c>
      <c r="F36" s="324"/>
      <c r="G36" s="160"/>
      <c r="H36" s="159">
        <f t="shared" si="0"/>
        <v>0</v>
      </c>
    </row>
    <row r="37" spans="1:8" s="167" customFormat="1">
      <c r="A37" s="300"/>
      <c r="B37" s="300"/>
      <c r="C37" s="319" t="s">
        <v>300</v>
      </c>
      <c r="D37" s="320"/>
      <c r="E37" s="323">
        <v>20</v>
      </c>
      <c r="F37" s="324"/>
      <c r="G37" s="160"/>
      <c r="H37" s="159">
        <f t="shared" si="0"/>
        <v>0</v>
      </c>
    </row>
    <row r="38" spans="1:8" s="167" customFormat="1" ht="25.5">
      <c r="A38" s="300" t="s">
        <v>43</v>
      </c>
      <c r="B38" s="300" t="s">
        <v>301</v>
      </c>
      <c r="C38" s="288" t="s">
        <v>196</v>
      </c>
      <c r="D38" s="162" t="s">
        <v>81</v>
      </c>
      <c r="E38" s="322">
        <f>SUM(E39:E44)</f>
        <v>6</v>
      </c>
      <c r="F38" s="324"/>
      <c r="G38" s="160"/>
      <c r="H38" s="159">
        <f t="shared" si="0"/>
        <v>0</v>
      </c>
    </row>
    <row r="39" spans="1:8" s="167" customFormat="1">
      <c r="A39" s="300"/>
      <c r="B39" s="300"/>
      <c r="C39" s="319" t="s">
        <v>302</v>
      </c>
      <c r="D39" s="320"/>
      <c r="E39" s="323">
        <v>1</v>
      </c>
      <c r="F39" s="324"/>
      <c r="G39" s="160"/>
      <c r="H39" s="159">
        <f t="shared" si="0"/>
        <v>0</v>
      </c>
    </row>
    <row r="40" spans="1:8" s="167" customFormat="1">
      <c r="A40" s="300"/>
      <c r="B40" s="300"/>
      <c r="C40" s="319" t="s">
        <v>303</v>
      </c>
      <c r="D40" s="320"/>
      <c r="E40" s="323">
        <v>1</v>
      </c>
      <c r="F40" s="324"/>
      <c r="G40" s="160"/>
      <c r="H40" s="159">
        <f t="shared" si="0"/>
        <v>0</v>
      </c>
    </row>
    <row r="41" spans="1:8" s="167" customFormat="1">
      <c r="A41" s="300"/>
      <c r="B41" s="300"/>
      <c r="C41" s="319" t="s">
        <v>304</v>
      </c>
      <c r="D41" s="320"/>
      <c r="E41" s="323">
        <v>1</v>
      </c>
      <c r="F41" s="324"/>
      <c r="G41" s="160"/>
      <c r="H41" s="159">
        <f t="shared" si="0"/>
        <v>0</v>
      </c>
    </row>
    <row r="42" spans="1:8" s="167" customFormat="1">
      <c r="A42" s="300"/>
      <c r="B42" s="300"/>
      <c r="C42" s="319" t="s">
        <v>305</v>
      </c>
      <c r="D42" s="320"/>
      <c r="E42" s="323">
        <v>1</v>
      </c>
      <c r="F42" s="324"/>
      <c r="G42" s="160"/>
      <c r="H42" s="159">
        <f t="shared" si="0"/>
        <v>0</v>
      </c>
    </row>
    <row r="43" spans="1:8" s="167" customFormat="1">
      <c r="A43" s="300"/>
      <c r="B43" s="300"/>
      <c r="C43" s="319" t="s">
        <v>306</v>
      </c>
      <c r="D43" s="320"/>
      <c r="E43" s="323">
        <v>1</v>
      </c>
      <c r="F43" s="324"/>
      <c r="G43" s="160"/>
      <c r="H43" s="159">
        <f t="shared" si="0"/>
        <v>0</v>
      </c>
    </row>
    <row r="44" spans="1:8" s="167" customFormat="1">
      <c r="A44" s="300"/>
      <c r="B44" s="300"/>
      <c r="C44" s="319" t="s">
        <v>307</v>
      </c>
      <c r="D44" s="320"/>
      <c r="E44" s="323">
        <v>1</v>
      </c>
      <c r="F44" s="324"/>
      <c r="G44" s="160"/>
      <c r="H44" s="159">
        <f t="shared" si="0"/>
        <v>0</v>
      </c>
    </row>
    <row r="45" spans="1:8" s="167" customFormat="1" ht="25.5">
      <c r="A45" s="300" t="s">
        <v>42</v>
      </c>
      <c r="B45" s="300" t="s">
        <v>308</v>
      </c>
      <c r="C45" s="288" t="s">
        <v>197</v>
      </c>
      <c r="D45" s="162" t="s">
        <v>81</v>
      </c>
      <c r="E45" s="322">
        <f>SUM(E46:E49)</f>
        <v>6</v>
      </c>
      <c r="F45" s="324"/>
      <c r="G45" s="160"/>
      <c r="H45" s="159">
        <f t="shared" si="0"/>
        <v>0</v>
      </c>
    </row>
    <row r="46" spans="1:8" s="167" customFormat="1">
      <c r="A46" s="300"/>
      <c r="B46" s="300"/>
      <c r="C46" s="319" t="s">
        <v>309</v>
      </c>
      <c r="D46" s="320"/>
      <c r="E46" s="323">
        <v>2</v>
      </c>
      <c r="F46" s="324"/>
      <c r="G46" s="160"/>
      <c r="H46" s="159">
        <f t="shared" si="0"/>
        <v>0</v>
      </c>
    </row>
    <row r="47" spans="1:8" s="167" customFormat="1">
      <c r="A47" s="300"/>
      <c r="B47" s="300"/>
      <c r="C47" s="319" t="s">
        <v>385</v>
      </c>
      <c r="D47" s="320"/>
      <c r="E47" s="323">
        <v>1</v>
      </c>
      <c r="F47" s="324"/>
      <c r="G47" s="160"/>
      <c r="H47" s="159">
        <f t="shared" si="0"/>
        <v>0</v>
      </c>
    </row>
    <row r="48" spans="1:8" s="167" customFormat="1">
      <c r="A48" s="300"/>
      <c r="B48" s="300"/>
      <c r="C48" s="319" t="s">
        <v>310</v>
      </c>
      <c r="D48" s="320"/>
      <c r="E48" s="323">
        <v>2</v>
      </c>
      <c r="F48" s="324"/>
      <c r="G48" s="160"/>
      <c r="H48" s="159">
        <f t="shared" si="0"/>
        <v>0</v>
      </c>
    </row>
    <row r="49" spans="1:8" s="167" customFormat="1">
      <c r="A49" s="300"/>
      <c r="B49" s="300"/>
      <c r="C49" s="319" t="s">
        <v>311</v>
      </c>
      <c r="D49" s="320"/>
      <c r="E49" s="323">
        <v>1</v>
      </c>
      <c r="F49" s="324"/>
      <c r="G49" s="160"/>
      <c r="H49" s="159">
        <f t="shared" si="0"/>
        <v>0</v>
      </c>
    </row>
    <row r="50" spans="1:8" s="167" customFormat="1" ht="25.5">
      <c r="A50" s="300" t="s">
        <v>41</v>
      </c>
      <c r="B50" s="300" t="s">
        <v>312</v>
      </c>
      <c r="C50" s="288" t="s">
        <v>198</v>
      </c>
      <c r="D50" s="162" t="s">
        <v>81</v>
      </c>
      <c r="E50" s="322">
        <f>SUM(E51:E54)</f>
        <v>4</v>
      </c>
      <c r="F50" s="324"/>
      <c r="G50" s="160"/>
      <c r="H50" s="159">
        <f t="shared" si="0"/>
        <v>0</v>
      </c>
    </row>
    <row r="51" spans="1:8" s="167" customFormat="1">
      <c r="A51" s="300"/>
      <c r="B51" s="300"/>
      <c r="C51" s="319" t="s">
        <v>313</v>
      </c>
      <c r="D51" s="320"/>
      <c r="E51" s="323">
        <v>1</v>
      </c>
      <c r="F51" s="324"/>
      <c r="G51" s="160"/>
      <c r="H51" s="159">
        <f t="shared" si="0"/>
        <v>0</v>
      </c>
    </row>
    <row r="52" spans="1:8" s="167" customFormat="1">
      <c r="A52" s="300"/>
      <c r="B52" s="300"/>
      <c r="C52" s="319" t="s">
        <v>314</v>
      </c>
      <c r="D52" s="320"/>
      <c r="E52" s="323">
        <v>1</v>
      </c>
      <c r="F52" s="324"/>
      <c r="G52" s="160"/>
      <c r="H52" s="159">
        <f t="shared" si="0"/>
        <v>0</v>
      </c>
    </row>
    <row r="53" spans="1:8" s="167" customFormat="1">
      <c r="A53" s="300"/>
      <c r="B53" s="300"/>
      <c r="C53" s="319" t="s">
        <v>315</v>
      </c>
      <c r="D53" s="320"/>
      <c r="E53" s="323">
        <v>1</v>
      </c>
      <c r="F53" s="324"/>
      <c r="G53" s="160"/>
      <c r="H53" s="159">
        <f t="shared" si="0"/>
        <v>0</v>
      </c>
    </row>
    <row r="54" spans="1:8" s="167" customFormat="1">
      <c r="A54" s="300"/>
      <c r="B54" s="300"/>
      <c r="C54" s="319" t="s">
        <v>316</v>
      </c>
      <c r="D54" s="320"/>
      <c r="E54" s="323">
        <v>1</v>
      </c>
      <c r="F54" s="324"/>
      <c r="G54" s="160"/>
      <c r="H54" s="159">
        <f t="shared" si="0"/>
        <v>0</v>
      </c>
    </row>
    <row r="55" spans="1:8" s="167" customFormat="1" ht="25.5">
      <c r="A55" s="300" t="s">
        <v>33</v>
      </c>
      <c r="B55" s="300" t="s">
        <v>317</v>
      </c>
      <c r="C55" s="288" t="s">
        <v>199</v>
      </c>
      <c r="D55" s="162" t="s">
        <v>81</v>
      </c>
      <c r="E55" s="322">
        <f>E56</f>
        <v>1</v>
      </c>
      <c r="F55" s="324"/>
      <c r="G55" s="160"/>
      <c r="H55" s="159">
        <f t="shared" si="0"/>
        <v>0</v>
      </c>
    </row>
    <row r="56" spans="1:8" s="167" customFormat="1">
      <c r="A56" s="300"/>
      <c r="B56" s="300"/>
      <c r="C56" s="319" t="s">
        <v>318</v>
      </c>
      <c r="D56" s="320"/>
      <c r="E56" s="323">
        <v>1</v>
      </c>
      <c r="F56" s="324"/>
      <c r="G56" s="160"/>
      <c r="H56" s="159">
        <f t="shared" si="0"/>
        <v>0</v>
      </c>
    </row>
    <row r="57" spans="1:8" s="167" customFormat="1" ht="25.5">
      <c r="A57" s="300" t="s">
        <v>16</v>
      </c>
      <c r="B57" s="300" t="s">
        <v>319</v>
      </c>
      <c r="C57" s="288" t="s">
        <v>200</v>
      </c>
      <c r="D57" s="162" t="s">
        <v>81</v>
      </c>
      <c r="E57" s="322">
        <f>E58</f>
        <v>1</v>
      </c>
      <c r="F57" s="324"/>
      <c r="G57" s="160"/>
      <c r="H57" s="159">
        <f t="shared" si="0"/>
        <v>0</v>
      </c>
    </row>
    <row r="58" spans="1:8" s="167" customFormat="1">
      <c r="A58" s="300"/>
      <c r="B58" s="300"/>
      <c r="C58" s="319" t="s">
        <v>320</v>
      </c>
      <c r="D58" s="320"/>
      <c r="E58" s="323">
        <v>1</v>
      </c>
      <c r="F58" s="324"/>
      <c r="G58" s="160"/>
      <c r="H58" s="159">
        <f t="shared" si="0"/>
        <v>0</v>
      </c>
    </row>
    <row r="59" spans="1:8" s="167" customFormat="1" ht="25.5">
      <c r="A59" s="300" t="s">
        <v>17</v>
      </c>
      <c r="B59" s="300" t="s">
        <v>321</v>
      </c>
      <c r="C59" s="288" t="s">
        <v>201</v>
      </c>
      <c r="D59" s="162" t="s">
        <v>81</v>
      </c>
      <c r="E59" s="322">
        <f>SUM(E60:E61)</f>
        <v>2</v>
      </c>
      <c r="F59" s="324"/>
      <c r="G59" s="160"/>
      <c r="H59" s="159">
        <f t="shared" si="0"/>
        <v>0</v>
      </c>
    </row>
    <row r="60" spans="1:8" s="167" customFormat="1">
      <c r="A60" s="300"/>
      <c r="B60" s="300"/>
      <c r="C60" s="319" t="s">
        <v>322</v>
      </c>
      <c r="D60" s="320"/>
      <c r="E60" s="323">
        <v>1</v>
      </c>
      <c r="F60" s="324"/>
      <c r="G60" s="160"/>
      <c r="H60" s="159">
        <f t="shared" si="0"/>
        <v>0</v>
      </c>
    </row>
    <row r="61" spans="1:8" s="167" customFormat="1">
      <c r="A61" s="300"/>
      <c r="B61" s="300"/>
      <c r="C61" s="319" t="s">
        <v>323</v>
      </c>
      <c r="D61" s="320"/>
      <c r="E61" s="323">
        <v>1</v>
      </c>
      <c r="F61" s="324"/>
      <c r="G61" s="160"/>
      <c r="H61" s="159">
        <f t="shared" si="0"/>
        <v>0</v>
      </c>
    </row>
    <row r="62" spans="1:8" s="167" customFormat="1" ht="25.5">
      <c r="A62" s="300" t="s">
        <v>63</v>
      </c>
      <c r="B62" s="300" t="s">
        <v>324</v>
      </c>
      <c r="C62" s="288" t="s">
        <v>202</v>
      </c>
      <c r="D62" s="162" t="s">
        <v>81</v>
      </c>
      <c r="E62" s="322">
        <f>E63</f>
        <v>1</v>
      </c>
      <c r="F62" s="324"/>
      <c r="G62" s="160"/>
      <c r="H62" s="159">
        <f t="shared" si="0"/>
        <v>0</v>
      </c>
    </row>
    <row r="63" spans="1:8" s="167" customFormat="1">
      <c r="A63" s="300"/>
      <c r="B63" s="300"/>
      <c r="C63" s="319" t="s">
        <v>325</v>
      </c>
      <c r="D63" s="320"/>
      <c r="E63" s="323">
        <v>1</v>
      </c>
      <c r="F63" s="324"/>
      <c r="G63" s="160"/>
      <c r="H63" s="159">
        <f t="shared" si="0"/>
        <v>0</v>
      </c>
    </row>
    <row r="64" spans="1:8" s="167" customFormat="1" ht="25.5">
      <c r="A64" s="300" t="s">
        <v>64</v>
      </c>
      <c r="B64" s="300" t="s">
        <v>326</v>
      </c>
      <c r="C64" s="288" t="s">
        <v>203</v>
      </c>
      <c r="D64" s="162" t="s">
        <v>81</v>
      </c>
      <c r="E64" s="322">
        <f>E65</f>
        <v>1</v>
      </c>
      <c r="F64" s="324"/>
      <c r="G64" s="160"/>
      <c r="H64" s="159">
        <f t="shared" si="0"/>
        <v>0</v>
      </c>
    </row>
    <row r="65" spans="1:8" s="167" customFormat="1">
      <c r="A65" s="300"/>
      <c r="B65" s="300"/>
      <c r="C65" s="319" t="s">
        <v>327</v>
      </c>
      <c r="D65" s="320"/>
      <c r="E65" s="323">
        <v>1</v>
      </c>
      <c r="F65" s="324"/>
      <c r="G65" s="160"/>
      <c r="H65" s="159">
        <f t="shared" si="0"/>
        <v>0</v>
      </c>
    </row>
    <row r="66" spans="1:8" s="167" customFormat="1" ht="25.5">
      <c r="A66" s="300" t="s">
        <v>65</v>
      </c>
      <c r="B66" s="300" t="s">
        <v>328</v>
      </c>
      <c r="C66" s="288" t="s">
        <v>204</v>
      </c>
      <c r="D66" s="162" t="s">
        <v>81</v>
      </c>
      <c r="E66" s="322">
        <f>SUM(E67:E69)</f>
        <v>3</v>
      </c>
      <c r="F66" s="324"/>
      <c r="G66" s="160"/>
      <c r="H66" s="159">
        <f t="shared" si="0"/>
        <v>0</v>
      </c>
    </row>
    <row r="67" spans="1:8" s="167" customFormat="1">
      <c r="A67" s="300"/>
      <c r="B67" s="300"/>
      <c r="C67" s="319" t="s">
        <v>304</v>
      </c>
      <c r="D67" s="320"/>
      <c r="E67" s="323">
        <v>1</v>
      </c>
      <c r="F67" s="324"/>
      <c r="G67" s="160"/>
      <c r="H67" s="159">
        <f t="shared" si="0"/>
        <v>0</v>
      </c>
    </row>
    <row r="68" spans="1:8" s="167" customFormat="1">
      <c r="A68" s="300"/>
      <c r="B68" s="300"/>
      <c r="C68" s="319" t="s">
        <v>303</v>
      </c>
      <c r="D68" s="320"/>
      <c r="E68" s="323">
        <v>1</v>
      </c>
      <c r="F68" s="324"/>
      <c r="G68" s="160"/>
      <c r="H68" s="159">
        <f t="shared" si="0"/>
        <v>0</v>
      </c>
    </row>
    <row r="69" spans="1:8" s="167" customFormat="1">
      <c r="A69" s="300"/>
      <c r="B69" s="300"/>
      <c r="C69" s="319" t="s">
        <v>302</v>
      </c>
      <c r="D69" s="320"/>
      <c r="E69" s="323">
        <v>1</v>
      </c>
      <c r="F69" s="324"/>
      <c r="G69" s="160"/>
      <c r="H69" s="159">
        <f t="shared" si="0"/>
        <v>0</v>
      </c>
    </row>
    <row r="70" spans="1:8" s="167" customFormat="1" ht="25.5">
      <c r="A70" s="300" t="s">
        <v>66</v>
      </c>
      <c r="B70" s="300" t="s">
        <v>329</v>
      </c>
      <c r="C70" s="288" t="s">
        <v>205</v>
      </c>
      <c r="D70" s="162" t="s">
        <v>81</v>
      </c>
      <c r="E70" s="322">
        <f>E71</f>
        <v>9</v>
      </c>
      <c r="F70" s="324"/>
      <c r="G70" s="160"/>
      <c r="H70" s="159">
        <f t="shared" si="0"/>
        <v>0</v>
      </c>
    </row>
    <row r="71" spans="1:8" s="167" customFormat="1">
      <c r="A71" s="300"/>
      <c r="B71" s="300"/>
      <c r="C71" s="319" t="s">
        <v>386</v>
      </c>
      <c r="D71" s="320"/>
      <c r="E71" s="323">
        <v>9</v>
      </c>
      <c r="F71" s="324"/>
      <c r="G71" s="160"/>
      <c r="H71" s="159">
        <f t="shared" si="0"/>
        <v>0</v>
      </c>
    </row>
    <row r="72" spans="1:8" s="167" customFormat="1" ht="25.5">
      <c r="A72" s="300" t="s">
        <v>67</v>
      </c>
      <c r="B72" s="300" t="s">
        <v>330</v>
      </c>
      <c r="C72" s="288" t="s">
        <v>206</v>
      </c>
      <c r="D72" s="162" t="s">
        <v>81</v>
      </c>
      <c r="E72" s="322">
        <f>E73</f>
        <v>6</v>
      </c>
      <c r="F72" s="324"/>
      <c r="G72" s="160"/>
      <c r="H72" s="159">
        <f t="shared" si="0"/>
        <v>0</v>
      </c>
    </row>
    <row r="73" spans="1:8" s="167" customFormat="1">
      <c r="A73" s="300"/>
      <c r="B73" s="300"/>
      <c r="C73" s="319" t="s">
        <v>387</v>
      </c>
      <c r="D73" s="320"/>
      <c r="E73" s="323">
        <v>6</v>
      </c>
      <c r="F73" s="324"/>
      <c r="G73" s="160"/>
      <c r="H73" s="159">
        <f t="shared" si="0"/>
        <v>0</v>
      </c>
    </row>
    <row r="74" spans="1:8" s="167" customFormat="1" ht="25.5">
      <c r="A74" s="300" t="s">
        <v>68</v>
      </c>
      <c r="B74" s="300" t="s">
        <v>331</v>
      </c>
      <c r="C74" s="288" t="s">
        <v>207</v>
      </c>
      <c r="D74" s="162" t="s">
        <v>81</v>
      </c>
      <c r="E74" s="322">
        <f>E75</f>
        <v>4</v>
      </c>
      <c r="F74" s="324"/>
      <c r="G74" s="160"/>
      <c r="H74" s="159">
        <f t="shared" si="0"/>
        <v>0</v>
      </c>
    </row>
    <row r="75" spans="1:8" s="167" customFormat="1">
      <c r="A75" s="300"/>
      <c r="B75" s="300"/>
      <c r="C75" s="319" t="s">
        <v>388</v>
      </c>
      <c r="D75" s="320"/>
      <c r="E75" s="323">
        <v>4</v>
      </c>
      <c r="F75" s="324"/>
      <c r="G75" s="160"/>
      <c r="H75" s="159">
        <f t="shared" si="0"/>
        <v>0</v>
      </c>
    </row>
    <row r="76" spans="1:8" s="167" customFormat="1" ht="25.5">
      <c r="A76" s="300" t="s">
        <v>21</v>
      </c>
      <c r="B76" s="300" t="s">
        <v>332</v>
      </c>
      <c r="C76" s="288" t="s">
        <v>208</v>
      </c>
      <c r="D76" s="162" t="s">
        <v>81</v>
      </c>
      <c r="E76" s="322">
        <f>E77</f>
        <v>1</v>
      </c>
      <c r="F76" s="324"/>
      <c r="G76" s="160"/>
      <c r="H76" s="159">
        <f t="shared" si="0"/>
        <v>0</v>
      </c>
    </row>
    <row r="77" spans="1:8" s="167" customFormat="1">
      <c r="A77" s="300"/>
      <c r="B77" s="300"/>
      <c r="C77" s="319" t="s">
        <v>389</v>
      </c>
      <c r="D77" s="320"/>
      <c r="E77" s="323">
        <v>1</v>
      </c>
      <c r="F77" s="324"/>
      <c r="G77" s="160"/>
      <c r="H77" s="159">
        <f t="shared" si="0"/>
        <v>0</v>
      </c>
    </row>
    <row r="78" spans="1:8" s="167" customFormat="1" ht="25.5">
      <c r="A78" s="300" t="s">
        <v>22</v>
      </c>
      <c r="B78" s="300" t="s">
        <v>333</v>
      </c>
      <c r="C78" s="288" t="s">
        <v>209</v>
      </c>
      <c r="D78" s="162" t="s">
        <v>81</v>
      </c>
      <c r="E78" s="322">
        <f>E79</f>
        <v>1</v>
      </c>
      <c r="F78" s="324"/>
      <c r="G78" s="160"/>
      <c r="H78" s="159">
        <f t="shared" si="0"/>
        <v>0</v>
      </c>
    </row>
    <row r="79" spans="1:8" s="167" customFormat="1">
      <c r="A79" s="300"/>
      <c r="B79" s="300"/>
      <c r="C79" s="319" t="s">
        <v>390</v>
      </c>
      <c r="D79" s="320"/>
      <c r="E79" s="323">
        <v>1</v>
      </c>
      <c r="F79" s="324"/>
      <c r="G79" s="160"/>
      <c r="H79" s="159">
        <f t="shared" si="0"/>
        <v>0</v>
      </c>
    </row>
    <row r="80" spans="1:8" s="167" customFormat="1" ht="25.5">
      <c r="A80" s="300" t="s">
        <v>79</v>
      </c>
      <c r="B80" s="300" t="s">
        <v>334</v>
      </c>
      <c r="C80" s="288" t="s">
        <v>210</v>
      </c>
      <c r="D80" s="162" t="s">
        <v>81</v>
      </c>
      <c r="E80" s="322">
        <f>E81</f>
        <v>2</v>
      </c>
      <c r="F80" s="324"/>
      <c r="G80" s="160"/>
      <c r="H80" s="159">
        <f t="shared" si="0"/>
        <v>0</v>
      </c>
    </row>
    <row r="81" spans="1:8" s="167" customFormat="1">
      <c r="A81" s="300"/>
      <c r="B81" s="300"/>
      <c r="C81" s="319" t="s">
        <v>391</v>
      </c>
      <c r="D81" s="320"/>
      <c r="E81" s="323">
        <v>2</v>
      </c>
      <c r="F81" s="324"/>
      <c r="G81" s="160"/>
      <c r="H81" s="159">
        <f t="shared" si="0"/>
        <v>0</v>
      </c>
    </row>
    <row r="82" spans="1:8" s="167" customFormat="1" ht="25.5">
      <c r="A82" s="300" t="s">
        <v>80</v>
      </c>
      <c r="B82" s="300" t="s">
        <v>335</v>
      </c>
      <c r="C82" s="288" t="s">
        <v>211</v>
      </c>
      <c r="D82" s="162" t="s">
        <v>81</v>
      </c>
      <c r="E82" s="322">
        <f>E83</f>
        <v>1</v>
      </c>
      <c r="F82" s="324"/>
      <c r="G82" s="160"/>
      <c r="H82" s="159">
        <f t="shared" si="0"/>
        <v>0</v>
      </c>
    </row>
    <row r="83" spans="1:8" s="167" customFormat="1">
      <c r="A83" s="300"/>
      <c r="B83" s="300"/>
      <c r="C83" s="319" t="s">
        <v>392</v>
      </c>
      <c r="D83" s="320"/>
      <c r="E83" s="323">
        <v>1</v>
      </c>
      <c r="F83" s="324"/>
      <c r="G83" s="160"/>
      <c r="H83" s="159">
        <f t="shared" si="0"/>
        <v>0</v>
      </c>
    </row>
    <row r="84" spans="1:8" s="167" customFormat="1" ht="25.5">
      <c r="A84" s="300" t="s">
        <v>213</v>
      </c>
      <c r="B84" s="300" t="s">
        <v>336</v>
      </c>
      <c r="C84" s="288" t="s">
        <v>212</v>
      </c>
      <c r="D84" s="162" t="s">
        <v>81</v>
      </c>
      <c r="E84" s="322">
        <f>E85</f>
        <v>1</v>
      </c>
      <c r="F84" s="324"/>
      <c r="G84" s="160"/>
      <c r="H84" s="159">
        <f t="shared" si="0"/>
        <v>0</v>
      </c>
    </row>
    <row r="85" spans="1:8" s="167" customFormat="1">
      <c r="A85" s="300"/>
      <c r="B85" s="300"/>
      <c r="C85" s="319" t="s">
        <v>393</v>
      </c>
      <c r="D85" s="320"/>
      <c r="E85" s="323">
        <v>1</v>
      </c>
      <c r="F85" s="324"/>
      <c r="G85" s="160"/>
      <c r="H85" s="159">
        <f t="shared" si="0"/>
        <v>0</v>
      </c>
    </row>
    <row r="86" spans="1:8" s="167" customFormat="1" ht="25.5">
      <c r="A86" s="300" t="s">
        <v>214</v>
      </c>
      <c r="B86" s="300" t="s">
        <v>337</v>
      </c>
      <c r="C86" s="288" t="s">
        <v>338</v>
      </c>
      <c r="D86" s="162" t="s">
        <v>81</v>
      </c>
      <c r="E86" s="322">
        <f>E87</f>
        <v>12</v>
      </c>
      <c r="F86" s="324"/>
      <c r="G86" s="160"/>
      <c r="H86" s="159">
        <f t="shared" si="0"/>
        <v>0</v>
      </c>
    </row>
    <row r="87" spans="1:8" s="167" customFormat="1">
      <c r="A87" s="300"/>
      <c r="B87" s="300"/>
      <c r="C87" s="319" t="s">
        <v>394</v>
      </c>
      <c r="D87" s="320"/>
      <c r="E87" s="323">
        <v>12</v>
      </c>
      <c r="F87" s="324"/>
      <c r="G87" s="160"/>
      <c r="H87" s="159">
        <f t="shared" si="0"/>
        <v>0</v>
      </c>
    </row>
    <row r="88" spans="1:8" s="167" customFormat="1" ht="25.5">
      <c r="A88" s="300" t="s">
        <v>215</v>
      </c>
      <c r="B88" s="300" t="s">
        <v>339</v>
      </c>
      <c r="C88" s="288" t="s">
        <v>340</v>
      </c>
      <c r="D88" s="162" t="s">
        <v>81</v>
      </c>
      <c r="E88" s="322">
        <f>E89</f>
        <v>5</v>
      </c>
      <c r="F88" s="324"/>
      <c r="G88" s="160"/>
      <c r="H88" s="159">
        <f t="shared" si="0"/>
        <v>0</v>
      </c>
    </row>
    <row r="89" spans="1:8" s="167" customFormat="1">
      <c r="A89" s="300"/>
      <c r="B89" s="300"/>
      <c r="C89" s="319" t="s">
        <v>395</v>
      </c>
      <c r="D89" s="320"/>
      <c r="E89" s="323">
        <v>5</v>
      </c>
      <c r="F89" s="324"/>
      <c r="G89" s="160"/>
      <c r="H89" s="159">
        <f t="shared" si="0"/>
        <v>0</v>
      </c>
    </row>
    <row r="90" spans="1:8" s="167" customFormat="1" ht="25.5">
      <c r="A90" s="300" t="s">
        <v>216</v>
      </c>
      <c r="B90" s="300" t="s">
        <v>341</v>
      </c>
      <c r="C90" s="288" t="s">
        <v>342</v>
      </c>
      <c r="D90" s="162" t="s">
        <v>81</v>
      </c>
      <c r="E90" s="322">
        <f>E91</f>
        <v>3</v>
      </c>
      <c r="F90" s="324"/>
      <c r="G90" s="160"/>
      <c r="H90" s="159">
        <f t="shared" si="0"/>
        <v>0</v>
      </c>
    </row>
    <row r="91" spans="1:8" s="167" customFormat="1">
      <c r="A91" s="300"/>
      <c r="B91" s="300"/>
      <c r="C91" s="319" t="s">
        <v>396</v>
      </c>
      <c r="D91" s="320"/>
      <c r="E91" s="323">
        <v>3</v>
      </c>
      <c r="F91" s="324"/>
      <c r="G91" s="160"/>
      <c r="H91" s="159">
        <f t="shared" ref="H91:H124" si="1">PRODUCT(E91,(F91+G91))</f>
        <v>0</v>
      </c>
    </row>
    <row r="92" spans="1:8" s="167" customFormat="1" ht="25.5">
      <c r="A92" s="300" t="s">
        <v>217</v>
      </c>
      <c r="B92" s="300" t="s">
        <v>343</v>
      </c>
      <c r="C92" s="288" t="s">
        <v>344</v>
      </c>
      <c r="D92" s="162" t="s">
        <v>81</v>
      </c>
      <c r="E92" s="322">
        <f>E93</f>
        <v>2</v>
      </c>
      <c r="F92" s="324"/>
      <c r="G92" s="160"/>
      <c r="H92" s="159">
        <f t="shared" si="1"/>
        <v>0</v>
      </c>
    </row>
    <row r="93" spans="1:8" s="167" customFormat="1">
      <c r="A93" s="300"/>
      <c r="B93" s="300"/>
      <c r="C93" s="319" t="s">
        <v>397</v>
      </c>
      <c r="D93" s="320"/>
      <c r="E93" s="323">
        <v>2</v>
      </c>
      <c r="F93" s="324"/>
      <c r="G93" s="160"/>
      <c r="H93" s="159">
        <f t="shared" si="1"/>
        <v>0</v>
      </c>
    </row>
    <row r="94" spans="1:8" s="167" customFormat="1" ht="25.5">
      <c r="A94" s="300" t="s">
        <v>218</v>
      </c>
      <c r="B94" s="300" t="s">
        <v>345</v>
      </c>
      <c r="C94" s="288" t="s">
        <v>346</v>
      </c>
      <c r="D94" s="162" t="s">
        <v>81</v>
      </c>
      <c r="E94" s="322">
        <f>E95</f>
        <v>3</v>
      </c>
      <c r="F94" s="324"/>
      <c r="G94" s="160"/>
      <c r="H94" s="159">
        <f t="shared" si="1"/>
        <v>0</v>
      </c>
    </row>
    <row r="95" spans="1:8" s="167" customFormat="1">
      <c r="A95" s="300"/>
      <c r="B95" s="300"/>
      <c r="C95" s="319" t="s">
        <v>398</v>
      </c>
      <c r="D95" s="320"/>
      <c r="E95" s="323">
        <v>3</v>
      </c>
      <c r="F95" s="324"/>
      <c r="G95" s="160"/>
      <c r="H95" s="159">
        <f t="shared" si="1"/>
        <v>0</v>
      </c>
    </row>
    <row r="96" spans="1:8" s="167" customFormat="1">
      <c r="A96" s="300" t="s">
        <v>219</v>
      </c>
      <c r="B96" s="300" t="s">
        <v>347</v>
      </c>
      <c r="C96" s="288" t="s">
        <v>348</v>
      </c>
      <c r="D96" s="162" t="s">
        <v>81</v>
      </c>
      <c r="E96" s="322">
        <f>E97</f>
        <v>15</v>
      </c>
      <c r="F96" s="324"/>
      <c r="G96" s="160"/>
      <c r="H96" s="159">
        <f t="shared" si="1"/>
        <v>0</v>
      </c>
    </row>
    <row r="97" spans="1:8" s="167" customFormat="1">
      <c r="A97" s="300"/>
      <c r="B97" s="300"/>
      <c r="C97" s="319" t="s">
        <v>399</v>
      </c>
      <c r="D97" s="320"/>
      <c r="E97" s="323">
        <v>15</v>
      </c>
      <c r="F97" s="324"/>
      <c r="G97" s="160"/>
      <c r="H97" s="159">
        <f t="shared" si="1"/>
        <v>0</v>
      </c>
    </row>
    <row r="98" spans="1:8" s="167" customFormat="1">
      <c r="A98" s="300" t="s">
        <v>220</v>
      </c>
      <c r="B98" s="300" t="s">
        <v>349</v>
      </c>
      <c r="C98" s="288" t="s">
        <v>350</v>
      </c>
      <c r="D98" s="162" t="s">
        <v>81</v>
      </c>
      <c r="E98" s="322">
        <f>E99</f>
        <v>5</v>
      </c>
      <c r="F98" s="324"/>
      <c r="G98" s="160"/>
      <c r="H98" s="159">
        <f t="shared" si="1"/>
        <v>0</v>
      </c>
    </row>
    <row r="99" spans="1:8" s="167" customFormat="1">
      <c r="A99" s="300"/>
      <c r="B99" s="300"/>
      <c r="C99" s="319" t="s">
        <v>400</v>
      </c>
      <c r="D99" s="320"/>
      <c r="E99" s="323">
        <v>5</v>
      </c>
      <c r="F99" s="324"/>
      <c r="G99" s="160"/>
      <c r="H99" s="159">
        <f t="shared" si="1"/>
        <v>0</v>
      </c>
    </row>
    <row r="100" spans="1:8" s="167" customFormat="1">
      <c r="A100" s="300" t="s">
        <v>221</v>
      </c>
      <c r="B100" s="300" t="s">
        <v>351</v>
      </c>
      <c r="C100" s="288" t="s">
        <v>352</v>
      </c>
      <c r="D100" s="162" t="s">
        <v>81</v>
      </c>
      <c r="E100" s="322">
        <f>E101</f>
        <v>3</v>
      </c>
      <c r="F100" s="324"/>
      <c r="G100" s="160"/>
      <c r="H100" s="159">
        <f t="shared" si="1"/>
        <v>0</v>
      </c>
    </row>
    <row r="101" spans="1:8" s="167" customFormat="1">
      <c r="A101" s="300"/>
      <c r="B101" s="300"/>
      <c r="C101" s="319" t="s">
        <v>401</v>
      </c>
      <c r="D101" s="320"/>
      <c r="E101" s="323">
        <v>3</v>
      </c>
      <c r="F101" s="324"/>
      <c r="G101" s="160"/>
      <c r="H101" s="159">
        <f t="shared" si="1"/>
        <v>0</v>
      </c>
    </row>
    <row r="102" spans="1:8" s="167" customFormat="1">
      <c r="A102" s="300" t="s">
        <v>222</v>
      </c>
      <c r="B102" s="300" t="s">
        <v>353</v>
      </c>
      <c r="C102" s="288" t="s">
        <v>354</v>
      </c>
      <c r="D102" s="162" t="s">
        <v>81</v>
      </c>
      <c r="E102" s="322">
        <f>E103</f>
        <v>2</v>
      </c>
      <c r="F102" s="324"/>
      <c r="G102" s="160"/>
      <c r="H102" s="159">
        <f t="shared" si="1"/>
        <v>0</v>
      </c>
    </row>
    <row r="103" spans="1:8" s="167" customFormat="1">
      <c r="A103" s="300"/>
      <c r="B103" s="300"/>
      <c r="C103" s="319" t="s">
        <v>402</v>
      </c>
      <c r="D103" s="320"/>
      <c r="E103" s="323">
        <v>2</v>
      </c>
      <c r="F103" s="324"/>
      <c r="G103" s="160"/>
      <c r="H103" s="159">
        <f t="shared" si="1"/>
        <v>0</v>
      </c>
    </row>
    <row r="104" spans="1:8" s="167" customFormat="1">
      <c r="A104" s="300" t="s">
        <v>223</v>
      </c>
      <c r="B104" s="300" t="s">
        <v>355</v>
      </c>
      <c r="C104" s="288" t="s">
        <v>356</v>
      </c>
      <c r="D104" s="162" t="s">
        <v>60</v>
      </c>
      <c r="E104" s="322">
        <f>E105</f>
        <v>140</v>
      </c>
      <c r="F104" s="324"/>
      <c r="G104" s="160"/>
      <c r="H104" s="159">
        <f t="shared" si="1"/>
        <v>0</v>
      </c>
    </row>
    <row r="105" spans="1:8" s="167" customFormat="1">
      <c r="A105" s="300"/>
      <c r="B105" s="300"/>
      <c r="C105" s="319" t="s">
        <v>403</v>
      </c>
      <c r="D105" s="320"/>
      <c r="E105" s="323">
        <v>140</v>
      </c>
      <c r="F105" s="324"/>
      <c r="G105" s="160"/>
      <c r="H105" s="159">
        <f t="shared" si="1"/>
        <v>0</v>
      </c>
    </row>
    <row r="106" spans="1:8" s="167" customFormat="1">
      <c r="A106" s="300" t="s">
        <v>235</v>
      </c>
      <c r="B106" s="300" t="s">
        <v>357</v>
      </c>
      <c r="C106" s="288" t="s">
        <v>358</v>
      </c>
      <c r="D106" s="162" t="s">
        <v>81</v>
      </c>
      <c r="E106" s="322">
        <f>SUM(E107:E114)</f>
        <v>8</v>
      </c>
      <c r="F106" s="324"/>
      <c r="G106" s="160"/>
      <c r="H106" s="159">
        <f t="shared" si="1"/>
        <v>0</v>
      </c>
    </row>
    <row r="107" spans="1:8" s="167" customFormat="1">
      <c r="A107" s="300"/>
      <c r="B107" s="300"/>
      <c r="C107" s="319" t="s">
        <v>359</v>
      </c>
      <c r="D107" s="320"/>
      <c r="E107" s="323">
        <v>1</v>
      </c>
      <c r="F107" s="324"/>
      <c r="G107" s="160"/>
      <c r="H107" s="159">
        <f t="shared" si="1"/>
        <v>0</v>
      </c>
    </row>
    <row r="108" spans="1:8" s="167" customFormat="1">
      <c r="A108" s="300"/>
      <c r="B108" s="300"/>
      <c r="C108" s="319" t="s">
        <v>360</v>
      </c>
      <c r="D108" s="320"/>
      <c r="E108" s="323">
        <v>1</v>
      </c>
      <c r="F108" s="324"/>
      <c r="G108" s="160"/>
      <c r="H108" s="159">
        <f t="shared" si="1"/>
        <v>0</v>
      </c>
    </row>
    <row r="109" spans="1:8" s="167" customFormat="1">
      <c r="A109" s="300"/>
      <c r="B109" s="300"/>
      <c r="C109" s="319" t="s">
        <v>361</v>
      </c>
      <c r="D109" s="320"/>
      <c r="E109" s="323">
        <v>1</v>
      </c>
      <c r="F109" s="324"/>
      <c r="G109" s="160"/>
      <c r="H109" s="159">
        <f t="shared" si="1"/>
        <v>0</v>
      </c>
    </row>
    <row r="110" spans="1:8" s="167" customFormat="1">
      <c r="A110" s="300"/>
      <c r="B110" s="300"/>
      <c r="C110" s="319" t="s">
        <v>362</v>
      </c>
      <c r="D110" s="320"/>
      <c r="E110" s="323">
        <v>1</v>
      </c>
      <c r="F110" s="324"/>
      <c r="G110" s="160"/>
      <c r="H110" s="159">
        <f t="shared" si="1"/>
        <v>0</v>
      </c>
    </row>
    <row r="111" spans="1:8" s="167" customFormat="1">
      <c r="A111" s="300"/>
      <c r="B111" s="300"/>
      <c r="C111" s="319" t="s">
        <v>363</v>
      </c>
      <c r="D111" s="320"/>
      <c r="E111" s="323">
        <v>1</v>
      </c>
      <c r="F111" s="324"/>
      <c r="G111" s="160"/>
      <c r="H111" s="159">
        <f t="shared" si="1"/>
        <v>0</v>
      </c>
    </row>
    <row r="112" spans="1:8" s="167" customFormat="1">
      <c r="A112" s="300"/>
      <c r="B112" s="300"/>
      <c r="C112" s="319" t="s">
        <v>364</v>
      </c>
      <c r="D112" s="320"/>
      <c r="E112" s="323">
        <v>1</v>
      </c>
      <c r="F112" s="324"/>
      <c r="G112" s="160"/>
      <c r="H112" s="159">
        <f t="shared" si="1"/>
        <v>0</v>
      </c>
    </row>
    <row r="113" spans="1:8" s="167" customFormat="1">
      <c r="A113" s="300"/>
      <c r="B113" s="300"/>
      <c r="C113" s="319" t="s">
        <v>365</v>
      </c>
      <c r="D113" s="320"/>
      <c r="E113" s="323">
        <v>1</v>
      </c>
      <c r="F113" s="324"/>
      <c r="G113" s="160"/>
      <c r="H113" s="159">
        <f t="shared" si="1"/>
        <v>0</v>
      </c>
    </row>
    <row r="114" spans="1:8" s="167" customFormat="1">
      <c r="A114" s="300"/>
      <c r="B114" s="300"/>
      <c r="C114" s="319" t="s">
        <v>366</v>
      </c>
      <c r="D114" s="320"/>
      <c r="E114" s="323">
        <v>1</v>
      </c>
      <c r="F114" s="324"/>
      <c r="G114" s="160"/>
      <c r="H114" s="159">
        <f t="shared" si="1"/>
        <v>0</v>
      </c>
    </row>
    <row r="115" spans="1:8" s="167" customFormat="1" ht="25.5">
      <c r="A115" s="300" t="s">
        <v>382</v>
      </c>
      <c r="B115" s="300" t="s">
        <v>367</v>
      </c>
      <c r="C115" s="288" t="s">
        <v>368</v>
      </c>
      <c r="D115" s="162" t="s">
        <v>81</v>
      </c>
      <c r="E115" s="322">
        <f>SUM(E116:E117)</f>
        <v>2</v>
      </c>
      <c r="F115" s="324"/>
      <c r="G115" s="160"/>
      <c r="H115" s="159">
        <f t="shared" si="1"/>
        <v>0</v>
      </c>
    </row>
    <row r="116" spans="1:8" s="167" customFormat="1">
      <c r="A116" s="300"/>
      <c r="B116" s="300"/>
      <c r="C116" s="319" t="s">
        <v>359</v>
      </c>
      <c r="D116" s="320"/>
      <c r="E116" s="323">
        <v>1</v>
      </c>
      <c r="F116" s="324"/>
      <c r="G116" s="160"/>
      <c r="H116" s="159">
        <f t="shared" si="1"/>
        <v>0</v>
      </c>
    </row>
    <row r="117" spans="1:8" s="167" customFormat="1">
      <c r="A117" s="300"/>
      <c r="B117" s="300"/>
      <c r="C117" s="319" t="s">
        <v>363</v>
      </c>
      <c r="D117" s="320"/>
      <c r="E117" s="323">
        <v>1</v>
      </c>
      <c r="F117" s="324"/>
      <c r="G117" s="160"/>
      <c r="H117" s="159">
        <f t="shared" si="1"/>
        <v>0</v>
      </c>
    </row>
    <row r="118" spans="1:8" s="167" customFormat="1" ht="25.5">
      <c r="A118" s="300" t="s">
        <v>383</v>
      </c>
      <c r="B118" s="300" t="s">
        <v>369</v>
      </c>
      <c r="C118" s="288" t="s">
        <v>370</v>
      </c>
      <c r="D118" s="162" t="s">
        <v>81</v>
      </c>
      <c r="E118" s="322">
        <f>SUM(E119:E124)</f>
        <v>6</v>
      </c>
      <c r="F118" s="324"/>
      <c r="G118" s="160"/>
      <c r="H118" s="159">
        <f t="shared" si="1"/>
        <v>0</v>
      </c>
    </row>
    <row r="119" spans="1:8" s="167" customFormat="1">
      <c r="A119" s="300"/>
      <c r="B119" s="300"/>
      <c r="C119" s="319" t="s">
        <v>360</v>
      </c>
      <c r="D119" s="320"/>
      <c r="E119" s="323">
        <v>1</v>
      </c>
      <c r="F119" s="324"/>
      <c r="G119" s="160"/>
      <c r="H119" s="159">
        <f t="shared" si="1"/>
        <v>0</v>
      </c>
    </row>
    <row r="120" spans="1:8" s="167" customFormat="1">
      <c r="A120" s="300"/>
      <c r="B120" s="300"/>
      <c r="C120" s="319" t="s">
        <v>361</v>
      </c>
      <c r="D120" s="320"/>
      <c r="E120" s="323">
        <v>1</v>
      </c>
      <c r="F120" s="324"/>
      <c r="G120" s="160"/>
      <c r="H120" s="159">
        <f t="shared" si="1"/>
        <v>0</v>
      </c>
    </row>
    <row r="121" spans="1:8" s="167" customFormat="1">
      <c r="A121" s="300"/>
      <c r="B121" s="300"/>
      <c r="C121" s="319" t="s">
        <v>362</v>
      </c>
      <c r="D121" s="320"/>
      <c r="E121" s="323">
        <v>1</v>
      </c>
      <c r="F121" s="324"/>
      <c r="G121" s="160"/>
      <c r="H121" s="159">
        <f t="shared" si="1"/>
        <v>0</v>
      </c>
    </row>
    <row r="122" spans="1:8" s="167" customFormat="1">
      <c r="A122" s="300"/>
      <c r="B122" s="300"/>
      <c r="C122" s="319" t="s">
        <v>364</v>
      </c>
      <c r="D122" s="320"/>
      <c r="E122" s="323">
        <v>1</v>
      </c>
      <c r="F122" s="324"/>
      <c r="G122" s="160"/>
      <c r="H122" s="159">
        <f t="shared" si="1"/>
        <v>0</v>
      </c>
    </row>
    <row r="123" spans="1:8" s="167" customFormat="1">
      <c r="A123" s="300"/>
      <c r="B123" s="300"/>
      <c r="C123" s="319" t="s">
        <v>365</v>
      </c>
      <c r="D123" s="320"/>
      <c r="E123" s="323">
        <v>1</v>
      </c>
      <c r="F123" s="324"/>
      <c r="G123" s="160"/>
      <c r="H123" s="159">
        <f t="shared" si="1"/>
        <v>0</v>
      </c>
    </row>
    <row r="124" spans="1:8" s="167" customFormat="1">
      <c r="A124" s="300"/>
      <c r="B124" s="300"/>
      <c r="C124" s="319" t="s">
        <v>366</v>
      </c>
      <c r="D124" s="320"/>
      <c r="E124" s="323">
        <v>1</v>
      </c>
      <c r="F124" s="324"/>
      <c r="G124" s="160"/>
      <c r="H124" s="159">
        <f t="shared" si="1"/>
        <v>0</v>
      </c>
    </row>
    <row r="125" spans="1:8" s="167" customFormat="1" ht="25.5">
      <c r="A125" s="300" t="s">
        <v>384</v>
      </c>
      <c r="B125" s="300" t="s">
        <v>1424</v>
      </c>
      <c r="C125" s="288" t="s">
        <v>371</v>
      </c>
      <c r="D125" s="162" t="s">
        <v>62</v>
      </c>
      <c r="E125" s="322">
        <f>SUM(E126:E130)</f>
        <v>77.400000000000006</v>
      </c>
      <c r="F125" s="324"/>
      <c r="G125" s="160"/>
      <c r="H125" s="159">
        <f>PRODUCT(E125,(F125+G125))</f>
        <v>0</v>
      </c>
    </row>
    <row r="126" spans="1:8" s="167" customFormat="1" ht="38.25">
      <c r="A126" s="300"/>
      <c r="B126" s="300"/>
      <c r="C126" s="319" t="s">
        <v>372</v>
      </c>
      <c r="D126" s="162"/>
      <c r="E126" s="322"/>
      <c r="F126" s="324"/>
      <c r="G126" s="160"/>
      <c r="H126" s="159">
        <f t="shared" ref="H126:H147" si="2">PRODUCT(E126,(F126+G126))</f>
        <v>0</v>
      </c>
    </row>
    <row r="127" spans="1:8" s="167" customFormat="1">
      <c r="A127" s="300"/>
      <c r="B127" s="300"/>
      <c r="C127" s="319" t="s">
        <v>373</v>
      </c>
      <c r="D127" s="320"/>
      <c r="E127" s="323">
        <v>14</v>
      </c>
      <c r="F127" s="324"/>
      <c r="G127" s="160"/>
      <c r="H127" s="159">
        <f t="shared" si="2"/>
        <v>0</v>
      </c>
    </row>
    <row r="128" spans="1:8" s="167" customFormat="1">
      <c r="A128" s="300"/>
      <c r="B128" s="300"/>
      <c r="C128" s="319" t="s">
        <v>374</v>
      </c>
      <c r="D128" s="320"/>
      <c r="E128" s="323">
        <v>30.4</v>
      </c>
      <c r="F128" s="324"/>
      <c r="G128" s="160"/>
      <c r="H128" s="159">
        <f t="shared" si="2"/>
        <v>0</v>
      </c>
    </row>
    <row r="129" spans="1:8" s="167" customFormat="1">
      <c r="A129" s="300"/>
      <c r="B129" s="300"/>
      <c r="C129" s="319" t="s">
        <v>375</v>
      </c>
      <c r="D129" s="320"/>
      <c r="E129" s="323">
        <v>25</v>
      </c>
      <c r="F129" s="324"/>
      <c r="G129" s="160"/>
      <c r="H129" s="159">
        <f t="shared" si="2"/>
        <v>0</v>
      </c>
    </row>
    <row r="130" spans="1:8" s="167" customFormat="1">
      <c r="A130" s="300"/>
      <c r="B130" s="300"/>
      <c r="C130" s="319" t="s">
        <v>376</v>
      </c>
      <c r="D130" s="320"/>
      <c r="E130" s="323">
        <v>8</v>
      </c>
      <c r="F130" s="324"/>
      <c r="G130" s="160"/>
      <c r="H130" s="159">
        <f t="shared" si="2"/>
        <v>0</v>
      </c>
    </row>
    <row r="131" spans="1:8" s="167" customFormat="1" ht="25.5">
      <c r="A131" s="300" t="s">
        <v>1491</v>
      </c>
      <c r="B131" s="300" t="s">
        <v>1482</v>
      </c>
      <c r="C131" s="288" t="s">
        <v>1481</v>
      </c>
      <c r="D131" s="299" t="s">
        <v>60</v>
      </c>
      <c r="E131" s="322">
        <f>SUM(E132:E139)</f>
        <v>9.4</v>
      </c>
      <c r="F131" s="324"/>
      <c r="G131" s="160"/>
      <c r="H131" s="159">
        <f t="shared" si="2"/>
        <v>0</v>
      </c>
    </row>
    <row r="132" spans="1:8" s="167" customFormat="1">
      <c r="A132" s="300"/>
      <c r="B132" s="300"/>
      <c r="C132" s="319" t="s">
        <v>1483</v>
      </c>
      <c r="D132" s="320"/>
      <c r="E132" s="323">
        <f>9*0.2</f>
        <v>1.8</v>
      </c>
      <c r="F132" s="324"/>
      <c r="G132" s="160"/>
      <c r="H132" s="159">
        <f t="shared" si="2"/>
        <v>0</v>
      </c>
    </row>
    <row r="133" spans="1:8" s="167" customFormat="1">
      <c r="A133" s="300"/>
      <c r="B133" s="300"/>
      <c r="C133" s="319" t="s">
        <v>1484</v>
      </c>
      <c r="D133" s="320"/>
      <c r="E133" s="323">
        <f>6*0.3</f>
        <v>1.7999999999999998</v>
      </c>
      <c r="F133" s="324"/>
      <c r="G133" s="160"/>
      <c r="H133" s="159">
        <f t="shared" si="2"/>
        <v>0</v>
      </c>
    </row>
    <row r="134" spans="1:8" s="167" customFormat="1">
      <c r="A134" s="300"/>
      <c r="B134" s="300"/>
      <c r="C134" s="319" t="s">
        <v>1485</v>
      </c>
      <c r="D134" s="320"/>
      <c r="E134" s="323">
        <f>4*0.4</f>
        <v>1.6</v>
      </c>
      <c r="F134" s="324"/>
      <c r="G134" s="160"/>
      <c r="H134" s="159">
        <f t="shared" si="2"/>
        <v>0</v>
      </c>
    </row>
    <row r="135" spans="1:8" s="167" customFormat="1">
      <c r="A135" s="300"/>
      <c r="B135" s="300"/>
      <c r="C135" s="319" t="s">
        <v>1486</v>
      </c>
      <c r="D135" s="320"/>
      <c r="E135" s="323">
        <f>1*0.5</f>
        <v>0.5</v>
      </c>
      <c r="F135" s="324"/>
      <c r="G135" s="160"/>
      <c r="H135" s="159">
        <f t="shared" si="2"/>
        <v>0</v>
      </c>
    </row>
    <row r="136" spans="1:8" s="167" customFormat="1">
      <c r="A136" s="300"/>
      <c r="B136" s="300"/>
      <c r="C136" s="319" t="s">
        <v>1487</v>
      </c>
      <c r="D136" s="320"/>
      <c r="E136" s="323">
        <f>1*0.6</f>
        <v>0.6</v>
      </c>
      <c r="F136" s="324"/>
      <c r="G136" s="160"/>
      <c r="H136" s="159">
        <f t="shared" si="2"/>
        <v>0</v>
      </c>
    </row>
    <row r="137" spans="1:8" s="167" customFormat="1">
      <c r="A137" s="300"/>
      <c r="B137" s="300"/>
      <c r="C137" s="319" t="s">
        <v>1488</v>
      </c>
      <c r="D137" s="320"/>
      <c r="E137" s="323">
        <f>2*0.7</f>
        <v>1.4</v>
      </c>
      <c r="F137" s="324"/>
      <c r="G137" s="160"/>
      <c r="H137" s="159">
        <f t="shared" si="2"/>
        <v>0</v>
      </c>
    </row>
    <row r="138" spans="1:8" s="167" customFormat="1">
      <c r="A138" s="300"/>
      <c r="B138" s="300"/>
      <c r="C138" s="319" t="s">
        <v>1489</v>
      </c>
      <c r="D138" s="320"/>
      <c r="E138" s="323">
        <f>1*0.8</f>
        <v>0.8</v>
      </c>
      <c r="F138" s="324"/>
      <c r="G138" s="160"/>
      <c r="H138" s="159">
        <f t="shared" si="2"/>
        <v>0</v>
      </c>
    </row>
    <row r="139" spans="1:8" s="167" customFormat="1">
      <c r="A139" s="300"/>
      <c r="B139" s="300"/>
      <c r="C139" s="319" t="s">
        <v>1490</v>
      </c>
      <c r="D139" s="320"/>
      <c r="E139" s="323">
        <f>1*0.9</f>
        <v>0.9</v>
      </c>
      <c r="F139" s="324"/>
      <c r="G139" s="160"/>
      <c r="H139" s="159">
        <f t="shared" si="2"/>
        <v>0</v>
      </c>
    </row>
    <row r="140" spans="1:8" s="167" customFormat="1">
      <c r="A140" s="300" t="s">
        <v>1497</v>
      </c>
      <c r="B140" s="300" t="s">
        <v>1493</v>
      </c>
      <c r="C140" s="288" t="s">
        <v>1492</v>
      </c>
      <c r="D140" s="299" t="s">
        <v>62</v>
      </c>
      <c r="E140" s="347">
        <f>E141</f>
        <v>9.3999999999999998E-6</v>
      </c>
      <c r="F140" s="324"/>
      <c r="G140" s="160"/>
      <c r="H140" s="348">
        <f>PRODUCT(E140,(F140+G140))</f>
        <v>0</v>
      </c>
    </row>
    <row r="141" spans="1:8" s="167" customFormat="1">
      <c r="A141" s="300"/>
      <c r="B141" s="300"/>
      <c r="C141" s="319" t="s">
        <v>1494</v>
      </c>
      <c r="D141" s="320"/>
      <c r="E141" s="346">
        <f>E131*0.000001</f>
        <v>9.3999999999999998E-6</v>
      </c>
      <c r="F141" s="324"/>
      <c r="G141" s="160"/>
      <c r="H141" s="348">
        <f t="shared" si="2"/>
        <v>0</v>
      </c>
    </row>
    <row r="142" spans="1:8" s="167" customFormat="1">
      <c r="A142" s="300" t="s">
        <v>1498</v>
      </c>
      <c r="B142" s="300" t="s">
        <v>1425</v>
      </c>
      <c r="C142" s="288" t="s">
        <v>1495</v>
      </c>
      <c r="D142" s="299" t="s">
        <v>191</v>
      </c>
      <c r="E142" s="347">
        <f>E143</f>
        <v>9.4000000000000004E-3</v>
      </c>
      <c r="F142" s="324"/>
      <c r="G142" s="160"/>
      <c r="H142" s="348">
        <f t="shared" si="2"/>
        <v>0</v>
      </c>
    </row>
    <row r="143" spans="1:8" s="167" customFormat="1">
      <c r="A143" s="300"/>
      <c r="B143" s="300"/>
      <c r="C143" s="319" t="s">
        <v>1496</v>
      </c>
      <c r="D143" s="320"/>
      <c r="E143" s="346">
        <f>E131*0.001</f>
        <v>9.4000000000000004E-3</v>
      </c>
      <c r="F143" s="324"/>
      <c r="G143" s="160"/>
      <c r="H143" s="348">
        <f t="shared" si="2"/>
        <v>0</v>
      </c>
    </row>
    <row r="144" spans="1:8" s="167" customFormat="1">
      <c r="A144" s="300" t="s">
        <v>1499</v>
      </c>
      <c r="B144" s="300" t="s">
        <v>1009</v>
      </c>
      <c r="C144" s="288" t="s">
        <v>1010</v>
      </c>
      <c r="D144" s="299" t="s">
        <v>60</v>
      </c>
      <c r="E144" s="322">
        <v>10</v>
      </c>
      <c r="F144" s="324"/>
      <c r="G144" s="160"/>
      <c r="H144" s="159">
        <f t="shared" si="2"/>
        <v>0</v>
      </c>
    </row>
    <row r="145" spans="1:8" s="167" customFormat="1">
      <c r="A145" s="300"/>
      <c r="B145" s="300"/>
      <c r="C145" s="319" t="s">
        <v>815</v>
      </c>
      <c r="D145" s="320"/>
      <c r="E145" s="323">
        <v>10</v>
      </c>
      <c r="F145" s="324"/>
      <c r="G145" s="160"/>
      <c r="H145" s="159">
        <f t="shared" si="2"/>
        <v>0</v>
      </c>
    </row>
    <row r="146" spans="1:8" s="167" customFormat="1">
      <c r="A146" s="300" t="s">
        <v>1500</v>
      </c>
      <c r="B146" s="300" t="s">
        <v>1015</v>
      </c>
      <c r="C146" s="288" t="s">
        <v>1016</v>
      </c>
      <c r="D146" s="299" t="s">
        <v>191</v>
      </c>
      <c r="E146" s="322">
        <f>E147</f>
        <v>2.5</v>
      </c>
      <c r="F146" s="324"/>
      <c r="G146" s="160"/>
      <c r="H146" s="159">
        <f t="shared" si="2"/>
        <v>0</v>
      </c>
    </row>
    <row r="147" spans="1:8" s="167" customFormat="1">
      <c r="A147" s="300"/>
      <c r="B147" s="300"/>
      <c r="C147" s="319" t="s">
        <v>1501</v>
      </c>
      <c r="D147" s="320"/>
      <c r="E147" s="322">
        <f>10*0.25</f>
        <v>2.5</v>
      </c>
      <c r="F147" s="324"/>
      <c r="G147" s="160"/>
      <c r="H147" s="348">
        <f t="shared" si="2"/>
        <v>0</v>
      </c>
    </row>
    <row r="148" spans="1:8" s="167" customFormat="1" ht="13.5" thickBot="1">
      <c r="A148" s="163"/>
      <c r="B148" s="163"/>
      <c r="C148" s="282"/>
      <c r="D148" s="162"/>
      <c r="E148" s="161"/>
      <c r="F148" s="161"/>
      <c r="G148" s="160"/>
      <c r="H148" s="159"/>
    </row>
    <row r="149" spans="1:8" s="167" customFormat="1" ht="13.5" customHeight="1" thickBot="1">
      <c r="A149" s="283"/>
      <c r="B149" s="317"/>
      <c r="C149" s="278" t="s">
        <v>83</v>
      </c>
      <c r="D149" s="284" t="s">
        <v>82</v>
      </c>
      <c r="E149" s="285"/>
      <c r="F149" s="285"/>
      <c r="G149" s="286"/>
      <c r="H149" s="287">
        <f>SUM(H26:H148)</f>
        <v>0</v>
      </c>
    </row>
    <row r="150" spans="1:8" s="167" customFormat="1" ht="13.5" thickBot="1">
      <c r="A150" s="273"/>
      <c r="B150" s="316"/>
      <c r="C150" s="274"/>
      <c r="D150" s="274"/>
      <c r="E150" s="275"/>
      <c r="F150" s="275"/>
      <c r="G150" s="276"/>
      <c r="H150" s="277"/>
    </row>
    <row r="151" spans="1:8" ht="18.75" thickBot="1">
      <c r="A151" s="293"/>
      <c r="B151" s="318"/>
      <c r="C151" s="294" t="s">
        <v>24</v>
      </c>
      <c r="D151" s="294"/>
      <c r="E151" s="295"/>
      <c r="F151" s="295"/>
      <c r="G151" s="296"/>
      <c r="H151" s="297">
        <f>H149</f>
        <v>0</v>
      </c>
    </row>
    <row r="152" spans="1:8" ht="13.5" thickBot="1"/>
    <row r="153" spans="1:8" ht="13.5" thickBot="1">
      <c r="A153" s="23">
        <v>0</v>
      </c>
      <c r="B153" s="29"/>
      <c r="C153" s="22" t="s">
        <v>1708</v>
      </c>
      <c r="D153" s="18"/>
      <c r="E153" s="21"/>
      <c r="F153" s="21"/>
      <c r="G153" s="21"/>
      <c r="H153" s="20"/>
    </row>
    <row r="154" spans="1:8" ht="14.25">
      <c r="A154" s="470"/>
      <c r="B154" s="470"/>
      <c r="C154" s="468"/>
      <c r="D154" s="469"/>
      <c r="E154" s="465"/>
      <c r="F154" s="465"/>
      <c r="G154" s="466"/>
      <c r="H154" s="467"/>
    </row>
    <row r="155" spans="1:8">
      <c r="A155" s="449" t="s">
        <v>1273</v>
      </c>
      <c r="B155" s="449"/>
      <c r="C155" s="496" t="s">
        <v>1710</v>
      </c>
      <c r="D155" s="497"/>
      <c r="E155" s="497"/>
      <c r="F155" s="497"/>
      <c r="G155" s="497"/>
      <c r="H155" s="498"/>
    </row>
    <row r="156" spans="1:8" ht="13.5" thickBot="1">
      <c r="A156" s="471"/>
      <c r="B156" s="471"/>
      <c r="C156" s="499"/>
      <c r="D156" s="500"/>
      <c r="E156" s="500"/>
      <c r="F156" s="500"/>
      <c r="G156" s="500"/>
      <c r="H156" s="501"/>
    </row>
    <row r="157" spans="1:8" ht="13.5" thickBot="1"/>
    <row r="158" spans="1:8" ht="13.5" thickBot="1">
      <c r="A158" s="23">
        <v>0</v>
      </c>
      <c r="B158" s="29"/>
      <c r="C158" s="22" t="s">
        <v>1713</v>
      </c>
      <c r="D158" s="18"/>
      <c r="E158" s="21"/>
      <c r="F158" s="21"/>
      <c r="G158" s="21"/>
      <c r="H158" s="20"/>
    </row>
    <row r="159" spans="1:8" ht="14.25">
      <c r="A159" s="470"/>
      <c r="B159" s="470"/>
      <c r="C159" s="468"/>
      <c r="D159" s="469"/>
      <c r="E159" s="465"/>
      <c r="F159" s="465"/>
      <c r="G159" s="466"/>
      <c r="H159" s="467"/>
    </row>
    <row r="160" spans="1:8">
      <c r="A160" s="449" t="s">
        <v>1273</v>
      </c>
      <c r="B160" s="449"/>
      <c r="C160" s="496" t="s">
        <v>1714</v>
      </c>
      <c r="D160" s="497"/>
      <c r="E160" s="497"/>
      <c r="F160" s="497"/>
      <c r="G160" s="497"/>
      <c r="H160" s="498"/>
    </row>
    <row r="161" spans="1:8" ht="13.5" thickBot="1">
      <c r="A161" s="471"/>
      <c r="B161" s="471"/>
      <c r="C161" s="499"/>
      <c r="D161" s="500"/>
      <c r="E161" s="500"/>
      <c r="F161" s="500"/>
      <c r="G161" s="500"/>
      <c r="H161" s="501"/>
    </row>
  </sheetData>
  <mergeCells count="8">
    <mergeCell ref="C160:H160"/>
    <mergeCell ref="C161:H161"/>
    <mergeCell ref="C156:H156"/>
    <mergeCell ref="C1:E1"/>
    <mergeCell ref="C2:E2"/>
    <mergeCell ref="G2:H3"/>
    <mergeCell ref="C3:E3"/>
    <mergeCell ref="C155:H155"/>
  </mergeCells>
  <pageMargins left="0.39370078740157483" right="0.39370078740157483" top="0.39370078740157483" bottom="0.51181102362204722" header="0.51181102362204722" footer="0.39370078740157483"/>
  <pageSetup paperSize="9" scale="67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J103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6.7109375" style="140" customWidth="1"/>
    <col min="9" max="16384" width="9.140625" style="140"/>
  </cols>
  <sheetData>
    <row r="1" spans="1:8" ht="72" customHeight="1">
      <c r="A1" s="384"/>
      <c r="B1" s="385"/>
      <c r="C1" s="540" t="s">
        <v>175</v>
      </c>
      <c r="D1" s="541"/>
      <c r="E1" s="541"/>
      <c r="F1" s="401"/>
      <c r="G1" s="402"/>
      <c r="H1" s="39" t="s">
        <v>1724</v>
      </c>
    </row>
    <row r="2" spans="1:8" s="230" customFormat="1" ht="42" customHeight="1">
      <c r="A2" s="386"/>
      <c r="B2" s="248"/>
      <c r="C2" s="517" t="s">
        <v>92</v>
      </c>
      <c r="D2" s="519"/>
      <c r="E2" s="519"/>
      <c r="F2" s="368"/>
      <c r="G2" s="542" t="s">
        <v>1722</v>
      </c>
      <c r="H2" s="543"/>
    </row>
    <row r="3" spans="1:8" s="229" customFormat="1" ht="29.25" customHeight="1">
      <c r="A3" s="387"/>
      <c r="B3" s="369"/>
      <c r="C3" s="545" t="str">
        <f>Rekapitulace!B13</f>
        <v>Náhradní výsadba</v>
      </c>
      <c r="D3" s="546"/>
      <c r="E3" s="546"/>
      <c r="F3" s="247"/>
      <c r="G3" s="544"/>
      <c r="H3" s="543"/>
    </row>
    <row r="4" spans="1:8" s="229" customFormat="1" ht="9.9499999999999993" customHeight="1" thickBot="1">
      <c r="A4" s="408"/>
      <c r="B4" s="409"/>
      <c r="C4" s="409"/>
      <c r="D4" s="410"/>
      <c r="E4" s="410"/>
      <c r="F4" s="410"/>
      <c r="G4" s="411"/>
      <c r="H4" s="412"/>
    </row>
    <row r="5" spans="1:8" s="224" customFormat="1" ht="24.75" thickBot="1">
      <c r="A5" s="249" t="s">
        <v>59</v>
      </c>
      <c r="B5" s="249" t="s">
        <v>285</v>
      </c>
      <c r="C5" s="250" t="s">
        <v>58</v>
      </c>
      <c r="D5" s="251" t="s">
        <v>57</v>
      </c>
      <c r="E5" s="251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22"/>
      <c r="D6" s="255"/>
      <c r="E6" s="255"/>
      <c r="F6" s="255"/>
      <c r="G6" s="256"/>
      <c r="H6" s="255"/>
    </row>
    <row r="7" spans="1:8" s="218" customFormat="1">
      <c r="A7" s="257"/>
      <c r="B7" s="257"/>
      <c r="C7" s="219" t="s">
        <v>54</v>
      </c>
      <c r="D7" s="259"/>
      <c r="E7" s="259"/>
      <c r="F7" s="259"/>
      <c r="G7" s="260"/>
      <c r="H7" s="259"/>
    </row>
    <row r="8" spans="1:8" s="166" customFormat="1" ht="36">
      <c r="A8" s="257"/>
      <c r="B8" s="440"/>
      <c r="C8" s="422" t="s">
        <v>53</v>
      </c>
      <c r="D8" s="259"/>
      <c r="E8" s="259"/>
      <c r="F8" s="259"/>
      <c r="G8" s="260"/>
      <c r="H8" s="259"/>
    </row>
    <row r="9" spans="1:8" s="166" customFormat="1" ht="24">
      <c r="A9" s="257"/>
      <c r="B9" s="440"/>
      <c r="C9" s="422" t="s">
        <v>52</v>
      </c>
      <c r="D9" s="259"/>
      <c r="E9" s="259"/>
      <c r="F9" s="259"/>
      <c r="G9" s="260"/>
      <c r="H9" s="259"/>
    </row>
    <row r="10" spans="1:8" s="166" customFormat="1" ht="24">
      <c r="A10" s="257"/>
      <c r="B10" s="440"/>
      <c r="C10" s="422" t="s">
        <v>51</v>
      </c>
      <c r="D10" s="259"/>
      <c r="E10" s="259"/>
      <c r="F10" s="259"/>
      <c r="G10" s="260"/>
      <c r="H10" s="259"/>
    </row>
    <row r="11" spans="1:8" s="166" customFormat="1" ht="24">
      <c r="A11" s="257"/>
      <c r="B11" s="257"/>
      <c r="C11" s="422" t="s">
        <v>50</v>
      </c>
      <c r="D11" s="259"/>
      <c r="E11" s="259"/>
      <c r="F11" s="259"/>
      <c r="G11" s="260"/>
      <c r="H11" s="259"/>
    </row>
    <row r="12" spans="1:8" s="166" customFormat="1" ht="129.75" customHeight="1">
      <c r="A12" s="257"/>
      <c r="B12" s="257"/>
      <c r="C12" s="425" t="s">
        <v>49</v>
      </c>
      <c r="D12" s="259"/>
      <c r="E12" s="259"/>
      <c r="F12" s="259"/>
      <c r="G12" s="260"/>
      <c r="H12" s="259"/>
    </row>
    <row r="13" spans="1:8" s="166" customFormat="1" ht="36">
      <c r="A13" s="257"/>
      <c r="B13" s="257"/>
      <c r="C13" s="425" t="s">
        <v>48</v>
      </c>
      <c r="D13" s="259"/>
      <c r="E13" s="259"/>
      <c r="F13" s="259"/>
      <c r="G13" s="260"/>
      <c r="H13" s="259"/>
    </row>
    <row r="14" spans="1:8" s="166" customFormat="1" ht="24">
      <c r="A14" s="257"/>
      <c r="B14" s="257"/>
      <c r="C14" s="425" t="s">
        <v>47</v>
      </c>
      <c r="D14" s="259"/>
      <c r="E14" s="259"/>
      <c r="F14" s="259"/>
      <c r="G14" s="260"/>
      <c r="H14" s="259"/>
    </row>
    <row r="15" spans="1:8" s="166" customFormat="1" ht="36">
      <c r="A15" s="257"/>
      <c r="B15" s="257"/>
      <c r="C15" s="425" t="s">
        <v>46</v>
      </c>
      <c r="D15" s="259"/>
      <c r="E15" s="259"/>
      <c r="F15" s="259"/>
      <c r="G15" s="260"/>
      <c r="H15" s="259"/>
    </row>
    <row r="16" spans="1:8" s="166" customFormat="1" ht="12">
      <c r="A16" s="257"/>
      <c r="B16" s="257"/>
      <c r="C16" s="425"/>
      <c r="D16" s="259"/>
      <c r="E16" s="259"/>
      <c r="F16" s="259"/>
      <c r="G16" s="260"/>
      <c r="H16" s="259"/>
    </row>
    <row r="17" spans="1:10" s="166" customFormat="1" ht="14.25">
      <c r="A17" s="213"/>
      <c r="B17" s="213"/>
      <c r="C17" s="210"/>
      <c r="D17" s="209"/>
      <c r="E17" s="193"/>
      <c r="F17" s="193"/>
      <c r="G17" s="191"/>
      <c r="H17" s="190"/>
    </row>
    <row r="18" spans="1:10" s="166" customFormat="1" ht="18">
      <c r="A18" s="263"/>
      <c r="B18" s="263"/>
      <c r="C18" s="212" t="s">
        <v>91</v>
      </c>
      <c r="D18" s="265"/>
      <c r="E18" s="265"/>
      <c r="F18" s="265"/>
      <c r="G18" s="266"/>
      <c r="H18" s="267"/>
    </row>
    <row r="19" spans="1:10" s="166" customFormat="1" ht="14.25">
      <c r="A19" s="168" t="s">
        <v>90</v>
      </c>
      <c r="B19" s="168"/>
      <c r="C19" s="210"/>
      <c r="D19" s="209"/>
      <c r="E19" s="193"/>
      <c r="F19" s="193"/>
      <c r="G19" s="191"/>
      <c r="H19" s="208"/>
    </row>
    <row r="20" spans="1:10" s="166" customFormat="1">
      <c r="A20" s="263" t="str">
        <f>A26</f>
        <v>1</v>
      </c>
      <c r="B20" s="263"/>
      <c r="C20" s="207" t="str">
        <f>C26</f>
        <v>Zemní práce</v>
      </c>
      <c r="D20" s="265"/>
      <c r="E20" s="265"/>
      <c r="F20" s="265"/>
      <c r="G20" s="266"/>
      <c r="H20" s="269">
        <f>H60</f>
        <v>0</v>
      </c>
    </row>
    <row r="21" spans="1:10" s="166" customFormat="1">
      <c r="A21" s="263" t="str">
        <f>A62</f>
        <v>2</v>
      </c>
      <c r="B21" s="263"/>
      <c r="C21" s="207" t="str">
        <f>C62</f>
        <v>Zemní práce - rostlinný materiál</v>
      </c>
      <c r="D21" s="265"/>
      <c r="E21" s="265"/>
      <c r="F21" s="265"/>
      <c r="G21" s="266"/>
      <c r="H21" s="269">
        <f>H69</f>
        <v>0</v>
      </c>
    </row>
    <row r="22" spans="1:10" s="166" customFormat="1">
      <c r="A22" s="263" t="str">
        <f>A71</f>
        <v>3</v>
      </c>
      <c r="B22" s="263"/>
      <c r="C22" s="480" t="str">
        <f>C71</f>
        <v>Ostatní</v>
      </c>
      <c r="D22" s="265"/>
      <c r="E22" s="265"/>
      <c r="F22" s="265"/>
      <c r="G22" s="266"/>
      <c r="H22" s="269">
        <f>H81</f>
        <v>0</v>
      </c>
    </row>
    <row r="23" spans="1:10" s="166" customFormat="1" ht="13.5" thickBot="1">
      <c r="A23" s="441"/>
      <c r="B23" s="441"/>
      <c r="C23" s="445"/>
      <c r="D23" s="442"/>
      <c r="E23" s="442"/>
      <c r="F23" s="442"/>
      <c r="G23" s="443"/>
      <c r="H23" s="444"/>
    </row>
    <row r="24" spans="1:10" s="167" customFormat="1" ht="24" customHeight="1" thickBot="1">
      <c r="A24" s="270"/>
      <c r="B24" s="315"/>
      <c r="C24" s="353" t="s">
        <v>24</v>
      </c>
      <c r="D24" s="271"/>
      <c r="E24" s="271"/>
      <c r="F24" s="271"/>
      <c r="G24" s="272"/>
      <c r="H24" s="357">
        <f>SUM(H20:H22)</f>
        <v>0</v>
      </c>
    </row>
    <row r="25" spans="1:10" s="167" customFormat="1" ht="13.5" thickBot="1">
      <c r="A25" s="273"/>
      <c r="B25" s="316"/>
      <c r="C25" s="274"/>
      <c r="D25" s="274"/>
      <c r="E25" s="275"/>
      <c r="F25" s="275"/>
      <c r="G25" s="276"/>
      <c r="H25" s="277"/>
    </row>
    <row r="26" spans="1:10" s="167" customFormat="1" ht="13.5" thickBot="1">
      <c r="A26" s="28" t="s">
        <v>89</v>
      </c>
      <c r="B26" s="118"/>
      <c r="C26" s="24" t="s">
        <v>44</v>
      </c>
      <c r="D26" s="278"/>
      <c r="E26" s="279"/>
      <c r="F26" s="279"/>
      <c r="G26" s="280"/>
      <c r="H26" s="281"/>
      <c r="J26" s="321"/>
    </row>
    <row r="27" spans="1:10" s="167" customFormat="1">
      <c r="A27" s="164"/>
      <c r="B27" s="164"/>
      <c r="C27" s="175"/>
      <c r="D27" s="174"/>
      <c r="E27" s="171"/>
      <c r="F27" s="171"/>
      <c r="G27" s="170"/>
      <c r="H27" s="173"/>
    </row>
    <row r="28" spans="1:10" s="167" customFormat="1" ht="25.5">
      <c r="A28" s="300" t="s">
        <v>31</v>
      </c>
      <c r="B28" s="300" t="s">
        <v>404</v>
      </c>
      <c r="C28" s="288" t="s">
        <v>405</v>
      </c>
      <c r="D28" s="162" t="s">
        <v>81</v>
      </c>
      <c r="E28" s="322">
        <f>E29</f>
        <v>7</v>
      </c>
      <c r="F28" s="324"/>
      <c r="G28" s="160"/>
      <c r="H28" s="159">
        <f>PRODUCT(E28,(F28+G28))</f>
        <v>0</v>
      </c>
    </row>
    <row r="29" spans="1:10" s="167" customFormat="1">
      <c r="A29" s="300"/>
      <c r="B29" s="300"/>
      <c r="C29" s="319" t="s">
        <v>406</v>
      </c>
      <c r="D29" s="320"/>
      <c r="E29" s="323">
        <v>7</v>
      </c>
      <c r="F29" s="324"/>
      <c r="G29" s="160"/>
      <c r="H29" s="159">
        <f t="shared" ref="H29:H36" si="0">PRODUCT(E29,(F29+G29))</f>
        <v>0</v>
      </c>
    </row>
    <row r="30" spans="1:10" s="167" customFormat="1" ht="25.5">
      <c r="A30" s="300" t="s">
        <v>43</v>
      </c>
      <c r="B30" s="300" t="s">
        <v>244</v>
      </c>
      <c r="C30" s="288" t="s">
        <v>245</v>
      </c>
      <c r="D30" s="162" t="s">
        <v>81</v>
      </c>
      <c r="E30" s="322">
        <f>E31</f>
        <v>43</v>
      </c>
      <c r="F30" s="324"/>
      <c r="G30" s="160"/>
      <c r="H30" s="159">
        <f t="shared" si="0"/>
        <v>0</v>
      </c>
    </row>
    <row r="31" spans="1:10" s="167" customFormat="1">
      <c r="A31" s="300"/>
      <c r="B31" s="300"/>
      <c r="C31" s="319" t="s">
        <v>407</v>
      </c>
      <c r="D31" s="320"/>
      <c r="E31" s="323">
        <v>43</v>
      </c>
      <c r="F31" s="324"/>
      <c r="G31" s="160"/>
      <c r="H31" s="159">
        <f t="shared" si="0"/>
        <v>0</v>
      </c>
    </row>
    <row r="32" spans="1:10" s="167" customFormat="1">
      <c r="A32" s="300" t="s">
        <v>42</v>
      </c>
      <c r="B32" s="300" t="s">
        <v>253</v>
      </c>
      <c r="C32" s="288" t="s">
        <v>254</v>
      </c>
      <c r="D32" s="162" t="s">
        <v>28</v>
      </c>
      <c r="E32" s="322">
        <f>SUM(E33:E34)</f>
        <v>0.80390000000000006</v>
      </c>
      <c r="F32" s="324"/>
      <c r="G32" s="160"/>
      <c r="H32" s="159">
        <f t="shared" si="0"/>
        <v>0</v>
      </c>
    </row>
    <row r="33" spans="1:8" s="167" customFormat="1" ht="25.5">
      <c r="A33" s="300"/>
      <c r="B33" s="300"/>
      <c r="C33" s="319" t="s">
        <v>408</v>
      </c>
      <c r="D33" s="320"/>
      <c r="E33" s="323">
        <v>0.36099999999999999</v>
      </c>
      <c r="F33" s="324"/>
      <c r="G33" s="160"/>
      <c r="H33" s="159">
        <f t="shared" si="0"/>
        <v>0</v>
      </c>
    </row>
    <row r="34" spans="1:8" s="167" customFormat="1" ht="25.5">
      <c r="A34" s="164"/>
      <c r="B34" s="325"/>
      <c r="C34" s="319" t="s">
        <v>1696</v>
      </c>
      <c r="D34" s="320"/>
      <c r="E34" s="323">
        <f>0.01*43*1.03</f>
        <v>0.44290000000000002</v>
      </c>
      <c r="F34" s="171"/>
      <c r="G34" s="170"/>
      <c r="H34" s="159">
        <f t="shared" si="0"/>
        <v>0</v>
      </c>
    </row>
    <row r="35" spans="1:8" s="167" customFormat="1" ht="25.5">
      <c r="A35" s="300" t="s">
        <v>41</v>
      </c>
      <c r="B35" s="300" t="s">
        <v>409</v>
      </c>
      <c r="C35" s="288" t="s">
        <v>410</v>
      </c>
      <c r="D35" s="162" t="s">
        <v>81</v>
      </c>
      <c r="E35" s="322">
        <f>E36</f>
        <v>7</v>
      </c>
      <c r="F35" s="324"/>
      <c r="G35" s="160"/>
      <c r="H35" s="159">
        <f t="shared" si="0"/>
        <v>0</v>
      </c>
    </row>
    <row r="36" spans="1:8" s="167" customFormat="1">
      <c r="A36" s="300"/>
      <c r="B36" s="300"/>
      <c r="C36" s="319" t="s">
        <v>406</v>
      </c>
      <c r="D36" s="320"/>
      <c r="E36" s="323">
        <v>7</v>
      </c>
      <c r="F36" s="324"/>
      <c r="G36" s="160"/>
      <c r="H36" s="159">
        <f t="shared" si="0"/>
        <v>0</v>
      </c>
    </row>
    <row r="37" spans="1:8" s="167" customFormat="1" ht="25.5">
      <c r="A37" s="300" t="s">
        <v>33</v>
      </c>
      <c r="B37" s="300" t="s">
        <v>255</v>
      </c>
      <c r="C37" s="288" t="s">
        <v>256</v>
      </c>
      <c r="D37" s="162" t="s">
        <v>81</v>
      </c>
      <c r="E37" s="322">
        <f>E38</f>
        <v>43</v>
      </c>
      <c r="F37" s="324"/>
      <c r="G37" s="160"/>
      <c r="H37" s="159">
        <f>PRODUCT(E37,(F37+G37))</f>
        <v>0</v>
      </c>
    </row>
    <row r="38" spans="1:8" s="167" customFormat="1">
      <c r="A38" s="300"/>
      <c r="B38" s="300"/>
      <c r="C38" s="319" t="s">
        <v>407</v>
      </c>
      <c r="D38" s="320"/>
      <c r="E38" s="323">
        <v>43</v>
      </c>
      <c r="F38" s="324"/>
      <c r="G38" s="160"/>
      <c r="H38" s="159">
        <f t="shared" ref="H38:H57" si="1">PRODUCT(E38,(F38+G38))</f>
        <v>0</v>
      </c>
    </row>
    <row r="39" spans="1:8" s="167" customFormat="1" ht="25.5">
      <c r="A39" s="300" t="s">
        <v>16</v>
      </c>
      <c r="B39" s="300" t="s">
        <v>412</v>
      </c>
      <c r="C39" s="288" t="s">
        <v>413</v>
      </c>
      <c r="D39" s="162" t="s">
        <v>81</v>
      </c>
      <c r="E39" s="322">
        <f>E40</f>
        <v>7</v>
      </c>
      <c r="F39" s="324"/>
      <c r="G39" s="160"/>
      <c r="H39" s="159">
        <f t="shared" si="1"/>
        <v>0</v>
      </c>
    </row>
    <row r="40" spans="1:8" s="167" customFormat="1">
      <c r="A40" s="300"/>
      <c r="B40" s="300"/>
      <c r="C40" s="319" t="s">
        <v>406</v>
      </c>
      <c r="D40" s="320"/>
      <c r="E40" s="323">
        <v>7</v>
      </c>
      <c r="F40" s="324"/>
      <c r="G40" s="160"/>
      <c r="H40" s="159">
        <f t="shared" si="1"/>
        <v>0</v>
      </c>
    </row>
    <row r="41" spans="1:8" s="167" customFormat="1" ht="25.5">
      <c r="A41" s="300" t="s">
        <v>17</v>
      </c>
      <c r="B41" s="300" t="s">
        <v>414</v>
      </c>
      <c r="C41" s="288" t="s">
        <v>415</v>
      </c>
      <c r="D41" s="162" t="s">
        <v>81</v>
      </c>
      <c r="E41" s="322">
        <f>E42</f>
        <v>21</v>
      </c>
      <c r="F41" s="324"/>
      <c r="G41" s="160"/>
      <c r="H41" s="159">
        <f t="shared" si="1"/>
        <v>0</v>
      </c>
    </row>
    <row r="42" spans="1:8" s="167" customFormat="1">
      <c r="A42" s="300"/>
      <c r="B42" s="300"/>
      <c r="C42" s="319" t="s">
        <v>416</v>
      </c>
      <c r="D42" s="320"/>
      <c r="E42" s="323">
        <v>21</v>
      </c>
      <c r="F42" s="324"/>
      <c r="G42" s="160"/>
      <c r="H42" s="159">
        <f t="shared" si="1"/>
        <v>0</v>
      </c>
    </row>
    <row r="43" spans="1:8" s="167" customFormat="1" ht="25.5">
      <c r="A43" s="300" t="s">
        <v>63</v>
      </c>
      <c r="B43" s="300" t="s">
        <v>1424</v>
      </c>
      <c r="C43" s="288" t="s">
        <v>258</v>
      </c>
      <c r="D43" s="162" t="s">
        <v>60</v>
      </c>
      <c r="E43" s="322">
        <f>E44</f>
        <v>50</v>
      </c>
      <c r="F43" s="324"/>
      <c r="G43" s="160"/>
      <c r="H43" s="159">
        <f t="shared" si="1"/>
        <v>0</v>
      </c>
    </row>
    <row r="44" spans="1:8" s="167" customFormat="1">
      <c r="A44" s="300"/>
      <c r="B44" s="300"/>
      <c r="C44" s="319" t="s">
        <v>417</v>
      </c>
      <c r="D44" s="320"/>
      <c r="E44" s="323">
        <v>50</v>
      </c>
      <c r="F44" s="324"/>
      <c r="G44" s="160"/>
      <c r="H44" s="159">
        <f t="shared" si="1"/>
        <v>0</v>
      </c>
    </row>
    <row r="45" spans="1:8" s="167" customFormat="1">
      <c r="A45" s="300" t="s">
        <v>64</v>
      </c>
      <c r="B45" s="300" t="s">
        <v>259</v>
      </c>
      <c r="C45" s="288" t="s">
        <v>260</v>
      </c>
      <c r="D45" s="162" t="s">
        <v>60</v>
      </c>
      <c r="E45" s="322">
        <f>E46</f>
        <v>50</v>
      </c>
      <c r="F45" s="324"/>
      <c r="G45" s="160"/>
      <c r="H45" s="159">
        <f t="shared" si="1"/>
        <v>0</v>
      </c>
    </row>
    <row r="46" spans="1:8" s="167" customFormat="1">
      <c r="A46" s="300"/>
      <c r="B46" s="300"/>
      <c r="C46" s="319" t="s">
        <v>417</v>
      </c>
      <c r="D46" s="320"/>
      <c r="E46" s="323">
        <v>50</v>
      </c>
      <c r="F46" s="324"/>
      <c r="G46" s="160"/>
      <c r="H46" s="159">
        <f t="shared" si="1"/>
        <v>0</v>
      </c>
    </row>
    <row r="47" spans="1:8" s="167" customFormat="1">
      <c r="A47" s="300" t="s">
        <v>65</v>
      </c>
      <c r="B47" s="300" t="s">
        <v>261</v>
      </c>
      <c r="C47" s="288" t="s">
        <v>262</v>
      </c>
      <c r="D47" s="162" t="s">
        <v>28</v>
      </c>
      <c r="E47" s="322">
        <f>E48</f>
        <v>5</v>
      </c>
      <c r="F47" s="324"/>
      <c r="G47" s="160"/>
      <c r="H47" s="159">
        <f t="shared" si="1"/>
        <v>0</v>
      </c>
    </row>
    <row r="48" spans="1:8" s="167" customFormat="1" ht="25.5">
      <c r="A48" s="300"/>
      <c r="B48" s="300"/>
      <c r="C48" s="319" t="s">
        <v>418</v>
      </c>
      <c r="D48" s="320"/>
      <c r="E48" s="323">
        <v>5</v>
      </c>
      <c r="F48" s="324"/>
      <c r="G48" s="160"/>
      <c r="H48" s="159">
        <f t="shared" si="1"/>
        <v>0</v>
      </c>
    </row>
    <row r="49" spans="1:8" s="167" customFormat="1">
      <c r="A49" s="300" t="s">
        <v>66</v>
      </c>
      <c r="B49" s="300" t="s">
        <v>419</v>
      </c>
      <c r="C49" s="288" t="s">
        <v>420</v>
      </c>
      <c r="D49" s="162" t="s">
        <v>81</v>
      </c>
      <c r="E49" s="322">
        <f>E50</f>
        <v>50</v>
      </c>
      <c r="F49" s="324"/>
      <c r="G49" s="160"/>
      <c r="H49" s="159">
        <f t="shared" si="1"/>
        <v>0</v>
      </c>
    </row>
    <row r="50" spans="1:8" s="167" customFormat="1">
      <c r="A50" s="300"/>
      <c r="B50" s="300"/>
      <c r="C50" s="319" t="s">
        <v>421</v>
      </c>
      <c r="D50" s="320"/>
      <c r="E50" s="323">
        <v>50</v>
      </c>
      <c r="F50" s="324"/>
      <c r="G50" s="160"/>
      <c r="H50" s="159">
        <f t="shared" si="1"/>
        <v>0</v>
      </c>
    </row>
    <row r="51" spans="1:8" s="167" customFormat="1" ht="25.5">
      <c r="A51" s="300" t="s">
        <v>67</v>
      </c>
      <c r="B51" s="300" t="s">
        <v>265</v>
      </c>
      <c r="C51" s="288" t="s">
        <v>186</v>
      </c>
      <c r="D51" s="162" t="s">
        <v>28</v>
      </c>
      <c r="E51" s="322">
        <f>SUM(E52:E53)</f>
        <v>0.78</v>
      </c>
      <c r="F51" s="324"/>
      <c r="G51" s="160"/>
      <c r="H51" s="159">
        <f t="shared" si="1"/>
        <v>0</v>
      </c>
    </row>
    <row r="52" spans="1:8" s="167" customFormat="1">
      <c r="A52" s="300"/>
      <c r="B52" s="300"/>
      <c r="C52" s="319" t="s">
        <v>422</v>
      </c>
      <c r="D52" s="320"/>
      <c r="E52" s="323">
        <v>0.35</v>
      </c>
      <c r="F52" s="324"/>
      <c r="G52" s="160"/>
      <c r="H52" s="159">
        <f t="shared" si="1"/>
        <v>0</v>
      </c>
    </row>
    <row r="53" spans="1:8" s="167" customFormat="1">
      <c r="A53" s="164"/>
      <c r="B53" s="325"/>
      <c r="C53" s="319" t="s">
        <v>1698</v>
      </c>
      <c r="D53" s="320"/>
      <c r="E53" s="323">
        <f>0.01*43</f>
        <v>0.43</v>
      </c>
      <c r="F53" s="171"/>
      <c r="G53" s="170"/>
      <c r="H53" s="159">
        <f t="shared" si="1"/>
        <v>0</v>
      </c>
    </row>
    <row r="54" spans="1:8" s="167" customFormat="1">
      <c r="A54" s="300" t="s">
        <v>68</v>
      </c>
      <c r="B54" s="300" t="s">
        <v>281</v>
      </c>
      <c r="C54" s="288" t="s">
        <v>20</v>
      </c>
      <c r="D54" s="162" t="s">
        <v>28</v>
      </c>
      <c r="E54" s="322">
        <f>SUM(E55:E56)</f>
        <v>0.78</v>
      </c>
      <c r="F54" s="324"/>
      <c r="G54" s="160"/>
      <c r="H54" s="159">
        <f t="shared" si="1"/>
        <v>0</v>
      </c>
    </row>
    <row r="55" spans="1:8" s="167" customFormat="1">
      <c r="A55" s="300"/>
      <c r="B55" s="300"/>
      <c r="C55" s="319" t="s">
        <v>422</v>
      </c>
      <c r="D55" s="320"/>
      <c r="E55" s="323">
        <v>0.35</v>
      </c>
      <c r="F55" s="324"/>
      <c r="G55" s="160"/>
      <c r="H55" s="159">
        <f t="shared" si="1"/>
        <v>0</v>
      </c>
    </row>
    <row r="56" spans="1:8" s="167" customFormat="1">
      <c r="A56" s="164"/>
      <c r="B56" s="325"/>
      <c r="C56" s="319" t="s">
        <v>1698</v>
      </c>
      <c r="D56" s="320"/>
      <c r="E56" s="323">
        <f>0.01*43</f>
        <v>0.43</v>
      </c>
      <c r="F56" s="171"/>
      <c r="G56" s="170"/>
      <c r="H56" s="159">
        <f t="shared" si="1"/>
        <v>0</v>
      </c>
    </row>
    <row r="57" spans="1:8" s="167" customFormat="1" ht="25.5">
      <c r="A57" s="300" t="s">
        <v>21</v>
      </c>
      <c r="B57" s="300" t="s">
        <v>282</v>
      </c>
      <c r="C57" s="288" t="s">
        <v>187</v>
      </c>
      <c r="D57" s="162" t="s">
        <v>62</v>
      </c>
      <c r="E57" s="322">
        <f>E58</f>
        <v>1.2480000000000002</v>
      </c>
      <c r="F57" s="324"/>
      <c r="G57" s="160"/>
      <c r="H57" s="159">
        <f t="shared" si="1"/>
        <v>0</v>
      </c>
    </row>
    <row r="58" spans="1:8" s="167" customFormat="1">
      <c r="A58" s="300"/>
      <c r="B58" s="300"/>
      <c r="C58" s="319" t="s">
        <v>1699</v>
      </c>
      <c r="D58" s="320"/>
      <c r="E58" s="323">
        <f>E54*1.6</f>
        <v>1.2480000000000002</v>
      </c>
      <c r="F58" s="324"/>
      <c r="G58" s="160"/>
      <c r="H58" s="159"/>
    </row>
    <row r="59" spans="1:8" s="167" customFormat="1" ht="13.5" thickBot="1">
      <c r="A59" s="289"/>
      <c r="B59" s="289"/>
      <c r="C59" s="290"/>
      <c r="D59" s="291"/>
      <c r="E59" s="292"/>
      <c r="F59" s="292"/>
      <c r="G59" s="292"/>
      <c r="H59" s="159">
        <f t="shared" ref="H59" si="2">G59*E59</f>
        <v>0</v>
      </c>
    </row>
    <row r="60" spans="1:8" s="167" customFormat="1" ht="13.5" thickBot="1">
      <c r="A60" s="283"/>
      <c r="B60" s="317"/>
      <c r="C60" s="278" t="s">
        <v>83</v>
      </c>
      <c r="D60" s="284" t="s">
        <v>82</v>
      </c>
      <c r="E60" s="285"/>
      <c r="F60" s="285"/>
      <c r="G60" s="286"/>
      <c r="H60" s="287">
        <f>SUM(H28:H59)</f>
        <v>0</v>
      </c>
    </row>
    <row r="61" spans="1:8" s="167" customFormat="1" ht="13.5" thickBot="1">
      <c r="A61" s="273"/>
      <c r="B61" s="316"/>
      <c r="C61" s="274"/>
      <c r="D61" s="274"/>
      <c r="E61" s="275"/>
      <c r="F61" s="275"/>
      <c r="G61" s="276"/>
      <c r="H61" s="277"/>
    </row>
    <row r="62" spans="1:8" s="167" customFormat="1" ht="13.5" thickBot="1">
      <c r="A62" s="28" t="s">
        <v>40</v>
      </c>
      <c r="B62" s="118"/>
      <c r="C62" s="24" t="s">
        <v>1663</v>
      </c>
      <c r="D62" s="278"/>
      <c r="E62" s="279"/>
      <c r="F62" s="279"/>
      <c r="G62" s="280"/>
      <c r="H62" s="281"/>
    </row>
    <row r="63" spans="1:8" s="167" customFormat="1">
      <c r="A63" s="164"/>
      <c r="B63" s="164"/>
      <c r="C63" s="175"/>
      <c r="D63" s="174"/>
      <c r="E63" s="171"/>
      <c r="F63" s="171"/>
      <c r="G63" s="170"/>
      <c r="H63" s="173"/>
    </row>
    <row r="64" spans="1:8" s="167" customFormat="1" ht="25.5">
      <c r="A64" s="300" t="s">
        <v>34</v>
      </c>
      <c r="B64" s="300" t="s">
        <v>1425</v>
      </c>
      <c r="C64" s="288" t="s">
        <v>233</v>
      </c>
      <c r="D64" s="162" t="s">
        <v>81</v>
      </c>
      <c r="E64" s="322">
        <f>E65</f>
        <v>8</v>
      </c>
      <c r="F64" s="324"/>
      <c r="G64" s="160"/>
      <c r="H64" s="159">
        <f>PRODUCT(E64,(F64+G64))</f>
        <v>0</v>
      </c>
    </row>
    <row r="65" spans="1:8" s="167" customFormat="1" ht="15.75" customHeight="1">
      <c r="A65" s="300"/>
      <c r="B65" s="300"/>
      <c r="C65" s="319" t="s">
        <v>411</v>
      </c>
      <c r="D65" s="320"/>
      <c r="E65" s="323">
        <v>8</v>
      </c>
      <c r="F65" s="324"/>
      <c r="G65" s="160"/>
      <c r="H65" s="159"/>
    </row>
    <row r="66" spans="1:8" s="167" customFormat="1" ht="15" customHeight="1">
      <c r="A66" s="300" t="s">
        <v>38</v>
      </c>
      <c r="B66" s="300" t="s">
        <v>1426</v>
      </c>
      <c r="C66" s="288" t="s">
        <v>232</v>
      </c>
      <c r="D66" s="162" t="s">
        <v>81</v>
      </c>
      <c r="E66" s="322">
        <f>E67</f>
        <v>46</v>
      </c>
      <c r="F66" s="324"/>
      <c r="G66" s="160"/>
      <c r="H66" s="159">
        <f t="shared" ref="H66" si="3">PRODUCT(E66,(F66+G66))</f>
        <v>0</v>
      </c>
    </row>
    <row r="67" spans="1:8" s="167" customFormat="1">
      <c r="A67" s="300"/>
      <c r="B67" s="300"/>
      <c r="C67" s="319" t="s">
        <v>1700</v>
      </c>
      <c r="D67" s="320"/>
      <c r="E67" s="323">
        <v>46</v>
      </c>
      <c r="F67" s="324"/>
      <c r="G67" s="160"/>
      <c r="H67" s="159"/>
    </row>
    <row r="68" spans="1:8" s="167" customFormat="1" ht="13.5" thickBot="1">
      <c r="A68" s="289"/>
      <c r="B68" s="289"/>
      <c r="C68" s="290"/>
      <c r="D68" s="291"/>
      <c r="E68" s="292"/>
      <c r="F68" s="292"/>
      <c r="G68" s="292"/>
      <c r="H68" s="159">
        <f t="shared" ref="H68" si="4">G68*E68</f>
        <v>0</v>
      </c>
    </row>
    <row r="69" spans="1:8" s="167" customFormat="1" ht="13.5" thickBot="1">
      <c r="A69" s="283"/>
      <c r="B69" s="317"/>
      <c r="C69" s="278" t="s">
        <v>83</v>
      </c>
      <c r="D69" s="284" t="s">
        <v>82</v>
      </c>
      <c r="E69" s="285"/>
      <c r="F69" s="285"/>
      <c r="G69" s="286"/>
      <c r="H69" s="287">
        <f>SUM(H64:H66)</f>
        <v>0</v>
      </c>
    </row>
    <row r="70" spans="1:8" s="176" customFormat="1" ht="13.5" thickBot="1">
      <c r="A70" s="273"/>
      <c r="B70" s="316"/>
      <c r="C70" s="274"/>
      <c r="D70" s="274"/>
      <c r="E70" s="275"/>
      <c r="F70" s="275"/>
      <c r="G70" s="276"/>
      <c r="H70" s="277"/>
    </row>
    <row r="71" spans="1:8" ht="13.5" thickBot="1">
      <c r="A71" s="28" t="s">
        <v>30</v>
      </c>
      <c r="B71" s="118"/>
      <c r="C71" s="24" t="s">
        <v>61</v>
      </c>
      <c r="D71" s="278"/>
      <c r="E71" s="279"/>
      <c r="F71" s="279"/>
      <c r="G71" s="280"/>
      <c r="H71" s="281"/>
    </row>
    <row r="72" spans="1:8">
      <c r="A72" s="164"/>
      <c r="B72" s="164"/>
      <c r="C72" s="175"/>
      <c r="D72" s="174"/>
      <c r="E72" s="171"/>
      <c r="F72" s="171"/>
      <c r="G72" s="170"/>
      <c r="H72" s="173"/>
    </row>
    <row r="73" spans="1:8" ht="25.5">
      <c r="A73" s="307" t="s">
        <v>72</v>
      </c>
      <c r="B73" s="326" t="s">
        <v>423</v>
      </c>
      <c r="C73" s="327" t="s">
        <v>230</v>
      </c>
      <c r="D73" s="161" t="s">
        <v>60</v>
      </c>
      <c r="E73" s="322">
        <f>E74</f>
        <v>40</v>
      </c>
      <c r="F73" s="161"/>
      <c r="G73" s="305"/>
      <c r="H73" s="306">
        <f>PRODUCT(E73,(F73+G73))</f>
        <v>0</v>
      </c>
    </row>
    <row r="74" spans="1:8">
      <c r="A74" s="307"/>
      <c r="B74" s="326"/>
      <c r="C74" s="319" t="s">
        <v>462</v>
      </c>
      <c r="D74" s="320"/>
      <c r="E74" s="323">
        <f>(1+1+1+1)*2*5</f>
        <v>40</v>
      </c>
      <c r="F74" s="161"/>
      <c r="G74" s="305"/>
      <c r="H74" s="306"/>
    </row>
    <row r="75" spans="1:8" ht="25.5">
      <c r="A75" s="307" t="s">
        <v>84</v>
      </c>
      <c r="B75" s="326" t="s">
        <v>424</v>
      </c>
      <c r="C75" s="327" t="s">
        <v>231</v>
      </c>
      <c r="D75" s="161" t="s">
        <v>60</v>
      </c>
      <c r="E75" s="322">
        <f>E76</f>
        <v>40</v>
      </c>
      <c r="F75" s="161"/>
      <c r="G75" s="305"/>
      <c r="H75" s="306">
        <f>PRODUCT(E75,(F75+G75))</f>
        <v>0</v>
      </c>
    </row>
    <row r="76" spans="1:8">
      <c r="A76" s="307"/>
      <c r="B76" s="328"/>
      <c r="C76" s="319" t="s">
        <v>1480</v>
      </c>
      <c r="D76" s="320"/>
      <c r="E76" s="323">
        <f>E73</f>
        <v>40</v>
      </c>
      <c r="F76" s="161"/>
      <c r="G76" s="305"/>
      <c r="H76" s="306">
        <f t="shared" ref="H76:H77" si="5">PRODUCT(E76,(F76+G76))</f>
        <v>0</v>
      </c>
    </row>
    <row r="77" spans="1:8" ht="25.5">
      <c r="A77" s="307" t="s">
        <v>224</v>
      </c>
      <c r="B77" s="326" t="s">
        <v>1502</v>
      </c>
      <c r="C77" s="345" t="s">
        <v>1504</v>
      </c>
      <c r="D77" s="302" t="s">
        <v>81</v>
      </c>
      <c r="E77" s="322">
        <f>E78</f>
        <v>7</v>
      </c>
      <c r="F77" s="161"/>
      <c r="G77" s="305"/>
      <c r="H77" s="306">
        <f t="shared" si="5"/>
        <v>0</v>
      </c>
    </row>
    <row r="78" spans="1:8">
      <c r="A78" s="307"/>
      <c r="B78" s="328"/>
      <c r="C78" s="319" t="s">
        <v>1503</v>
      </c>
      <c r="D78" s="320"/>
      <c r="E78" s="323">
        <v>7</v>
      </c>
      <c r="F78" s="161"/>
      <c r="G78" s="305"/>
      <c r="H78" s="306"/>
    </row>
    <row r="79" spans="1:8" ht="25.5">
      <c r="A79" s="307" t="s">
        <v>957</v>
      </c>
      <c r="B79" s="307" t="s">
        <v>1427</v>
      </c>
      <c r="C79" s="345" t="s">
        <v>234</v>
      </c>
      <c r="D79" s="302" t="s">
        <v>81</v>
      </c>
      <c r="E79" s="322">
        <f>E35+E37</f>
        <v>50</v>
      </c>
      <c r="F79" s="161"/>
      <c r="G79" s="305"/>
      <c r="H79" s="306">
        <f>PRODUCT(E79,(F79+G79))</f>
        <v>0</v>
      </c>
    </row>
    <row r="80" spans="1:8" ht="13.5" thickBot="1">
      <c r="A80" s="289"/>
      <c r="B80" s="289"/>
      <c r="C80" s="290"/>
      <c r="D80" s="291"/>
      <c r="E80" s="292"/>
      <c r="F80" s="292"/>
      <c r="G80" s="292"/>
      <c r="H80" s="159">
        <f t="shared" ref="H80" si="6">G80*E80</f>
        <v>0</v>
      </c>
    </row>
    <row r="81" spans="1:8" ht="13.5" thickBot="1">
      <c r="A81" s="283"/>
      <c r="B81" s="317"/>
      <c r="C81" s="278" t="s">
        <v>83</v>
      </c>
      <c r="D81" s="284" t="s">
        <v>82</v>
      </c>
      <c r="E81" s="285"/>
      <c r="F81" s="285"/>
      <c r="G81" s="286"/>
      <c r="H81" s="287">
        <f>SUM(H73:H79)</f>
        <v>0</v>
      </c>
    </row>
    <row r="82" spans="1:8" ht="13.5" thickBot="1">
      <c r="A82" s="273"/>
      <c r="B82" s="316"/>
      <c r="C82" s="274"/>
      <c r="D82" s="274"/>
      <c r="E82" s="275"/>
      <c r="F82" s="275"/>
      <c r="G82" s="276"/>
      <c r="H82" s="277"/>
    </row>
    <row r="83" spans="1:8" ht="18.75" thickBot="1">
      <c r="A83" s="293"/>
      <c r="B83" s="318"/>
      <c r="C83" s="294" t="s">
        <v>24</v>
      </c>
      <c r="D83" s="294"/>
      <c r="E83" s="295"/>
      <c r="F83" s="295"/>
      <c r="G83" s="296"/>
      <c r="H83" s="297">
        <f>H69+H60+H81</f>
        <v>0</v>
      </c>
    </row>
    <row r="84" spans="1:8" ht="13.5" thickBot="1"/>
    <row r="85" spans="1:8" ht="13.5" thickBot="1">
      <c r="A85" s="23">
        <v>0</v>
      </c>
      <c r="B85" s="29"/>
      <c r="C85" s="22" t="s">
        <v>1705</v>
      </c>
      <c r="D85" s="18"/>
      <c r="E85" s="21"/>
      <c r="F85" s="21"/>
      <c r="G85" s="21"/>
      <c r="H85" s="20"/>
    </row>
    <row r="86" spans="1:8" ht="14.25">
      <c r="A86" s="470"/>
      <c r="B86" s="470"/>
      <c r="C86" s="468"/>
      <c r="D86" s="469"/>
      <c r="E86" s="465"/>
      <c r="F86" s="465"/>
      <c r="G86" s="466"/>
      <c r="H86" s="467"/>
    </row>
    <row r="87" spans="1:8">
      <c r="A87" s="300" t="s">
        <v>42</v>
      </c>
      <c r="B87" s="300"/>
      <c r="C87" s="505" t="s">
        <v>1697</v>
      </c>
      <c r="D87" s="506"/>
      <c r="E87" s="506"/>
      <c r="F87" s="506"/>
      <c r="G87" s="506"/>
      <c r="H87" s="507"/>
    </row>
    <row r="88" spans="1:8" ht="12.75" customHeight="1">
      <c r="A88" s="300" t="s">
        <v>67</v>
      </c>
      <c r="B88" s="300"/>
      <c r="C88" s="505" t="s">
        <v>1697</v>
      </c>
      <c r="D88" s="506"/>
      <c r="E88" s="506"/>
      <c r="F88" s="506"/>
      <c r="G88" s="506"/>
      <c r="H88" s="507"/>
    </row>
    <row r="89" spans="1:8" ht="12.75" customHeight="1">
      <c r="A89" s="449" t="s">
        <v>68</v>
      </c>
      <c r="B89" s="449"/>
      <c r="C89" s="505" t="s">
        <v>1697</v>
      </c>
      <c r="D89" s="506"/>
      <c r="E89" s="506"/>
      <c r="F89" s="506"/>
      <c r="G89" s="506"/>
      <c r="H89" s="507"/>
    </row>
    <row r="90" spans="1:8" ht="12.75" customHeight="1">
      <c r="A90" s="449" t="s">
        <v>21</v>
      </c>
      <c r="B90" s="449"/>
      <c r="C90" s="505" t="s">
        <v>1697</v>
      </c>
      <c r="D90" s="506"/>
      <c r="E90" s="506"/>
      <c r="F90" s="506"/>
      <c r="G90" s="506"/>
      <c r="H90" s="507"/>
    </row>
    <row r="91" spans="1:8" ht="12.75" customHeight="1">
      <c r="A91" s="449" t="s">
        <v>34</v>
      </c>
      <c r="B91" s="449"/>
      <c r="C91" s="505" t="s">
        <v>1697</v>
      </c>
      <c r="D91" s="506"/>
      <c r="E91" s="506"/>
      <c r="F91" s="506"/>
      <c r="G91" s="506"/>
      <c r="H91" s="507"/>
    </row>
    <row r="92" spans="1:8" ht="12.75" customHeight="1">
      <c r="A92" s="449" t="s">
        <v>38</v>
      </c>
      <c r="B92" s="449"/>
      <c r="C92" s="505" t="s">
        <v>1697</v>
      </c>
      <c r="D92" s="506"/>
      <c r="E92" s="506"/>
      <c r="F92" s="506"/>
      <c r="G92" s="506"/>
      <c r="H92" s="507"/>
    </row>
    <row r="93" spans="1:8" ht="13.5" thickBot="1">
      <c r="A93" s="471"/>
      <c r="B93" s="471"/>
      <c r="C93" s="499"/>
      <c r="D93" s="500"/>
      <c r="E93" s="500"/>
      <c r="F93" s="500"/>
      <c r="G93" s="500"/>
      <c r="H93" s="501"/>
    </row>
    <row r="94" spans="1:8" ht="13.5" thickBot="1">
      <c r="A94" s="485"/>
      <c r="B94" s="486"/>
      <c r="C94" s="481"/>
      <c r="D94" s="481"/>
      <c r="E94" s="481"/>
      <c r="F94" s="481"/>
      <c r="G94" s="481"/>
      <c r="H94" s="482"/>
    </row>
    <row r="95" spans="1:8" ht="13.5" thickBot="1">
      <c r="A95" s="23">
        <v>0</v>
      </c>
      <c r="B95" s="29"/>
      <c r="C95" s="22" t="s">
        <v>1708</v>
      </c>
      <c r="D95" s="18"/>
      <c r="E95" s="21"/>
      <c r="F95" s="21"/>
      <c r="G95" s="21"/>
      <c r="H95" s="20"/>
    </row>
    <row r="96" spans="1:8" ht="14.25">
      <c r="A96" s="470"/>
      <c r="B96" s="470"/>
      <c r="C96" s="468"/>
      <c r="D96" s="469"/>
      <c r="E96" s="465"/>
      <c r="F96" s="465"/>
      <c r="G96" s="466"/>
      <c r="H96" s="467"/>
    </row>
    <row r="97" spans="1:8">
      <c r="A97" s="449" t="s">
        <v>958</v>
      </c>
      <c r="B97" s="449"/>
      <c r="C97" s="496" t="s">
        <v>1710</v>
      </c>
      <c r="D97" s="497"/>
      <c r="E97" s="497"/>
      <c r="F97" s="497"/>
      <c r="G97" s="497"/>
      <c r="H97" s="498"/>
    </row>
    <row r="98" spans="1:8" ht="13.5" thickBot="1">
      <c r="A98" s="471"/>
      <c r="B98" s="471"/>
      <c r="C98" s="499"/>
      <c r="D98" s="500"/>
      <c r="E98" s="500"/>
      <c r="F98" s="500"/>
      <c r="G98" s="500"/>
      <c r="H98" s="501"/>
    </row>
    <row r="99" spans="1:8" ht="13.5" thickBot="1">
      <c r="A99" s="485"/>
      <c r="B99" s="486"/>
      <c r="C99" s="481"/>
      <c r="D99" s="481"/>
      <c r="E99" s="481"/>
      <c r="F99" s="481"/>
      <c r="G99" s="481"/>
      <c r="H99" s="482"/>
    </row>
    <row r="100" spans="1:8" ht="13.5" thickBot="1">
      <c r="A100" s="23">
        <v>0</v>
      </c>
      <c r="B100" s="29"/>
      <c r="C100" s="22" t="s">
        <v>1713</v>
      </c>
      <c r="D100" s="18"/>
      <c r="E100" s="21"/>
      <c r="F100" s="21"/>
      <c r="G100" s="21"/>
      <c r="H100" s="20"/>
    </row>
    <row r="101" spans="1:8" ht="14.25">
      <c r="A101" s="470"/>
      <c r="B101" s="470"/>
      <c r="C101" s="468"/>
      <c r="D101" s="469"/>
      <c r="E101" s="465"/>
      <c r="F101" s="465"/>
      <c r="G101" s="466"/>
      <c r="H101" s="467"/>
    </row>
    <row r="102" spans="1:8">
      <c r="A102" s="449" t="s">
        <v>958</v>
      </c>
      <c r="B102" s="449"/>
      <c r="C102" s="496" t="s">
        <v>1714</v>
      </c>
      <c r="D102" s="497"/>
      <c r="E102" s="497"/>
      <c r="F102" s="497"/>
      <c r="G102" s="497"/>
      <c r="H102" s="498"/>
    </row>
    <row r="103" spans="1:8" ht="13.5" thickBot="1">
      <c r="A103" s="471"/>
      <c r="B103" s="471"/>
      <c r="C103" s="499"/>
      <c r="D103" s="500"/>
      <c r="E103" s="500"/>
      <c r="F103" s="500"/>
      <c r="G103" s="500"/>
      <c r="H103" s="501"/>
    </row>
  </sheetData>
  <mergeCells count="15">
    <mergeCell ref="C102:H102"/>
    <mergeCell ref="C103:H103"/>
    <mergeCell ref="C97:H97"/>
    <mergeCell ref="C98:H98"/>
    <mergeCell ref="C1:E1"/>
    <mergeCell ref="C2:E2"/>
    <mergeCell ref="G2:H3"/>
    <mergeCell ref="C3:E3"/>
    <mergeCell ref="C87:H87"/>
    <mergeCell ref="C88:H88"/>
    <mergeCell ref="C93:H93"/>
    <mergeCell ref="C89:H89"/>
    <mergeCell ref="C90:H90"/>
    <mergeCell ref="C91:H91"/>
    <mergeCell ref="C92:H92"/>
  </mergeCells>
  <pageMargins left="0.39370078740157483" right="0.39370078740157483" top="0.39370078740157483" bottom="0.51181102362204722" header="0.51181102362204722" footer="0.39370078740157483"/>
  <pageSetup paperSize="9" scale="67" firstPageNumber="3" fitToHeight="99" orientation="portrait" r:id="rId1"/>
  <headerFooter alignWithMargins="0">
    <oddFooter>&amp;L&amp;F&amp;CStránka &amp;P&amp;R&amp;A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I123"/>
  <sheetViews>
    <sheetView showZeros="0" view="pageBreakPreview" zoomScale="85" zoomScaleNormal="75" zoomScaleSheetLayoutView="85" workbookViewId="0">
      <pane ySplit="5" topLeftCell="A6" activePane="bottomLeft" state="frozen"/>
      <selection pane="bottomLeft" activeCell="H1" sqref="H1"/>
    </sheetView>
  </sheetViews>
  <sheetFormatPr defaultRowHeight="12.75"/>
  <cols>
    <col min="1" max="2" width="12.7109375" style="140" customWidth="1"/>
    <col min="3" max="3" width="55.7109375" style="140" customWidth="1"/>
    <col min="4" max="4" width="7.7109375" style="140" customWidth="1"/>
    <col min="5" max="5" width="10.7109375" style="140" customWidth="1"/>
    <col min="6" max="7" width="12.7109375" style="140" customWidth="1"/>
    <col min="8" max="8" width="16.7109375" style="140" customWidth="1"/>
    <col min="9" max="16384" width="9.140625" style="140"/>
  </cols>
  <sheetData>
    <row r="1" spans="1:8" ht="72" customHeight="1">
      <c r="A1" s="384"/>
      <c r="B1" s="385"/>
      <c r="C1" s="540" t="s">
        <v>175</v>
      </c>
      <c r="D1" s="541"/>
      <c r="E1" s="541"/>
      <c r="F1" s="401"/>
      <c r="G1" s="402"/>
      <c r="H1" s="39" t="s">
        <v>1724</v>
      </c>
    </row>
    <row r="2" spans="1:8" s="230" customFormat="1" ht="42" customHeight="1">
      <c r="A2" s="386"/>
      <c r="B2" s="248"/>
      <c r="C2" s="517" t="s">
        <v>92</v>
      </c>
      <c r="D2" s="519"/>
      <c r="E2" s="519"/>
      <c r="F2" s="368"/>
      <c r="G2" s="542" t="s">
        <v>1723</v>
      </c>
      <c r="H2" s="543"/>
    </row>
    <row r="3" spans="1:8" s="229" customFormat="1" ht="29.25" customHeight="1">
      <c r="A3" s="387"/>
      <c r="B3" s="369"/>
      <c r="C3" s="545" t="str">
        <f>Rekapitulace!B14</f>
        <v>Kompenzační opatření</v>
      </c>
      <c r="D3" s="546"/>
      <c r="E3" s="546"/>
      <c r="F3" s="247"/>
      <c r="G3" s="544"/>
      <c r="H3" s="543"/>
    </row>
    <row r="4" spans="1:8" s="229" customFormat="1" ht="9.9499999999999993" customHeight="1" thickBot="1">
      <c r="A4" s="408"/>
      <c r="B4" s="409"/>
      <c r="C4" s="409"/>
      <c r="D4" s="410"/>
      <c r="E4" s="410"/>
      <c r="F4" s="410"/>
      <c r="G4" s="411"/>
      <c r="H4" s="412"/>
    </row>
    <row r="5" spans="1:8" s="224" customFormat="1" ht="24.75" thickBot="1">
      <c r="A5" s="249" t="s">
        <v>59</v>
      </c>
      <c r="B5" s="249" t="s">
        <v>285</v>
      </c>
      <c r="C5" s="250" t="s">
        <v>58</v>
      </c>
      <c r="D5" s="251" t="s">
        <v>57</v>
      </c>
      <c r="E5" s="251" t="s">
        <v>56</v>
      </c>
      <c r="F5" s="251" t="s">
        <v>242</v>
      </c>
      <c r="G5" s="252" t="s">
        <v>243</v>
      </c>
      <c r="H5" s="251" t="s">
        <v>55</v>
      </c>
    </row>
    <row r="6" spans="1:8" s="218" customFormat="1">
      <c r="A6" s="253"/>
      <c r="B6" s="253"/>
      <c r="C6" s="254"/>
      <c r="D6" s="255"/>
      <c r="E6" s="255"/>
      <c r="F6" s="255"/>
      <c r="G6" s="256"/>
      <c r="H6" s="255"/>
    </row>
    <row r="7" spans="1:8" s="218" customFormat="1">
      <c r="A7" s="257"/>
      <c r="B7" s="257"/>
      <c r="C7" s="258" t="s">
        <v>54</v>
      </c>
      <c r="D7" s="259"/>
      <c r="E7" s="259"/>
      <c r="F7" s="259"/>
      <c r="G7" s="260"/>
      <c r="H7" s="259"/>
    </row>
    <row r="8" spans="1:8" s="217" customFormat="1" ht="36">
      <c r="A8" s="257"/>
      <c r="B8" s="440"/>
      <c r="C8" s="422" t="s">
        <v>53</v>
      </c>
      <c r="D8" s="259"/>
      <c r="E8" s="259"/>
      <c r="F8" s="259"/>
      <c r="G8" s="260"/>
      <c r="H8" s="259"/>
    </row>
    <row r="9" spans="1:8" s="166" customFormat="1" ht="24">
      <c r="A9" s="257"/>
      <c r="B9" s="440"/>
      <c r="C9" s="422" t="s">
        <v>52</v>
      </c>
      <c r="D9" s="259"/>
      <c r="E9" s="259"/>
      <c r="F9" s="259"/>
      <c r="G9" s="260"/>
      <c r="H9" s="259"/>
    </row>
    <row r="10" spans="1:8" s="166" customFormat="1" ht="24">
      <c r="A10" s="257"/>
      <c r="B10" s="440"/>
      <c r="C10" s="422" t="s">
        <v>51</v>
      </c>
      <c r="D10" s="259"/>
      <c r="E10" s="259"/>
      <c r="F10" s="259"/>
      <c r="G10" s="260"/>
      <c r="H10" s="259"/>
    </row>
    <row r="11" spans="1:8" s="166" customFormat="1" ht="24">
      <c r="A11" s="257"/>
      <c r="B11" s="257"/>
      <c r="C11" s="425" t="s">
        <v>50</v>
      </c>
      <c r="D11" s="259"/>
      <c r="E11" s="259"/>
      <c r="F11" s="259"/>
      <c r="G11" s="260"/>
      <c r="H11" s="259"/>
    </row>
    <row r="12" spans="1:8" s="166" customFormat="1" ht="124.5" customHeight="1">
      <c r="A12" s="257"/>
      <c r="B12" s="257"/>
      <c r="C12" s="425" t="s">
        <v>49</v>
      </c>
      <c r="D12" s="259"/>
      <c r="E12" s="259"/>
      <c r="F12" s="259"/>
      <c r="G12" s="260"/>
      <c r="H12" s="259"/>
    </row>
    <row r="13" spans="1:8" s="166" customFormat="1" ht="36">
      <c r="A13" s="257"/>
      <c r="B13" s="257"/>
      <c r="C13" s="425" t="s">
        <v>48</v>
      </c>
      <c r="D13" s="259"/>
      <c r="E13" s="259"/>
      <c r="F13" s="259"/>
      <c r="G13" s="260"/>
      <c r="H13" s="259"/>
    </row>
    <row r="14" spans="1:8" s="166" customFormat="1" ht="24">
      <c r="A14" s="257"/>
      <c r="B14" s="257"/>
      <c r="C14" s="425" t="s">
        <v>47</v>
      </c>
      <c r="D14" s="259"/>
      <c r="E14" s="259"/>
      <c r="F14" s="259"/>
      <c r="G14" s="260"/>
      <c r="H14" s="259"/>
    </row>
    <row r="15" spans="1:8" s="166" customFormat="1" ht="36">
      <c r="A15" s="257"/>
      <c r="B15" s="257"/>
      <c r="C15" s="425" t="s">
        <v>46</v>
      </c>
      <c r="D15" s="259"/>
      <c r="E15" s="259"/>
      <c r="F15" s="259"/>
      <c r="G15" s="260"/>
      <c r="H15" s="259"/>
    </row>
    <row r="16" spans="1:8" s="166" customFormat="1">
      <c r="A16" s="257"/>
      <c r="B16" s="257"/>
      <c r="C16" s="261"/>
      <c r="D16" s="259"/>
      <c r="E16" s="259"/>
      <c r="F16" s="259"/>
      <c r="G16" s="260"/>
      <c r="H16" s="259"/>
    </row>
    <row r="17" spans="1:9" s="166" customFormat="1" ht="14.25" customHeight="1">
      <c r="A17" s="213"/>
      <c r="B17" s="213"/>
      <c r="C17" s="210"/>
      <c r="D17" s="209"/>
      <c r="E17" s="193"/>
      <c r="F17" s="193"/>
      <c r="G17" s="191"/>
      <c r="H17" s="190"/>
    </row>
    <row r="18" spans="1:9" s="166" customFormat="1" ht="14.25" customHeight="1">
      <c r="A18" s="263"/>
      <c r="B18" s="263"/>
      <c r="C18" s="264" t="s">
        <v>91</v>
      </c>
      <c r="D18" s="265"/>
      <c r="E18" s="265"/>
      <c r="F18" s="265"/>
      <c r="G18" s="266"/>
      <c r="H18" s="267"/>
    </row>
    <row r="19" spans="1:9" s="166" customFormat="1" ht="14.25" customHeight="1">
      <c r="A19" s="168" t="s">
        <v>90</v>
      </c>
      <c r="B19" s="168"/>
      <c r="C19" s="210"/>
      <c r="D19" s="209"/>
      <c r="E19" s="193"/>
      <c r="F19" s="193"/>
      <c r="G19" s="191"/>
      <c r="H19" s="208"/>
    </row>
    <row r="20" spans="1:9" s="166" customFormat="1" ht="14.25" customHeight="1">
      <c r="A20" s="263" t="s">
        <v>89</v>
      </c>
      <c r="B20" s="263"/>
      <c r="C20" s="268" t="str">
        <f>C27</f>
        <v>Zemní práce</v>
      </c>
      <c r="D20" s="265"/>
      <c r="E20" s="265"/>
      <c r="F20" s="265"/>
      <c r="G20" s="266"/>
      <c r="H20" s="269">
        <f>H62</f>
        <v>0</v>
      </c>
    </row>
    <row r="21" spans="1:9" s="166" customFormat="1" ht="14.25" customHeight="1">
      <c r="A21" s="263" t="s">
        <v>40</v>
      </c>
      <c r="B21" s="263"/>
      <c r="C21" s="268" t="str">
        <f>C64</f>
        <v>Zemní práce - rostlinný materiál</v>
      </c>
      <c r="D21" s="265"/>
      <c r="E21" s="265"/>
      <c r="F21" s="265"/>
      <c r="G21" s="266"/>
      <c r="H21" s="269">
        <f>H83</f>
        <v>0</v>
      </c>
    </row>
    <row r="22" spans="1:9" s="166" customFormat="1" ht="14.25" customHeight="1">
      <c r="A22" s="263" t="s">
        <v>30</v>
      </c>
      <c r="B22" s="263"/>
      <c r="C22" s="268" t="str">
        <f>C85</f>
        <v>Související činnosti, doprovodné objekty</v>
      </c>
      <c r="D22" s="265"/>
      <c r="E22" s="265"/>
      <c r="F22" s="265"/>
      <c r="G22" s="266"/>
      <c r="H22" s="269">
        <f>H90</f>
        <v>0</v>
      </c>
    </row>
    <row r="23" spans="1:9" s="166" customFormat="1" ht="14.25" customHeight="1">
      <c r="A23" s="263" t="s">
        <v>1272</v>
      </c>
      <c r="B23" s="263"/>
      <c r="C23" s="268" t="str">
        <f>C92</f>
        <v>Ostatní</v>
      </c>
      <c r="D23" s="265"/>
      <c r="E23" s="265"/>
      <c r="F23" s="265"/>
      <c r="G23" s="266"/>
      <c r="H23" s="269">
        <f>H97</f>
        <v>0</v>
      </c>
    </row>
    <row r="24" spans="1:9" s="166" customFormat="1" ht="14.25" customHeight="1" thickBot="1">
      <c r="A24" s="441"/>
      <c r="B24" s="441"/>
      <c r="C24" s="446"/>
      <c r="D24" s="442"/>
      <c r="E24" s="442"/>
      <c r="F24" s="442"/>
      <c r="G24" s="443"/>
      <c r="H24" s="444"/>
    </row>
    <row r="25" spans="1:9" s="167" customFormat="1" ht="24" customHeight="1" thickBot="1">
      <c r="A25" s="270"/>
      <c r="B25" s="315"/>
      <c r="C25" s="353" t="s">
        <v>24</v>
      </c>
      <c r="D25" s="271"/>
      <c r="E25" s="271"/>
      <c r="F25" s="271"/>
      <c r="G25" s="272"/>
      <c r="H25" s="357">
        <f>SUM(H20:H23)</f>
        <v>0</v>
      </c>
    </row>
    <row r="26" spans="1:9" s="167" customFormat="1" ht="13.5" thickBot="1">
      <c r="A26" s="273"/>
      <c r="B26" s="316"/>
      <c r="C26" s="274"/>
      <c r="D26" s="274"/>
      <c r="E26" s="275"/>
      <c r="F26" s="275"/>
      <c r="G26" s="276"/>
      <c r="H26" s="277"/>
    </row>
    <row r="27" spans="1:9" s="167" customFormat="1" ht="13.5" thickBot="1">
      <c r="A27" s="28">
        <v>1</v>
      </c>
      <c r="B27" s="118"/>
      <c r="C27" s="24" t="s">
        <v>44</v>
      </c>
      <c r="D27" s="278"/>
      <c r="E27" s="279"/>
      <c r="F27" s="279"/>
      <c r="G27" s="280"/>
      <c r="H27" s="281"/>
      <c r="I27" s="321"/>
    </row>
    <row r="28" spans="1:9" s="167" customFormat="1" ht="14.25">
      <c r="A28" s="308"/>
      <c r="B28" s="308"/>
      <c r="C28" s="309"/>
      <c r="D28" s="310"/>
      <c r="E28" s="311"/>
      <c r="F28" s="311"/>
      <c r="G28" s="312"/>
      <c r="H28" s="313"/>
      <c r="I28" s="321"/>
    </row>
    <row r="29" spans="1:9" s="167" customFormat="1" ht="25.5">
      <c r="A29" s="300" t="s">
        <v>31</v>
      </c>
      <c r="B29" s="300" t="s">
        <v>244</v>
      </c>
      <c r="C29" s="288" t="s">
        <v>245</v>
      </c>
      <c r="D29" s="162" t="s">
        <v>81</v>
      </c>
      <c r="E29" s="322">
        <f>SUM(E30:E36)</f>
        <v>627</v>
      </c>
      <c r="F29" s="324"/>
      <c r="G29" s="160"/>
      <c r="H29" s="159">
        <f>PRODUCT(E29,(F29+G29))</f>
        <v>0</v>
      </c>
      <c r="I29" s="321">
        <f>PRODUCT(D29,F29)</f>
        <v>0</v>
      </c>
    </row>
    <row r="30" spans="1:9" s="167" customFormat="1">
      <c r="A30" s="300"/>
      <c r="B30" s="300"/>
      <c r="C30" s="319" t="s">
        <v>246</v>
      </c>
      <c r="D30" s="320"/>
      <c r="E30" s="323">
        <v>60</v>
      </c>
      <c r="F30" s="324"/>
      <c r="G30" s="160"/>
      <c r="H30" s="159"/>
      <c r="I30" s="321"/>
    </row>
    <row r="31" spans="1:9" s="167" customFormat="1">
      <c r="A31" s="300"/>
      <c r="B31" s="300"/>
      <c r="C31" s="319" t="s">
        <v>247</v>
      </c>
      <c r="D31" s="320"/>
      <c r="E31" s="323">
        <v>40</v>
      </c>
      <c r="F31" s="324"/>
      <c r="G31" s="160"/>
      <c r="H31" s="159"/>
      <c r="I31" s="321"/>
    </row>
    <row r="32" spans="1:9" s="167" customFormat="1">
      <c r="A32" s="300"/>
      <c r="B32" s="300"/>
      <c r="C32" s="319" t="s">
        <v>248</v>
      </c>
      <c r="D32" s="320"/>
      <c r="E32" s="323">
        <v>25</v>
      </c>
      <c r="F32" s="324"/>
      <c r="G32" s="160"/>
      <c r="H32" s="159"/>
      <c r="I32" s="321"/>
    </row>
    <row r="33" spans="1:9" s="167" customFormat="1">
      <c r="A33" s="300"/>
      <c r="B33" s="300"/>
      <c r="C33" s="319" t="s">
        <v>249</v>
      </c>
      <c r="D33" s="320"/>
      <c r="E33" s="323">
        <v>200</v>
      </c>
      <c r="F33" s="324"/>
      <c r="G33" s="160"/>
      <c r="H33" s="159"/>
      <c r="I33" s="321"/>
    </row>
    <row r="34" spans="1:9" s="167" customFormat="1">
      <c r="A34" s="300"/>
      <c r="B34" s="300"/>
      <c r="C34" s="319" t="s">
        <v>250</v>
      </c>
      <c r="D34" s="320"/>
      <c r="E34" s="323">
        <v>125</v>
      </c>
      <c r="F34" s="324"/>
      <c r="G34" s="160"/>
      <c r="H34" s="159"/>
      <c r="I34" s="321"/>
    </row>
    <row r="35" spans="1:9" s="167" customFormat="1">
      <c r="A35" s="300"/>
      <c r="B35" s="300"/>
      <c r="C35" s="319" t="s">
        <v>251</v>
      </c>
      <c r="D35" s="320"/>
      <c r="E35" s="323">
        <v>125</v>
      </c>
      <c r="F35" s="324"/>
      <c r="G35" s="160"/>
      <c r="H35" s="159"/>
    </row>
    <row r="36" spans="1:9" s="167" customFormat="1">
      <c r="A36" s="300"/>
      <c r="B36" s="300"/>
      <c r="C36" s="319" t="s">
        <v>252</v>
      </c>
      <c r="D36" s="320"/>
      <c r="E36" s="323">
        <v>52</v>
      </c>
      <c r="F36" s="324"/>
      <c r="G36" s="160"/>
      <c r="H36" s="159"/>
    </row>
    <row r="37" spans="1:9" s="167" customFormat="1">
      <c r="A37" s="300" t="s">
        <v>43</v>
      </c>
      <c r="B37" s="300" t="s">
        <v>253</v>
      </c>
      <c r="C37" s="288" t="s">
        <v>254</v>
      </c>
      <c r="D37" s="162" t="s">
        <v>28</v>
      </c>
      <c r="E37" s="322">
        <f>E38</f>
        <v>6.4581000000000008</v>
      </c>
      <c r="F37" s="324"/>
      <c r="G37" s="160"/>
      <c r="H37" s="159">
        <f t="shared" ref="H37" si="0">PRODUCT(E37,(F37+G37))</f>
        <v>0</v>
      </c>
    </row>
    <row r="38" spans="1:9" s="167" customFormat="1" ht="25.5">
      <c r="A38" s="300"/>
      <c r="B38" s="300"/>
      <c r="C38" s="319" t="s">
        <v>1704</v>
      </c>
      <c r="D38" s="320"/>
      <c r="E38" s="323">
        <f>0.01*627*1.03</f>
        <v>6.4581000000000008</v>
      </c>
      <c r="F38" s="324"/>
      <c r="G38" s="160"/>
      <c r="H38" s="159"/>
    </row>
    <row r="39" spans="1:9" s="167" customFormat="1" ht="25.5">
      <c r="A39" s="300" t="s">
        <v>42</v>
      </c>
      <c r="B39" s="300" t="s">
        <v>255</v>
      </c>
      <c r="C39" s="288" t="s">
        <v>256</v>
      </c>
      <c r="D39" s="162" t="s">
        <v>81</v>
      </c>
      <c r="E39" s="322">
        <f>E40</f>
        <v>627</v>
      </c>
      <c r="F39" s="324"/>
      <c r="G39" s="160"/>
      <c r="H39" s="159">
        <f>PRODUCT(E39,(F39+G39))</f>
        <v>0</v>
      </c>
    </row>
    <row r="40" spans="1:9" s="167" customFormat="1">
      <c r="A40" s="300"/>
      <c r="B40" s="300"/>
      <c r="C40" s="319" t="s">
        <v>283</v>
      </c>
      <c r="D40" s="320"/>
      <c r="E40" s="323">
        <v>627</v>
      </c>
      <c r="F40" s="324"/>
      <c r="G40" s="160"/>
      <c r="H40" s="159"/>
    </row>
    <row r="41" spans="1:9" s="167" customFormat="1" ht="25.5">
      <c r="A41" s="300" t="s">
        <v>41</v>
      </c>
      <c r="B41" s="300" t="s">
        <v>244</v>
      </c>
      <c r="C41" s="288" t="s">
        <v>245</v>
      </c>
      <c r="D41" s="162" t="s">
        <v>81</v>
      </c>
      <c r="E41" s="322">
        <f>E42</f>
        <v>595</v>
      </c>
      <c r="F41" s="324"/>
      <c r="G41" s="160"/>
      <c r="H41" s="159">
        <f t="shared" ref="H41:H51" si="1">PRODUCT(E41,(F41+G41))</f>
        <v>0</v>
      </c>
    </row>
    <row r="42" spans="1:9" s="167" customFormat="1">
      <c r="A42" s="300"/>
      <c r="B42" s="300"/>
      <c r="C42" s="319" t="s">
        <v>284</v>
      </c>
      <c r="D42" s="320"/>
      <c r="E42" s="323">
        <v>595</v>
      </c>
      <c r="F42" s="324"/>
      <c r="G42" s="160"/>
      <c r="H42" s="159"/>
    </row>
    <row r="43" spans="1:9" s="167" customFormat="1">
      <c r="A43" s="300" t="s">
        <v>33</v>
      </c>
      <c r="B43" s="300" t="s">
        <v>253</v>
      </c>
      <c r="C43" s="288" t="s">
        <v>254</v>
      </c>
      <c r="D43" s="162" t="s">
        <v>28</v>
      </c>
      <c r="E43" s="322">
        <f>E44</f>
        <v>6.1285000000000007</v>
      </c>
      <c r="F43" s="324"/>
      <c r="G43" s="160"/>
      <c r="H43" s="159">
        <f t="shared" si="1"/>
        <v>0</v>
      </c>
    </row>
    <row r="44" spans="1:9" s="167" customFormat="1" ht="25.5">
      <c r="A44" s="300"/>
      <c r="B44" s="300"/>
      <c r="C44" s="319" t="s">
        <v>286</v>
      </c>
      <c r="D44" s="320"/>
      <c r="E44" s="323">
        <f>0.01*595*1.03</f>
        <v>6.1285000000000007</v>
      </c>
      <c r="F44" s="324"/>
      <c r="G44" s="160"/>
      <c r="H44" s="159"/>
    </row>
    <row r="45" spans="1:9" s="167" customFormat="1" ht="25.5">
      <c r="A45" s="300" t="s">
        <v>16</v>
      </c>
      <c r="B45" s="300" t="s">
        <v>255</v>
      </c>
      <c r="C45" s="288" t="s">
        <v>256</v>
      </c>
      <c r="D45" s="162" t="s">
        <v>81</v>
      </c>
      <c r="E45" s="322">
        <f>E46</f>
        <v>595</v>
      </c>
      <c r="F45" s="324"/>
      <c r="G45" s="160"/>
      <c r="H45" s="159">
        <f t="shared" si="1"/>
        <v>0</v>
      </c>
    </row>
    <row r="46" spans="1:9" s="167" customFormat="1">
      <c r="A46" s="300"/>
      <c r="B46" s="300"/>
      <c r="C46" s="319" t="s">
        <v>257</v>
      </c>
      <c r="D46" s="320"/>
      <c r="E46" s="323">
        <v>595</v>
      </c>
      <c r="F46" s="324"/>
      <c r="G46" s="160"/>
      <c r="H46" s="159"/>
    </row>
    <row r="47" spans="1:9" s="167" customFormat="1" ht="25.5">
      <c r="A47" s="300" t="s">
        <v>17</v>
      </c>
      <c r="B47" s="300" t="s">
        <v>1424</v>
      </c>
      <c r="C47" s="288" t="s">
        <v>258</v>
      </c>
      <c r="D47" s="162" t="s">
        <v>60</v>
      </c>
      <c r="E47" s="322">
        <f>E48</f>
        <v>1222</v>
      </c>
      <c r="F47" s="324"/>
      <c r="G47" s="160"/>
      <c r="H47" s="159">
        <f t="shared" si="1"/>
        <v>0</v>
      </c>
    </row>
    <row r="48" spans="1:9" s="167" customFormat="1">
      <c r="A48" s="300"/>
      <c r="B48" s="300"/>
      <c r="C48" s="319" t="s">
        <v>1702</v>
      </c>
      <c r="D48" s="320"/>
      <c r="E48" s="323">
        <f>627+595</f>
        <v>1222</v>
      </c>
      <c r="F48" s="324"/>
      <c r="G48" s="160"/>
      <c r="H48" s="159"/>
    </row>
    <row r="49" spans="1:8" s="167" customFormat="1">
      <c r="A49" s="300" t="s">
        <v>63</v>
      </c>
      <c r="B49" s="300" t="s">
        <v>259</v>
      </c>
      <c r="C49" s="288" t="s">
        <v>260</v>
      </c>
      <c r="D49" s="162" t="s">
        <v>60</v>
      </c>
      <c r="E49" s="322">
        <f>E50</f>
        <v>1222</v>
      </c>
      <c r="F49" s="324"/>
      <c r="G49" s="160"/>
      <c r="H49" s="159">
        <f t="shared" si="1"/>
        <v>0</v>
      </c>
    </row>
    <row r="50" spans="1:8" s="167" customFormat="1">
      <c r="A50" s="300"/>
      <c r="B50" s="300"/>
      <c r="C50" s="319" t="s">
        <v>1702</v>
      </c>
      <c r="D50" s="320"/>
      <c r="E50" s="323">
        <f>627+595</f>
        <v>1222</v>
      </c>
      <c r="F50" s="324"/>
      <c r="G50" s="160"/>
      <c r="H50" s="159"/>
    </row>
    <row r="51" spans="1:8" s="167" customFormat="1">
      <c r="A51" s="300" t="s">
        <v>64</v>
      </c>
      <c r="B51" s="300" t="s">
        <v>261</v>
      </c>
      <c r="C51" s="288" t="s">
        <v>262</v>
      </c>
      <c r="D51" s="162" t="s">
        <v>28</v>
      </c>
      <c r="E51" s="322">
        <f>E52</f>
        <v>122.2</v>
      </c>
      <c r="F51" s="324"/>
      <c r="G51" s="160"/>
      <c r="H51" s="159">
        <f t="shared" si="1"/>
        <v>0</v>
      </c>
    </row>
    <row r="52" spans="1:8" s="167" customFormat="1">
      <c r="A52" s="300"/>
      <c r="B52" s="300"/>
      <c r="C52" s="319" t="s">
        <v>1703</v>
      </c>
      <c r="D52" s="320"/>
      <c r="E52" s="323">
        <f>(627+595)*0.1</f>
        <v>122.2</v>
      </c>
      <c r="F52" s="324"/>
      <c r="G52" s="160"/>
      <c r="H52" s="159"/>
    </row>
    <row r="53" spans="1:8" s="167" customFormat="1" ht="25.5">
      <c r="A53" s="300" t="s">
        <v>65</v>
      </c>
      <c r="B53" s="300" t="s">
        <v>263</v>
      </c>
      <c r="C53" s="288" t="s">
        <v>264</v>
      </c>
      <c r="D53" s="162" t="s">
        <v>60</v>
      </c>
      <c r="E53" s="322">
        <f>E54</f>
        <v>1222</v>
      </c>
      <c r="F53" s="324"/>
      <c r="G53" s="160"/>
      <c r="H53" s="159">
        <f>PRODUCT(E53,(F53+G53))</f>
        <v>0</v>
      </c>
    </row>
    <row r="54" spans="1:8" s="167" customFormat="1">
      <c r="A54" s="300"/>
      <c r="B54" s="300"/>
      <c r="C54" s="319" t="s">
        <v>1701</v>
      </c>
      <c r="D54" s="320"/>
      <c r="E54" s="323">
        <f>627+595</f>
        <v>1222</v>
      </c>
      <c r="F54" s="324"/>
      <c r="G54" s="160"/>
      <c r="H54" s="159">
        <f t="shared" ref="H54:H59" si="2">PRODUCT(E54,(F54+G54))</f>
        <v>0</v>
      </c>
    </row>
    <row r="55" spans="1:8" s="167" customFormat="1" ht="25.5">
      <c r="A55" s="300" t="s">
        <v>66</v>
      </c>
      <c r="B55" s="300" t="s">
        <v>265</v>
      </c>
      <c r="C55" s="288" t="s">
        <v>186</v>
      </c>
      <c r="D55" s="162" t="s">
        <v>28</v>
      </c>
      <c r="E55" s="322">
        <f>E56</f>
        <v>12.22</v>
      </c>
      <c r="F55" s="324"/>
      <c r="G55" s="160"/>
      <c r="H55" s="159">
        <f t="shared" si="2"/>
        <v>0</v>
      </c>
    </row>
    <row r="56" spans="1:8" s="167" customFormat="1">
      <c r="A56" s="300"/>
      <c r="B56" s="300"/>
      <c r="C56" s="319" t="s">
        <v>287</v>
      </c>
      <c r="D56" s="320"/>
      <c r="E56" s="323">
        <f>0.01*(627)+0.01*(595)</f>
        <v>12.22</v>
      </c>
      <c r="F56" s="324"/>
      <c r="G56" s="160"/>
      <c r="H56" s="159"/>
    </row>
    <row r="57" spans="1:8" s="167" customFormat="1">
      <c r="A57" s="300" t="s">
        <v>67</v>
      </c>
      <c r="B57" s="300" t="s">
        <v>281</v>
      </c>
      <c r="C57" s="288" t="s">
        <v>20</v>
      </c>
      <c r="D57" s="162" t="s">
        <v>28</v>
      </c>
      <c r="E57" s="322">
        <f>E58</f>
        <v>12.22</v>
      </c>
      <c r="F57" s="324"/>
      <c r="G57" s="160"/>
      <c r="H57" s="159">
        <f t="shared" si="2"/>
        <v>0</v>
      </c>
    </row>
    <row r="58" spans="1:8" s="167" customFormat="1">
      <c r="A58" s="300"/>
      <c r="B58" s="300"/>
      <c r="C58" s="319" t="s">
        <v>287</v>
      </c>
      <c r="D58" s="320"/>
      <c r="E58" s="323">
        <f>0.01*(627)+0.01*(595)</f>
        <v>12.22</v>
      </c>
      <c r="F58" s="324"/>
      <c r="G58" s="160"/>
      <c r="H58" s="159"/>
    </row>
    <row r="59" spans="1:8" s="167" customFormat="1" ht="18.75" customHeight="1">
      <c r="A59" s="300" t="s">
        <v>68</v>
      </c>
      <c r="B59" s="300" t="s">
        <v>282</v>
      </c>
      <c r="C59" s="288" t="s">
        <v>187</v>
      </c>
      <c r="D59" s="162" t="s">
        <v>62</v>
      </c>
      <c r="E59" s="322">
        <f>E60</f>
        <v>19.552000000000003</v>
      </c>
      <c r="F59" s="324"/>
      <c r="G59" s="160"/>
      <c r="H59" s="159">
        <f t="shared" si="2"/>
        <v>0</v>
      </c>
    </row>
    <row r="60" spans="1:8" s="167" customFormat="1">
      <c r="A60" s="300"/>
      <c r="B60" s="300"/>
      <c r="C60" s="319" t="s">
        <v>288</v>
      </c>
      <c r="D60" s="320"/>
      <c r="E60" s="323">
        <f>E57*1.6</f>
        <v>19.552000000000003</v>
      </c>
      <c r="F60" s="324"/>
      <c r="G60" s="160"/>
      <c r="H60" s="159"/>
    </row>
    <row r="61" spans="1:8" s="167" customFormat="1" ht="13.5" thickBot="1">
      <c r="A61" s="163"/>
      <c r="B61" s="163"/>
      <c r="C61" s="282"/>
      <c r="D61" s="162"/>
      <c r="E61" s="161"/>
      <c r="F61" s="161"/>
      <c r="G61" s="160"/>
      <c r="H61" s="159"/>
    </row>
    <row r="62" spans="1:8" s="167" customFormat="1" ht="13.5" thickBot="1">
      <c r="A62" s="283"/>
      <c r="B62" s="317"/>
      <c r="C62" s="278" t="s">
        <v>83</v>
      </c>
      <c r="D62" s="284" t="s">
        <v>82</v>
      </c>
      <c r="E62" s="285"/>
      <c r="F62" s="285"/>
      <c r="G62" s="286"/>
      <c r="H62" s="287">
        <f>SUM(H29:H60)</f>
        <v>0</v>
      </c>
    </row>
    <row r="63" spans="1:8" s="167" customFormat="1" ht="13.5" thickBot="1">
      <c r="A63" s="273"/>
      <c r="B63" s="316"/>
      <c r="C63" s="274"/>
      <c r="D63" s="274"/>
      <c r="E63" s="275"/>
      <c r="F63" s="275"/>
      <c r="G63" s="276"/>
      <c r="H63" s="277"/>
    </row>
    <row r="64" spans="1:8" s="167" customFormat="1" ht="13.5" thickBot="1">
      <c r="A64" s="28" t="s">
        <v>40</v>
      </c>
      <c r="B64" s="118"/>
      <c r="C64" s="24" t="s">
        <v>1663</v>
      </c>
      <c r="D64" s="278"/>
      <c r="E64" s="279"/>
      <c r="F64" s="279"/>
      <c r="G64" s="280"/>
      <c r="H64" s="281"/>
    </row>
    <row r="65" spans="1:8" s="167" customFormat="1">
      <c r="A65" s="164"/>
      <c r="B65" s="164"/>
      <c r="C65" s="175"/>
      <c r="D65" s="174"/>
      <c r="E65" s="171"/>
      <c r="F65" s="171"/>
      <c r="G65" s="170"/>
      <c r="H65" s="173"/>
    </row>
    <row r="66" spans="1:8" s="167" customFormat="1">
      <c r="A66" s="300" t="s">
        <v>34</v>
      </c>
      <c r="B66" s="300" t="s">
        <v>1425</v>
      </c>
      <c r="C66" s="288" t="s">
        <v>266</v>
      </c>
      <c r="D66" s="162" t="s">
        <v>81</v>
      </c>
      <c r="E66" s="322">
        <f>E67</f>
        <v>63</v>
      </c>
      <c r="F66" s="324"/>
      <c r="G66" s="160"/>
      <c r="H66" s="159">
        <f>PRODUCT(E66,(F66+G66))</f>
        <v>0</v>
      </c>
    </row>
    <row r="67" spans="1:8" s="167" customFormat="1" ht="25.5">
      <c r="A67" s="300"/>
      <c r="B67" s="300"/>
      <c r="C67" s="319" t="s">
        <v>267</v>
      </c>
      <c r="D67" s="320"/>
      <c r="E67" s="323">
        <f>60*1.05</f>
        <v>63</v>
      </c>
      <c r="F67" s="324"/>
      <c r="G67" s="160"/>
      <c r="H67" s="159"/>
    </row>
    <row r="68" spans="1:8" s="167" customFormat="1">
      <c r="A68" s="300" t="s">
        <v>38</v>
      </c>
      <c r="B68" s="300" t="s">
        <v>1426</v>
      </c>
      <c r="C68" s="288" t="s">
        <v>268</v>
      </c>
      <c r="D68" s="162" t="s">
        <v>81</v>
      </c>
      <c r="E68" s="322">
        <f>E69</f>
        <v>42</v>
      </c>
      <c r="F68" s="324"/>
      <c r="G68" s="160"/>
      <c r="H68" s="159">
        <f t="shared" ref="H68:H78" si="3">PRODUCT(E68,(F68+G68))</f>
        <v>0</v>
      </c>
    </row>
    <row r="69" spans="1:8" s="167" customFormat="1" ht="25.5">
      <c r="A69" s="300"/>
      <c r="B69" s="300"/>
      <c r="C69" s="319" t="s">
        <v>269</v>
      </c>
      <c r="D69" s="320"/>
      <c r="E69" s="323">
        <f>40*1.05</f>
        <v>42</v>
      </c>
      <c r="F69" s="324"/>
      <c r="G69" s="160"/>
      <c r="H69" s="159"/>
    </row>
    <row r="70" spans="1:8" s="167" customFormat="1">
      <c r="A70" s="300" t="s">
        <v>35</v>
      </c>
      <c r="B70" s="300" t="s">
        <v>1427</v>
      </c>
      <c r="C70" s="288" t="s">
        <v>270</v>
      </c>
      <c r="D70" s="162" t="s">
        <v>81</v>
      </c>
      <c r="E70" s="322">
        <f>E71</f>
        <v>27</v>
      </c>
      <c r="F70" s="324"/>
      <c r="G70" s="160"/>
      <c r="H70" s="159">
        <f t="shared" si="3"/>
        <v>0</v>
      </c>
    </row>
    <row r="71" spans="1:8" s="167" customFormat="1" ht="25.5">
      <c r="A71" s="300"/>
      <c r="B71" s="300"/>
      <c r="C71" s="319" t="s">
        <v>271</v>
      </c>
      <c r="D71" s="320"/>
      <c r="E71" s="323">
        <v>27</v>
      </c>
      <c r="F71" s="324"/>
      <c r="G71" s="160"/>
      <c r="H71" s="159"/>
    </row>
    <row r="72" spans="1:8" s="167" customFormat="1">
      <c r="A72" s="300" t="s">
        <v>36</v>
      </c>
      <c r="B72" s="300" t="s">
        <v>1434</v>
      </c>
      <c r="C72" s="288" t="s">
        <v>272</v>
      </c>
      <c r="D72" s="162" t="s">
        <v>81</v>
      </c>
      <c r="E72" s="322">
        <f>E73</f>
        <v>210</v>
      </c>
      <c r="F72" s="324"/>
      <c r="G72" s="160"/>
      <c r="H72" s="159">
        <f t="shared" si="3"/>
        <v>0</v>
      </c>
    </row>
    <row r="73" spans="1:8" s="167" customFormat="1" ht="25.5">
      <c r="A73" s="300"/>
      <c r="B73" s="300"/>
      <c r="C73" s="319" t="s">
        <v>273</v>
      </c>
      <c r="D73" s="320"/>
      <c r="E73" s="323">
        <f>200*1.05</f>
        <v>210</v>
      </c>
      <c r="F73" s="324"/>
      <c r="G73" s="160"/>
      <c r="H73" s="159"/>
    </row>
    <row r="74" spans="1:8" s="167" customFormat="1">
      <c r="A74" s="300" t="s">
        <v>37</v>
      </c>
      <c r="B74" s="300" t="s">
        <v>1451</v>
      </c>
      <c r="C74" s="288" t="s">
        <v>274</v>
      </c>
      <c r="D74" s="162" t="s">
        <v>81</v>
      </c>
      <c r="E74" s="322">
        <f>E75</f>
        <v>132</v>
      </c>
      <c r="F74" s="324"/>
      <c r="G74" s="160"/>
      <c r="H74" s="159">
        <f t="shared" si="3"/>
        <v>0</v>
      </c>
    </row>
    <row r="75" spans="1:8" s="167" customFormat="1" ht="25.5">
      <c r="A75" s="300"/>
      <c r="B75" s="300"/>
      <c r="C75" s="319" t="s">
        <v>275</v>
      </c>
      <c r="D75" s="320"/>
      <c r="E75" s="323">
        <v>132</v>
      </c>
      <c r="F75" s="324"/>
      <c r="G75" s="160"/>
      <c r="H75" s="159"/>
    </row>
    <row r="76" spans="1:8" s="167" customFormat="1">
      <c r="A76" s="300" t="s">
        <v>69</v>
      </c>
      <c r="B76" s="300" t="s">
        <v>1452</v>
      </c>
      <c r="C76" s="288" t="s">
        <v>276</v>
      </c>
      <c r="D76" s="162" t="s">
        <v>81</v>
      </c>
      <c r="E76" s="322">
        <f>E77</f>
        <v>132</v>
      </c>
      <c r="F76" s="324"/>
      <c r="G76" s="160"/>
      <c r="H76" s="159">
        <f t="shared" si="3"/>
        <v>0</v>
      </c>
    </row>
    <row r="77" spans="1:8" s="167" customFormat="1" ht="25.5">
      <c r="A77" s="300"/>
      <c r="B77" s="300"/>
      <c r="C77" s="319" t="s">
        <v>275</v>
      </c>
      <c r="D77" s="320"/>
      <c r="E77" s="323">
        <v>132</v>
      </c>
      <c r="F77" s="324"/>
      <c r="G77" s="160"/>
      <c r="H77" s="159"/>
    </row>
    <row r="78" spans="1:8" s="167" customFormat="1">
      <c r="A78" s="300" t="s">
        <v>70</v>
      </c>
      <c r="B78" s="300" t="s">
        <v>1453</v>
      </c>
      <c r="C78" s="288" t="s">
        <v>277</v>
      </c>
      <c r="D78" s="162" t="s">
        <v>81</v>
      </c>
      <c r="E78" s="322">
        <f>E79</f>
        <v>55</v>
      </c>
      <c r="F78" s="324"/>
      <c r="G78" s="160"/>
      <c r="H78" s="159">
        <f t="shared" si="3"/>
        <v>0</v>
      </c>
    </row>
    <row r="79" spans="1:8" s="167" customFormat="1" ht="25.5">
      <c r="A79" s="300"/>
      <c r="B79" s="300"/>
      <c r="C79" s="319" t="s">
        <v>278</v>
      </c>
      <c r="D79" s="320"/>
      <c r="E79" s="323">
        <v>55</v>
      </c>
      <c r="F79" s="324"/>
      <c r="G79" s="160"/>
      <c r="H79" s="159"/>
    </row>
    <row r="80" spans="1:8" s="167" customFormat="1">
      <c r="A80" s="300" t="s">
        <v>71</v>
      </c>
      <c r="B80" s="300" t="s">
        <v>1459</v>
      </c>
      <c r="C80" s="288" t="s">
        <v>279</v>
      </c>
      <c r="D80" s="162" t="s">
        <v>81</v>
      </c>
      <c r="E80" s="322">
        <f>E81</f>
        <v>625</v>
      </c>
      <c r="F80" s="324"/>
      <c r="G80" s="160"/>
      <c r="H80" s="159">
        <f>PRODUCT(E80,(F80+G80))</f>
        <v>0</v>
      </c>
    </row>
    <row r="81" spans="1:8" s="167" customFormat="1" ht="25.5">
      <c r="A81" s="300"/>
      <c r="B81" s="300"/>
      <c r="C81" s="319" t="s">
        <v>280</v>
      </c>
      <c r="D81" s="320"/>
      <c r="E81" s="323">
        <v>625</v>
      </c>
      <c r="F81" s="324"/>
      <c r="G81" s="160"/>
      <c r="H81" s="159"/>
    </row>
    <row r="82" spans="1:8" s="167" customFormat="1" ht="13.5" thickBot="1">
      <c r="A82" s="289"/>
      <c r="B82" s="289"/>
      <c r="C82" s="290"/>
      <c r="D82" s="291"/>
      <c r="E82" s="292"/>
      <c r="F82" s="292"/>
      <c r="G82" s="292"/>
      <c r="H82" s="159">
        <f t="shared" ref="H82" si="4">G82*E82</f>
        <v>0</v>
      </c>
    </row>
    <row r="83" spans="1:8" s="167" customFormat="1" ht="13.5" thickBot="1">
      <c r="A83" s="283"/>
      <c r="B83" s="317"/>
      <c r="C83" s="278" t="s">
        <v>83</v>
      </c>
      <c r="D83" s="284" t="s">
        <v>82</v>
      </c>
      <c r="E83" s="285"/>
      <c r="F83" s="285"/>
      <c r="G83" s="286"/>
      <c r="H83" s="287">
        <f>SUM(H66:H81)</f>
        <v>0</v>
      </c>
    </row>
    <row r="84" spans="1:8" s="167" customFormat="1" ht="13.5" thickBot="1">
      <c r="A84" s="273"/>
      <c r="B84" s="316"/>
      <c r="C84" s="274"/>
      <c r="D84" s="274"/>
      <c r="E84" s="275"/>
      <c r="F84" s="275"/>
      <c r="G84" s="276"/>
      <c r="H84" s="277"/>
    </row>
    <row r="85" spans="1:8" s="167" customFormat="1" ht="13.5" thickBot="1">
      <c r="A85" s="28" t="s">
        <v>30</v>
      </c>
      <c r="B85" s="118"/>
      <c r="C85" s="24" t="s">
        <v>225</v>
      </c>
      <c r="D85" s="278"/>
      <c r="E85" s="279"/>
      <c r="F85" s="279"/>
      <c r="G85" s="280"/>
      <c r="H85" s="281"/>
    </row>
    <row r="86" spans="1:8" s="167" customFormat="1">
      <c r="A86" s="164"/>
      <c r="B86" s="164"/>
      <c r="C86" s="175"/>
      <c r="D86" s="174"/>
      <c r="E86" s="171"/>
      <c r="F86" s="171"/>
      <c r="G86" s="170"/>
      <c r="H86" s="173"/>
    </row>
    <row r="87" spans="1:8" s="167" customFormat="1" ht="25.5">
      <c r="A87" s="300" t="s">
        <v>72</v>
      </c>
      <c r="B87" s="300" t="s">
        <v>1461</v>
      </c>
      <c r="C87" s="288" t="s">
        <v>226</v>
      </c>
      <c r="D87" s="162" t="s">
        <v>81</v>
      </c>
      <c r="E87" s="161">
        <v>1</v>
      </c>
      <c r="F87" s="161"/>
      <c r="G87" s="160"/>
      <c r="H87" s="159">
        <f>PRODUCT(E87,(F87+G87))</f>
        <v>0</v>
      </c>
    </row>
    <row r="88" spans="1:8" s="167" customFormat="1">
      <c r="A88" s="300" t="s">
        <v>84</v>
      </c>
      <c r="B88" s="300" t="s">
        <v>1462</v>
      </c>
      <c r="C88" s="288" t="s">
        <v>227</v>
      </c>
      <c r="D88" s="162" t="s">
        <v>81</v>
      </c>
      <c r="E88" s="161">
        <v>1</v>
      </c>
      <c r="F88" s="161"/>
      <c r="G88" s="160"/>
      <c r="H88" s="159">
        <f>PRODUCT(E88,(F88+G88))</f>
        <v>0</v>
      </c>
    </row>
    <row r="89" spans="1:8" s="167" customFormat="1" ht="13.5" thickBot="1">
      <c r="A89" s="289"/>
      <c r="B89" s="289"/>
      <c r="C89" s="290"/>
      <c r="D89" s="291"/>
      <c r="E89" s="292"/>
      <c r="F89" s="292"/>
      <c r="G89" s="292"/>
      <c r="H89" s="159">
        <f t="shared" ref="H89" si="5">G89*E89</f>
        <v>0</v>
      </c>
    </row>
    <row r="90" spans="1:8" s="167" customFormat="1" ht="13.5" thickBot="1">
      <c r="A90" s="283"/>
      <c r="B90" s="317"/>
      <c r="C90" s="278" t="s">
        <v>83</v>
      </c>
      <c r="D90" s="284" t="s">
        <v>82</v>
      </c>
      <c r="E90" s="285"/>
      <c r="F90" s="285"/>
      <c r="G90" s="286"/>
      <c r="H90" s="287">
        <f>SUM(H87:H88)</f>
        <v>0</v>
      </c>
    </row>
    <row r="91" spans="1:8" s="176" customFormat="1" ht="13.5" thickBot="1">
      <c r="A91" s="273"/>
      <c r="B91" s="316"/>
      <c r="C91" s="274"/>
      <c r="D91" s="274"/>
      <c r="E91" s="275"/>
      <c r="F91" s="275"/>
      <c r="G91" s="276"/>
      <c r="H91" s="277"/>
    </row>
    <row r="92" spans="1:8" ht="13.5" thickBot="1">
      <c r="A92" s="28" t="s">
        <v>1272</v>
      </c>
      <c r="B92" s="118"/>
      <c r="C92" s="24" t="s">
        <v>61</v>
      </c>
      <c r="D92" s="278"/>
      <c r="E92" s="279"/>
      <c r="F92" s="279"/>
      <c r="G92" s="280"/>
      <c r="H92" s="281"/>
    </row>
    <row r="93" spans="1:8">
      <c r="A93" s="164"/>
      <c r="B93" s="164"/>
      <c r="C93" s="175"/>
      <c r="D93" s="174"/>
      <c r="E93" s="171"/>
      <c r="F93" s="171"/>
      <c r="G93" s="170"/>
      <c r="H93" s="173"/>
    </row>
    <row r="94" spans="1:8" ht="25.5">
      <c r="A94" s="307" t="s">
        <v>1273</v>
      </c>
      <c r="B94" s="307" t="s">
        <v>1470</v>
      </c>
      <c r="C94" s="345" t="s">
        <v>1715</v>
      </c>
      <c r="D94" s="302" t="s">
        <v>26</v>
      </c>
      <c r="E94" s="161">
        <f>627+595</f>
        <v>1222</v>
      </c>
      <c r="F94" s="161"/>
      <c r="G94" s="305"/>
      <c r="H94" s="159">
        <f>PRODUCT(E94,(F94+G94))</f>
        <v>0</v>
      </c>
    </row>
    <row r="95" spans="1:8" ht="25.5">
      <c r="A95" s="307" t="s">
        <v>1588</v>
      </c>
      <c r="B95" s="307" t="s">
        <v>1471</v>
      </c>
      <c r="C95" s="345" t="s">
        <v>1716</v>
      </c>
      <c r="D95" s="161" t="s">
        <v>26</v>
      </c>
      <c r="E95" s="161">
        <f>E94</f>
        <v>1222</v>
      </c>
      <c r="F95" s="161"/>
      <c r="G95" s="305"/>
      <c r="H95" s="159">
        <f t="shared" ref="H95" si="6">PRODUCT(E95,(F95+G95))</f>
        <v>0</v>
      </c>
    </row>
    <row r="96" spans="1:8" ht="13.5" thickBot="1">
      <c r="A96" s="289"/>
      <c r="B96" s="289"/>
      <c r="C96" s="290"/>
      <c r="D96" s="291"/>
      <c r="E96" s="292"/>
      <c r="F96" s="292"/>
      <c r="G96" s="292"/>
      <c r="H96" s="159">
        <f t="shared" ref="H96" si="7">G96*E96</f>
        <v>0</v>
      </c>
    </row>
    <row r="97" spans="1:8" ht="13.5" thickBot="1">
      <c r="A97" s="283"/>
      <c r="B97" s="317"/>
      <c r="C97" s="278" t="s">
        <v>83</v>
      </c>
      <c r="D97" s="284" t="s">
        <v>82</v>
      </c>
      <c r="E97" s="285"/>
      <c r="F97" s="285"/>
      <c r="G97" s="286"/>
      <c r="H97" s="287">
        <f>SUM(H94:H95)</f>
        <v>0</v>
      </c>
    </row>
    <row r="98" spans="1:8" ht="13.5" thickBot="1">
      <c r="A98" s="273"/>
      <c r="B98" s="316"/>
      <c r="C98" s="274"/>
      <c r="D98" s="274"/>
      <c r="E98" s="275"/>
      <c r="F98" s="275"/>
      <c r="G98" s="276"/>
      <c r="H98" s="277"/>
    </row>
    <row r="99" spans="1:8" ht="18.75" thickBot="1">
      <c r="A99" s="293"/>
      <c r="B99" s="318"/>
      <c r="C99" s="294" t="s">
        <v>24</v>
      </c>
      <c r="D99" s="294"/>
      <c r="E99" s="295"/>
      <c r="F99" s="295"/>
      <c r="G99" s="296"/>
      <c r="H99" s="297">
        <f>H90+H83+H62+H97</f>
        <v>0</v>
      </c>
    </row>
    <row r="100" spans="1:8" ht="13.5" thickBot="1"/>
    <row r="101" spans="1:8" ht="13.5" thickBot="1">
      <c r="A101" s="23">
        <v>0</v>
      </c>
      <c r="B101" s="29"/>
      <c r="C101" s="22" t="s">
        <v>1705</v>
      </c>
      <c r="D101" s="18"/>
      <c r="E101" s="21"/>
      <c r="F101" s="21"/>
      <c r="G101" s="21"/>
      <c r="H101" s="20"/>
    </row>
    <row r="102" spans="1:8" ht="14.25">
      <c r="A102" s="470"/>
      <c r="B102" s="470"/>
      <c r="C102" s="468"/>
      <c r="D102" s="469"/>
      <c r="E102" s="465"/>
      <c r="F102" s="465"/>
      <c r="G102" s="466"/>
      <c r="H102" s="467"/>
    </row>
    <row r="103" spans="1:8" ht="14.25">
      <c r="A103" s="300" t="s">
        <v>43</v>
      </c>
      <c r="B103" s="300"/>
      <c r="C103" s="475" t="s">
        <v>1697</v>
      </c>
      <c r="D103" s="476"/>
      <c r="E103" s="477"/>
      <c r="F103" s="477"/>
      <c r="G103" s="478"/>
      <c r="H103" s="479"/>
    </row>
    <row r="104" spans="1:8">
      <c r="A104" s="300" t="s">
        <v>17</v>
      </c>
      <c r="B104" s="300"/>
      <c r="C104" s="472" t="s">
        <v>1697</v>
      </c>
      <c r="D104" s="473"/>
      <c r="E104" s="473"/>
      <c r="F104" s="473"/>
      <c r="G104" s="473"/>
      <c r="H104" s="474"/>
    </row>
    <row r="105" spans="1:8">
      <c r="A105" s="300" t="s">
        <v>63</v>
      </c>
      <c r="B105" s="300"/>
      <c r="C105" s="472" t="s">
        <v>1697</v>
      </c>
      <c r="D105" s="473"/>
      <c r="E105" s="473"/>
      <c r="F105" s="473"/>
      <c r="G105" s="473"/>
      <c r="H105" s="474"/>
    </row>
    <row r="106" spans="1:8">
      <c r="A106" s="300" t="s">
        <v>64</v>
      </c>
      <c r="B106" s="449"/>
      <c r="C106" s="472" t="s">
        <v>1697</v>
      </c>
      <c r="D106" s="473"/>
      <c r="E106" s="473"/>
      <c r="F106" s="473"/>
      <c r="G106" s="473"/>
      <c r="H106" s="474"/>
    </row>
    <row r="107" spans="1:8">
      <c r="A107" s="449" t="s">
        <v>65</v>
      </c>
      <c r="B107" s="449"/>
      <c r="C107" s="505" t="s">
        <v>1697</v>
      </c>
      <c r="D107" s="506"/>
      <c r="E107" s="506"/>
      <c r="F107" s="506"/>
      <c r="G107" s="506"/>
      <c r="H107" s="507"/>
    </row>
    <row r="108" spans="1:8">
      <c r="A108" s="449" t="s">
        <v>35</v>
      </c>
      <c r="B108" s="449"/>
      <c r="C108" s="505" t="s">
        <v>1697</v>
      </c>
      <c r="D108" s="506"/>
      <c r="E108" s="506"/>
      <c r="F108" s="506"/>
      <c r="G108" s="506"/>
      <c r="H108" s="507"/>
    </row>
    <row r="109" spans="1:8">
      <c r="A109" s="449" t="s">
        <v>37</v>
      </c>
      <c r="B109" s="449"/>
      <c r="C109" s="505" t="s">
        <v>1697</v>
      </c>
      <c r="D109" s="506"/>
      <c r="E109" s="506"/>
      <c r="F109" s="506"/>
      <c r="G109" s="506"/>
      <c r="H109" s="507"/>
    </row>
    <row r="110" spans="1:8">
      <c r="A110" s="449" t="s">
        <v>69</v>
      </c>
      <c r="B110" s="449"/>
      <c r="C110" s="505" t="s">
        <v>1697</v>
      </c>
      <c r="D110" s="506"/>
      <c r="E110" s="506"/>
      <c r="F110" s="506"/>
      <c r="G110" s="506"/>
      <c r="H110" s="507"/>
    </row>
    <row r="111" spans="1:8">
      <c r="A111" s="449" t="s">
        <v>70</v>
      </c>
      <c r="B111" s="449"/>
      <c r="C111" s="505" t="s">
        <v>1697</v>
      </c>
      <c r="D111" s="506"/>
      <c r="E111" s="506"/>
      <c r="F111" s="506"/>
      <c r="G111" s="506"/>
      <c r="H111" s="507"/>
    </row>
    <row r="112" spans="1:8">
      <c r="A112" s="449" t="s">
        <v>71</v>
      </c>
      <c r="B112" s="449"/>
      <c r="C112" s="505" t="s">
        <v>1697</v>
      </c>
      <c r="D112" s="506"/>
      <c r="E112" s="506"/>
      <c r="F112" s="506"/>
      <c r="G112" s="506"/>
      <c r="H112" s="507"/>
    </row>
    <row r="113" spans="1:8" ht="13.5" thickBot="1">
      <c r="A113" s="471"/>
      <c r="B113" s="471"/>
      <c r="C113" s="499"/>
      <c r="D113" s="500"/>
      <c r="E113" s="500"/>
      <c r="F113" s="500"/>
      <c r="G113" s="500"/>
      <c r="H113" s="501"/>
    </row>
    <row r="114" spans="1:8" ht="13.5" thickBot="1">
      <c r="A114" s="485"/>
      <c r="B114" s="486"/>
      <c r="C114" s="481"/>
      <c r="D114" s="481"/>
      <c r="E114" s="481"/>
      <c r="F114" s="481"/>
      <c r="G114" s="481"/>
      <c r="H114" s="482"/>
    </row>
    <row r="115" spans="1:8" ht="13.5" thickBot="1">
      <c r="A115" s="23">
        <v>0</v>
      </c>
      <c r="B115" s="29"/>
      <c r="C115" s="22" t="s">
        <v>1708</v>
      </c>
      <c r="D115" s="18"/>
      <c r="E115" s="21"/>
      <c r="F115" s="21"/>
      <c r="G115" s="21"/>
      <c r="H115" s="20"/>
    </row>
    <row r="116" spans="1:8" ht="14.25">
      <c r="A116" s="470"/>
      <c r="B116" s="470"/>
      <c r="C116" s="468"/>
      <c r="D116" s="469"/>
      <c r="E116" s="465"/>
      <c r="F116" s="465"/>
      <c r="G116" s="466"/>
      <c r="H116" s="467"/>
    </row>
    <row r="117" spans="1:8">
      <c r="A117" s="449" t="s">
        <v>1711</v>
      </c>
      <c r="B117" s="449"/>
      <c r="C117" s="496" t="s">
        <v>1710</v>
      </c>
      <c r="D117" s="497"/>
      <c r="E117" s="497"/>
      <c r="F117" s="497"/>
      <c r="G117" s="497"/>
      <c r="H117" s="498"/>
    </row>
    <row r="118" spans="1:8" ht="13.5" thickBot="1">
      <c r="A118" s="471"/>
      <c r="B118" s="471"/>
      <c r="C118" s="499"/>
      <c r="D118" s="500"/>
      <c r="E118" s="500"/>
      <c r="F118" s="500"/>
      <c r="G118" s="500"/>
      <c r="H118" s="501"/>
    </row>
    <row r="119" spans="1:8" ht="13.5" thickBot="1">
      <c r="A119" s="485"/>
      <c r="B119" s="486"/>
      <c r="C119" s="481"/>
      <c r="D119" s="481"/>
      <c r="E119" s="481"/>
      <c r="F119" s="481"/>
      <c r="G119" s="481"/>
      <c r="H119" s="482"/>
    </row>
    <row r="120" spans="1:8" ht="13.5" thickBot="1">
      <c r="A120" s="23">
        <v>0</v>
      </c>
      <c r="B120" s="29"/>
      <c r="C120" s="22" t="s">
        <v>1713</v>
      </c>
      <c r="D120" s="18"/>
      <c r="E120" s="21"/>
      <c r="F120" s="21"/>
      <c r="G120" s="21"/>
      <c r="H120" s="20"/>
    </row>
    <row r="121" spans="1:8" ht="14.25">
      <c r="A121" s="470"/>
      <c r="B121" s="470"/>
      <c r="C121" s="468"/>
      <c r="D121" s="469"/>
      <c r="E121" s="465"/>
      <c r="F121" s="465"/>
      <c r="G121" s="466"/>
      <c r="H121" s="467"/>
    </row>
    <row r="122" spans="1:8">
      <c r="A122" s="449" t="s">
        <v>1711</v>
      </c>
      <c r="B122" s="449"/>
      <c r="C122" s="496" t="s">
        <v>1714</v>
      </c>
      <c r="D122" s="497"/>
      <c r="E122" s="497"/>
      <c r="F122" s="497"/>
      <c r="G122" s="497"/>
      <c r="H122" s="498"/>
    </row>
    <row r="123" spans="1:8" ht="13.5" thickBot="1">
      <c r="A123" s="471"/>
      <c r="B123" s="471"/>
      <c r="C123" s="499"/>
      <c r="D123" s="500"/>
      <c r="E123" s="500"/>
      <c r="F123" s="500"/>
      <c r="G123" s="500"/>
      <c r="H123" s="501"/>
    </row>
  </sheetData>
  <mergeCells count="15">
    <mergeCell ref="C122:H122"/>
    <mergeCell ref="C123:H123"/>
    <mergeCell ref="C117:H117"/>
    <mergeCell ref="C118:H118"/>
    <mergeCell ref="C1:E1"/>
    <mergeCell ref="C2:E2"/>
    <mergeCell ref="G2:H3"/>
    <mergeCell ref="C3:E3"/>
    <mergeCell ref="C107:H107"/>
    <mergeCell ref="C113:H113"/>
    <mergeCell ref="C108:H108"/>
    <mergeCell ref="C109:H109"/>
    <mergeCell ref="C110:H110"/>
    <mergeCell ref="C111:H111"/>
    <mergeCell ref="C112:H112"/>
  </mergeCells>
  <pageMargins left="0.39370078740157483" right="0.39370078740157483" top="0.39370078740157483" bottom="0.51181102362204722" header="0.51181102362204722" footer="0.39370078740157483"/>
  <pageSetup paperSize="9" scale="67" firstPageNumber="3" fitToHeight="99" orientation="portrait" r:id="rId1"/>
  <headerFooter alignWithMargins="0">
    <oddFooter>&amp;L&amp;F&amp;CStránka 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Rekapitulace</vt:lpstr>
      <vt:lpstr>6432 IK 01</vt:lpstr>
      <vt:lpstr>6342 SA 01</vt:lpstr>
      <vt:lpstr>6342 SB 01</vt:lpstr>
      <vt:lpstr>6342 SX 01</vt:lpstr>
      <vt:lpstr>6432 EY 01</vt:lpstr>
      <vt:lpstr>6342 IX 01</vt:lpstr>
      <vt:lpstr>6342 IX 02</vt:lpstr>
      <vt:lpstr>6342 IX 03</vt:lpstr>
      <vt:lpstr>'6342 IX 01'!Print_Area</vt:lpstr>
      <vt:lpstr>'6342 IX 02'!Print_Area</vt:lpstr>
      <vt:lpstr>'6342 IX 03'!Print_Area</vt:lpstr>
      <vt:lpstr>'6342 SA 01'!Print_Area</vt:lpstr>
      <vt:lpstr>'6342 SB 01'!Print_Area</vt:lpstr>
      <vt:lpstr>'6342 SX 01'!Print_Area</vt:lpstr>
      <vt:lpstr>'6432 EY 01'!Print_Area</vt:lpstr>
      <vt:lpstr>'6432 IK 01'!Print_Area</vt:lpstr>
      <vt:lpstr>Rekapitulace!Print_Area</vt:lpstr>
      <vt:lpstr>'6342 IX 01'!Print_Titles</vt:lpstr>
      <vt:lpstr>'6342 IX 02'!Print_Titles</vt:lpstr>
      <vt:lpstr>'6342 IX 03'!Print_Titles</vt:lpstr>
      <vt:lpstr>'6342 SA 01'!Print_Titles</vt:lpstr>
      <vt:lpstr>'6342 SB 01'!Print_Titles</vt:lpstr>
      <vt:lpstr>'6342 SX 01'!Print_Titles</vt:lpstr>
      <vt:lpstr>'6432 EY 01'!Print_Titles</vt:lpstr>
      <vt:lpstr>'6432 IK 01'!Print_Titles</vt:lpstr>
      <vt:lpstr>Rekapitulace!Print_Titles</vt:lpstr>
    </vt:vector>
  </TitlesOfParts>
  <Company>Tebodin Czech Republic,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22009503</dc:creator>
  <cp:lastModifiedBy>Milatova, Lucie</cp:lastModifiedBy>
  <cp:lastPrinted>2012-12-11T07:44:22Z</cp:lastPrinted>
  <dcterms:created xsi:type="dcterms:W3CDTF">2012-02-16T14:35:44Z</dcterms:created>
  <dcterms:modified xsi:type="dcterms:W3CDTF">2012-12-11T07:44:28Z</dcterms:modified>
</cp:coreProperties>
</file>