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Krycí list" sheetId="1" r:id="rId1"/>
    <sheet name="VV" sheetId="2" r:id="rId2"/>
  </sheets>
  <definedNames>
    <definedName name="_xlnm.Print_Titles" localSheetId="1">'VV'!$1:$13</definedName>
  </definedNames>
  <calcPr fullCalcOnLoad="1"/>
</workbook>
</file>

<file path=xl/sharedStrings.xml><?xml version="1.0" encoding="utf-8"?>
<sst xmlns="http://schemas.openxmlformats.org/spreadsheetml/2006/main" count="900" uniqueCount="380">
  <si>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</si>
  <si>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</si>
  <si>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</si>
  <si>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</si>
  <si>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</si>
  <si>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</si>
  <si>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</si>
  <si>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</si>
  <si>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</si>
  <si>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</si>
  <si>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</si>
  <si>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</si>
  <si>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</si>
  <si>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</si>
  <si>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</si>
  <si>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</si>
  <si>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</si>
  <si>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</si>
  <si>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</si>
  <si>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</si>
  <si>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</si>
  <si>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</si>
  <si>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</si>
  <si>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</si>
  <si>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</si>
  <si>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</si>
  <si>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</si>
  <si>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</si>
  <si>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</si>
  <si>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</si>
  <si>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</si>
  <si>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</si>
  <si>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</si>
  <si>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</si>
  <si>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</si>
  <si>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</si>
  <si>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</si>
  <si>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</si>
  <si>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</si>
  <si>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</si>
  <si>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</si>
  <si>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</si>
  <si>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</si>
  <si>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</si>
  <si>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</si>
  <si>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</si>
  <si>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</si>
  <si>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</si>
  <si>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</si>
  <si>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</si>
  <si>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</si>
  <si>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</si>
  <si>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</si>
  <si>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</si>
  <si>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</si>
  <si>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</si>
  <si>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</si>
  <si>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</si>
  <si>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</si>
  <si>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</si>
  <si>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</si>
  <si>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</si>
  <si>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</si>
  <si>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</si>
  <si>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</si>
  <si>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</si>
  <si>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</si>
  <si>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</si>
  <si>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</si>
  <si>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</si>
  <si>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</si>
  <si>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</si>
  <si>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</si>
  <si>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</si>
  <si>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</si>
  <si>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</si>
  <si>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</si>
  <si>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Hmotnost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</si>
  <si>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</si>
  <si>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</si>
  <si>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</si>
  <si>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</si>
  <si>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</si>
  <si>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</si>
  <si>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</si>
  <si>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</si>
  <si>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</si>
  <si>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</si>
  <si>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</si>
  <si>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</si>
  <si>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</si>
  <si>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</si>
  <si>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</si>
  <si>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PSV</t>
  </si>
  <si>
    <t>0</t>
  </si>
  <si>
    <t>713</t>
  </si>
  <si>
    <t>Izolace tepelné</t>
  </si>
  <si>
    <t>1</t>
  </si>
  <si>
    <t>K</t>
  </si>
  <si>
    <t>Montáž izolace tepelné potrubí potrubními pouzdry s Al fólií staženými Al páskou 1x D do 50 mm</t>
  </si>
  <si>
    <t>m</t>
  </si>
  <si>
    <t>2</t>
  </si>
  <si>
    <t>M</t>
  </si>
  <si>
    <t>MAT</t>
  </si>
  <si>
    <t>733</t>
  </si>
  <si>
    <t>Ústřední vytápění - potrubí</t>
  </si>
  <si>
    <t>731</t>
  </si>
  <si>
    <t>kus</t>
  </si>
  <si>
    <t>kpl</t>
  </si>
  <si>
    <t>R025</t>
  </si>
  <si>
    <t>Tlaková zkouška</t>
  </si>
  <si>
    <t>R026</t>
  </si>
  <si>
    <t>Topná zkouška</t>
  </si>
  <si>
    <t>hod</t>
  </si>
  <si>
    <t>R027</t>
  </si>
  <si>
    <t>734</t>
  </si>
  <si>
    <t>Ústřední vytápění - armatury</t>
  </si>
  <si>
    <t>734209113</t>
  </si>
  <si>
    <t>Montáž armatury závitové s dvěma závity G 1/2</t>
  </si>
  <si>
    <t>735</t>
  </si>
  <si>
    <t>Ústřední vytápění - otopná tělesa</t>
  </si>
  <si>
    <t>m2</t>
  </si>
  <si>
    <t>041</t>
  </si>
  <si>
    <t>-</t>
  </si>
  <si>
    <t>Zkouška těsnosti vodou</t>
  </si>
  <si>
    <t>Přesun hmot v objektu do 12m</t>
  </si>
  <si>
    <t>kpl.</t>
  </si>
  <si>
    <t>ing. Bartoš</t>
  </si>
  <si>
    <t>Zaregulování topného systému</t>
  </si>
  <si>
    <t>Potrubí měděné tvrdé spojované měkkým pájením D 22x1,0</t>
  </si>
  <si>
    <t>Potrubí měděné tvrdé spojované měkkým pájením D 18x1,0</t>
  </si>
  <si>
    <t>Potrubí měděné tvrdé spojované měkkým pájením D 15x1,0</t>
  </si>
  <si>
    <t>734221681</t>
  </si>
  <si>
    <t>60</t>
  </si>
  <si>
    <t>Montáž otopných těles panelových</t>
  </si>
  <si>
    <t>R098</t>
  </si>
  <si>
    <t>D.1.4.3 - TECHNIKA PROSTŘEDÍ STAVEB</t>
  </si>
  <si>
    <t>COND CLIMA</t>
  </si>
  <si>
    <t>Potrubí měděné tvrdé spojované měkkým pájením D 28x1,5</t>
  </si>
  <si>
    <t>734209103</t>
  </si>
  <si>
    <t>Montáž armatury závitové s jedním závitem G 1/2</t>
  </si>
  <si>
    <t>R029</t>
  </si>
  <si>
    <t>734291244</t>
  </si>
  <si>
    <t>Filtr závitový přímý s vnitřními závity R 74A GIACOMINI PN 16 do 130°C G 1</t>
  </si>
  <si>
    <t>Montáž armatury závitové s dvěma závity G 1</t>
  </si>
  <si>
    <t>R0555</t>
  </si>
  <si>
    <t>R08</t>
  </si>
  <si>
    <t>R09</t>
  </si>
  <si>
    <t>Montáž ohříváků vody zásobníkových ležatých kombinovaných do 200 litrů</t>
  </si>
  <si>
    <t>soubor</t>
  </si>
  <si>
    <t>R10</t>
  </si>
  <si>
    <t>Montáž armatury závitové s dvěma závity G 3/4</t>
  </si>
  <si>
    <t>734292714</t>
  </si>
  <si>
    <t>Kohout závitový kulový přímý R 250D GIACOMINI chromovaný s páčkou G 3/4</t>
  </si>
  <si>
    <t>734292715</t>
  </si>
  <si>
    <t>Kohout závitový kulový přímý R 250D GIACOMINI chromovaný s páčkou G 1</t>
  </si>
  <si>
    <t>44</t>
  </si>
  <si>
    <t>kg</t>
  </si>
  <si>
    <t>R888</t>
  </si>
  <si>
    <t>R052</t>
  </si>
  <si>
    <t>R053</t>
  </si>
  <si>
    <t>R054</t>
  </si>
  <si>
    <t>R055</t>
  </si>
  <si>
    <t>R056</t>
  </si>
  <si>
    <t>734291113</t>
  </si>
  <si>
    <t>Kohout závitový plnící a vypouštěcí ČSN 137061 PN 10/100°C G 1/2</t>
  </si>
  <si>
    <t xml:space="preserve">Montáž kotle ocel.teplov, kapalina/plyn do 52 kW </t>
  </si>
  <si>
    <t>Expanzní nádoba s membránou 80l/ 6 bar (napč. Reflex NG 80/6) vč. servisní a zabezpečovací armatury</t>
  </si>
  <si>
    <t>Montáž čerpadla oběhového spirálního DN 25 do potrubí</t>
  </si>
  <si>
    <t>Montáž čerpadla oběhového spirálního DN 32 do potrubí</t>
  </si>
  <si>
    <t>734209112</t>
  </si>
  <si>
    <t>Montáž armatury závitové s dvěma závity G 3/8</t>
  </si>
  <si>
    <t>R34</t>
  </si>
  <si>
    <t>Automatický odvzdušňovací ventil DN 10</t>
  </si>
  <si>
    <t>Pojistný ventil DUCO, DN15 s otevíracím přetlakem 400 kPa</t>
  </si>
  <si>
    <t>Doplňovací ventil IVAR ADV850, DN15</t>
  </si>
  <si>
    <t>734292713</t>
  </si>
  <si>
    <t>Kohout závitový kulový přímý R 250D GIACOMINI chromovaný s páčkou G 1/2</t>
  </si>
  <si>
    <t>Radiátorové šroubení Vekolux 1/2" rohové</t>
  </si>
  <si>
    <t>Montáž armatury závitové s třemi závity G 1</t>
  </si>
  <si>
    <t>Trojcestný regulační ventil DN 25, kvs=6,3, vč. servopohonu ARA, 230V vč. šroubení</t>
  </si>
  <si>
    <t>R99</t>
  </si>
  <si>
    <t>734291242</t>
  </si>
  <si>
    <t>Filtr závitový přímý s vnitřními závity R 74A GIACOMINI PN 16 do 130°C G 1/2</t>
  </si>
  <si>
    <t>Zpětná klapka závitová G 1"</t>
  </si>
  <si>
    <t>734209116</t>
  </si>
  <si>
    <t>Montáž armatury závitové s dvěma závity G 5/4</t>
  </si>
  <si>
    <t>Filtr závitový přímý s vnitřními závity R 74A GIACOMINI PN 16 do 130°C G 1 1/4</t>
  </si>
  <si>
    <t>734292716</t>
  </si>
  <si>
    <t>Kohout závitový kulový přímý R 250D GIACOMINI chromovaný s páčkou G 1 1/4</t>
  </si>
  <si>
    <t>R030</t>
  </si>
  <si>
    <t>Tepelná izolace tvarovkami PU s Al folií , tl.9mm, d=15mm</t>
  </si>
  <si>
    <t>Tepelná izolace tvarovkami PU s Al folií , tl.9mm, d=18mm</t>
  </si>
  <si>
    <t>Tepelná izolace tvarovkami PU s Al folií , tl.13mm, d=22mm</t>
  </si>
  <si>
    <t>733111118</t>
  </si>
  <si>
    <t>Potrubí ocelové závitové bezešvé běžné v kotelnách nebo strojovnách DN 50</t>
  </si>
  <si>
    <t>733190108</t>
  </si>
  <si>
    <t>Zkouška těsnosti potrubí ocelové závitové do DN 50</t>
  </si>
  <si>
    <t>733113118</t>
  </si>
  <si>
    <t>Pomocné a uchycovací konstrukce (uchycení potrubí, armatur, čerpadel, el. rozvaděče, rozšíření plošiny)</t>
  </si>
  <si>
    <t>Otopné těleso deskové ocelové Cosmo se středovým spodním připojením - 22/600/1200</t>
  </si>
  <si>
    <t>Otopné těleso deskové ocelové Cosmo se středovým spodním připojením - 22/600/920</t>
  </si>
  <si>
    <t>Stojanové konzoly pro výšku 600 (místnost č. 1.05)</t>
  </si>
  <si>
    <t>R042</t>
  </si>
  <si>
    <t>R12</t>
  </si>
  <si>
    <t>R13</t>
  </si>
  <si>
    <t>R24</t>
  </si>
  <si>
    <t>R25</t>
  </si>
  <si>
    <t>R27</t>
  </si>
  <si>
    <t>R28</t>
  </si>
  <si>
    <t>R29</t>
  </si>
  <si>
    <t>R30</t>
  </si>
  <si>
    <t>02/2017</t>
  </si>
  <si>
    <t>04/2017</t>
  </si>
  <si>
    <t>733223107</t>
  </si>
  <si>
    <t>Potrubí měděné tvrdé spojované měkkým pájením D 42x1,5</t>
  </si>
  <si>
    <t>733111115</t>
  </si>
  <si>
    <t>Potrubí ocelové závitové bezešvé běžné v kotelnách nebo strojovnách DN 25</t>
  </si>
  <si>
    <t>733111117</t>
  </si>
  <si>
    <t>Potrubí ocelové závitové bezešvé běžné v kotelnách nebo strojovnách DN 40</t>
  </si>
  <si>
    <t>Příplatek k porubí z trubek ocelových závitových za zhotovení závitové ocelové přípojky DN 50 - redukce 80/50</t>
  </si>
  <si>
    <t>733291102</t>
  </si>
  <si>
    <t>Zkouška těsnosti potrubí měděné do D 64x2</t>
  </si>
  <si>
    <t>Tepelná izolace tvarovkami PU s Al folií , tl.6mm, d=15mm</t>
  </si>
  <si>
    <t>35a</t>
  </si>
  <si>
    <t>36a</t>
  </si>
  <si>
    <t>Tepelná izolace tvarovkami PU s Al folií , tl.13mm, d=18mm</t>
  </si>
  <si>
    <t>Tepelná izolace tvarovkami PU s Al folií , tl.13mm, d=28mm</t>
  </si>
  <si>
    <t>Tepelná izolace tvarovkami PU s Al folií , tl.20mm, d=42mm</t>
  </si>
  <si>
    <t>Tepelná izolace tvarovkami PU s Al folií , tl.13mm, d=42mm</t>
  </si>
  <si>
    <t>Tepelná izolace tvarovkami s Al folií URSA RS1/ALU, tl.13mm, DN25</t>
  </si>
  <si>
    <t>Tepelná izolace tvarovkami s Al folií URSA RS1/ALU, tl.20mm, DN40</t>
  </si>
  <si>
    <t>Tepelná izolace tvarovkami s Al folií URSA RS1/ALU, tl.20mm, DN50</t>
  </si>
  <si>
    <t>Tepelná izolace tvarovkami s Al folií URSA RS1/ALU, tl.30mm rohož</t>
  </si>
  <si>
    <t>Skříň 300x300x150</t>
  </si>
  <si>
    <t>Skříň 500x500x150</t>
  </si>
  <si>
    <t>Ochranná trubka ocelová svařovaná DN 25 s antikorozní ochranou povrchu 52x0,3m</t>
  </si>
  <si>
    <t>R202A</t>
  </si>
  <si>
    <t>R202C</t>
  </si>
  <si>
    <t>R202B</t>
  </si>
  <si>
    <t>Ochranná trubka ocelová svařovaná DN 25 s antikorozní ochranou povrchu 38x0,5m</t>
  </si>
  <si>
    <t>Ochranná trubka ocelová svařovaná DN 25 s antikorozní ochranou povrchu 26x0,7m</t>
  </si>
  <si>
    <t>Revizní dvířka 150x150</t>
  </si>
  <si>
    <t>Zhotovení drážky pro potrubí ve zdi  150x80</t>
  </si>
  <si>
    <t>971 10-0021.RAA</t>
  </si>
  <si>
    <t>Vybourání otvorů ve zdivu cihelném tloušťka 30 cm</t>
  </si>
  <si>
    <t>971 10-0021.RAB</t>
  </si>
  <si>
    <t>Vybourání otvorů ve zdivu cihelném tloušťka 45 cm</t>
  </si>
  <si>
    <t>971 10-0021.RAC</t>
  </si>
  <si>
    <t>Vybourání otvorů ve zdivu cihelném tloušťka 60 cm</t>
  </si>
  <si>
    <t>Prorážení otvorů</t>
  </si>
  <si>
    <t>971 10-0021.RAD</t>
  </si>
  <si>
    <t>Vybourání otvorů ve zdivu cihelném tloušťka 15 cm</t>
  </si>
  <si>
    <t>972 95-0001.RA0</t>
  </si>
  <si>
    <t>Vybourání otvorů v podlaze dřevěné</t>
  </si>
  <si>
    <t>342 28-0110.RAB</t>
  </si>
  <si>
    <t>Obklad potrubí z desek sádrokartonových, na rošt dřev. nosná kce, deska protipož. 12,5 mm, omítka</t>
  </si>
  <si>
    <t>971 10-0031.RAA</t>
  </si>
  <si>
    <t>971 10-0031.RAC</t>
  </si>
  <si>
    <t>Vybourání otvorů ve stropech betonových tl. 15cm</t>
  </si>
  <si>
    <t>Vybourání otvorů ve stropech klenbových cihelných tl. 42cm</t>
  </si>
  <si>
    <t>Otopné těleso deskové ocelové Cosmo se středovým spodním připojením - 11/300/600</t>
  </si>
  <si>
    <t>Otopné těleso deskové ocelové Cosmo se středovým spodním připojením - 11/300/800</t>
  </si>
  <si>
    <t>Otopné těleso deskové ocelové Cosmo se středovým spodním připojením - 11/600/520</t>
  </si>
  <si>
    <t>Otopné těleso deskové ocelové Cosmo se středovým spodním připojením - 11/600/800</t>
  </si>
  <si>
    <t>Otopné těleso deskové ocelové Cosmo se středovým spodním připojením - 11/900/600</t>
  </si>
  <si>
    <t>Otopné těleso deskové ocelové Cosmo se středovým spodním připojením - 11/600/920</t>
  </si>
  <si>
    <t>Otopné těleso deskové ocelové Cosmo se středovým spodním připojením - 21/600/720</t>
  </si>
  <si>
    <t>Otopné těleso deskové ocelové Cosmo se středovým spodním připojením - 21/600/800</t>
  </si>
  <si>
    <t>Otopné těleso deskové ocelové Cosmo se středovým spodním připojením - 21/600/1400</t>
  </si>
  <si>
    <t>Otopné těleso deskové ocelové Cosmo se středovým spodním připojením - 21/600/1600</t>
  </si>
  <si>
    <t>Otopné těleso deskové ocelové Cosmo se středovým spodním připojením - 21/900/800</t>
  </si>
  <si>
    <t>Otopné těleso deskové ocelové Cosmo se středovým spodním připojením - 22/600/800</t>
  </si>
  <si>
    <t>Otopné těleso deskové ocelové Cosmo se středovým spodním připojením - 22/600/1120</t>
  </si>
  <si>
    <t>Otopné těleso deskové ocelové Cosmo se středovým spodním připojením - 22/600/1000</t>
  </si>
  <si>
    <t>Otopné těleso deskové ocelové Cosmo se středovým spodním připojením - 22/600/1600</t>
  </si>
  <si>
    <t>Otopné těleso deskové ocelové Cosmo se středovým spodním připojením - 22/600/1800</t>
  </si>
  <si>
    <t>Otopné těleso deskové ocelové Cosmo se středovým spodním připojením - 22/600/2000</t>
  </si>
  <si>
    <t>Otopné těleso deskové ocelové Cosmo se středovým spodním připojením - 22/600/2200</t>
  </si>
  <si>
    <t>Otopné těleso deskové ocelové Cosmo se středovým spodním připojením - 22/900/800</t>
  </si>
  <si>
    <t>Otopné těleso deskové ocelové Cosmo se středovým spodním připojením - 22/900/1000</t>
  </si>
  <si>
    <t>Otopné těleso deskové ocelové Cosmo se středovým spodním připojením - 22/900/1120</t>
  </si>
  <si>
    <t>Otopné těleso deskové ocelové Cosmo se středovým spodním připojením - 22/900/1200</t>
  </si>
  <si>
    <t>Otopné těleso deskové ocelové Cosmo se středovým spodním připojením - 22/900/2000</t>
  </si>
  <si>
    <t>R057</t>
  </si>
  <si>
    <t>R058</t>
  </si>
  <si>
    <t>R059</t>
  </si>
  <si>
    <t>R060</t>
  </si>
  <si>
    <t>R061</t>
  </si>
  <si>
    <t>R062</t>
  </si>
  <si>
    <t>R063</t>
  </si>
  <si>
    <t>R064</t>
  </si>
  <si>
    <t>R065</t>
  </si>
  <si>
    <t>R066</t>
  </si>
  <si>
    <t>R067</t>
  </si>
  <si>
    <t>R068</t>
  </si>
  <si>
    <t>R069</t>
  </si>
  <si>
    <t>R070</t>
  </si>
  <si>
    <t>R071</t>
  </si>
  <si>
    <t>R072</t>
  </si>
  <si>
    <t>R073</t>
  </si>
  <si>
    <t>R074</t>
  </si>
  <si>
    <t>R075</t>
  </si>
  <si>
    <t>R076</t>
  </si>
  <si>
    <t>PLANSET ochranný štít pro těleso 22/600/800</t>
  </si>
  <si>
    <t>PLANSET ochranný štít pro těleso 22/600/1120</t>
  </si>
  <si>
    <t>PLANSET ochranný štít pro těleso 22/600/1200</t>
  </si>
  <si>
    <t>PLANSET ochranný štít pro těleso 22/600/1800</t>
  </si>
  <si>
    <t>PLANSET ochranný štít pro těleso 22/600/2000</t>
  </si>
  <si>
    <t>PLANSET ochranný štít pro těleso 22/600/2200</t>
  </si>
  <si>
    <t>Otopné tělesa koupelnové KDO 600/720</t>
  </si>
  <si>
    <t>Otopné tělesa koupelnové KDO 600/960</t>
  </si>
  <si>
    <t>Otopné tělesa koupelnové KDO 600/1320</t>
  </si>
  <si>
    <t>Otopné tělesa koupelnové KDO 600/1680</t>
  </si>
  <si>
    <t>Otopné tělesa koupelnové KDO 750/1680</t>
  </si>
  <si>
    <t>Otopné tělesa koupelnové KDO 750/1840</t>
  </si>
  <si>
    <t>Otopné tělesa koupelnové KDO 450/720</t>
  </si>
  <si>
    <t>Stropní topidlo ECO SUN 300 W + termostat</t>
  </si>
  <si>
    <t>Stropní topidlo ECO SUN 600 W + termostat</t>
  </si>
  <si>
    <t>735164511</t>
  </si>
  <si>
    <t>Montáž otopného tělesa trubkového na stěnu výšky tělesa do 2000 mm</t>
  </si>
  <si>
    <t>Krytka připojení tělesa</t>
  </si>
  <si>
    <t>R077</t>
  </si>
  <si>
    <t>R078</t>
  </si>
  <si>
    <t>R079</t>
  </si>
  <si>
    <t>R080</t>
  </si>
  <si>
    <t>R081</t>
  </si>
  <si>
    <t>R082</t>
  </si>
  <si>
    <t>R083</t>
  </si>
  <si>
    <t>R084</t>
  </si>
  <si>
    <t>R085</t>
  </si>
  <si>
    <t>R086</t>
  </si>
  <si>
    <t>R087</t>
  </si>
  <si>
    <t>R088</t>
  </si>
  <si>
    <t>R089</t>
  </si>
  <si>
    <t>R090</t>
  </si>
  <si>
    <t>R091</t>
  </si>
  <si>
    <t>R092</t>
  </si>
  <si>
    <t>R093</t>
  </si>
  <si>
    <t>R094</t>
  </si>
  <si>
    <t>R009</t>
  </si>
  <si>
    <t xml:space="preserve">Elektrorozváděč pro osazení typové regulace např.  Viessmann vč. osazení prvků pro možnost ovládání čerpadel (vč. cirkulace TUV) a pohonů ručně – vypnout – automaticky z regulace –     </t>
  </si>
  <si>
    <t>Nepřímotopný ohřívač vody o obsahu 200 l f. Dražice, typ OKC NTRR/BP</t>
  </si>
  <si>
    <t>Anuloid DN80, l=1m, hrdla 4x DN50, 2XDN15</t>
  </si>
  <si>
    <t>Oběhové čerpadlo např. WILO-Yonos Pico 25/1-6, vč. šroubení pro ÚT  Č2, nastavit pro 1,2 m3/h, H=2,2 m, křivka proporcionální H=3 m</t>
  </si>
  <si>
    <t>Oběhové čerpadlo např. WILO-Yonos Pico 25/1-6, vč. šroubení pro TUV  Č3, nastavit pro křivku konstantní H=2,5 m  - 1 kpl</t>
  </si>
  <si>
    <t>Oběhové čerpadlo např. WILO-Yonos Maxo 30/0,5-7, vč. šroubení  -Č1 pro ÚT 2 až 4 NP, nastavit pro 2,1 m3/h, H=3,4 m, křivka proporcionální H=4,5 m</t>
  </si>
  <si>
    <t>Hlavice termostatická kapalinová K HEIMER k ovládání termostatických ventilů</t>
  </si>
  <si>
    <t>Hlavice termostatická kapalinová K HEIMER k ovládání termostatických ventilů pro veřejné prostory s funkcí proti zcizení (obchody v 1NP a chodba)</t>
  </si>
  <si>
    <t xml:space="preserve">Armatura Giacomini R147 DN 15 nastavit na H=1,5m </t>
  </si>
  <si>
    <t xml:space="preserve">Termostatický ventil např. IVAR úhlový DN 15 pro „žebříky“, vč. termostat. hlavice  </t>
  </si>
  <si>
    <t xml:space="preserve">Radiátorové šroubení regulační poniklované přímé DN 15 pro „žebříky“   </t>
  </si>
  <si>
    <t xml:space="preserve">Měřič tepla např. SONTEX SUPERCAL 739, vč. šroubení velikost 0,6 m3/h </t>
  </si>
  <si>
    <t xml:space="preserve">Měřič tepla např. SONTEX SUPERCAL 739, vč. šroubení velikost 1,5 m3/h </t>
  </si>
  <si>
    <t>Radiátorové šroubení mosazné G 3/4"</t>
  </si>
  <si>
    <t>Montáž armatury závitové s třemi závity G 5/4</t>
  </si>
  <si>
    <t>Trojcestný regulační ventil DN 32, kvs=12, vč. servopohonu ARA, 230V vč. šroubení</t>
  </si>
  <si>
    <t>Radiátorové šroubení mosazné G 1"</t>
  </si>
  <si>
    <t>Regulační ventil TA STAD DN32 vyvažovací ventil bez vypouštění</t>
  </si>
  <si>
    <t>R044</t>
  </si>
  <si>
    <t>R98</t>
  </si>
  <si>
    <t>Radiátorové šroubení mosazné G 5/4"</t>
  </si>
  <si>
    <t>Regulátor tlakové diference DA 516, DN 32, rozsah 5-30 kPa, Kvs=12, vč. kapiláry Ø6 – 1 m s koncovkou pro napojení na VK 15</t>
  </si>
  <si>
    <t>734292717</t>
  </si>
  <si>
    <t>Kohout závitový kulový přímý R 250D GIACOMINI chromovaný s páčkou G 1 1/2</t>
  </si>
  <si>
    <t>734291246</t>
  </si>
  <si>
    <t>Filtr závitový přímý s vnitřními závity R 74A GIACOMINI PN 16 do 130°C G 1 1/2</t>
  </si>
  <si>
    <t>Zpětná klapka závitová G 1 1/2"</t>
  </si>
  <si>
    <t>Montáž armatury závitové s dvěma závity G 1 1/2</t>
  </si>
  <si>
    <t>R095</t>
  </si>
  <si>
    <t>Otopné těleso deskové ocelové Cosmo se středovým spodním připojením - 22/600/720</t>
  </si>
  <si>
    <t>Elektrické topné těleso pro otopné tělesa koupelnové KDO - 300 W</t>
  </si>
  <si>
    <t xml:space="preserve">Odkouření koaxiální 125/180 pro sestavu dvou kotlů, odkouření vedeno po fasadě nad střechu – dle nabídky f. Almeva, číslo QUO CZ 700613        </t>
  </si>
  <si>
    <t>Sestava 2 ks kondenzačních kotlů např.  f. Viessmann Vitodens 200-W o výkonu 45 kW včetně typové sestavy armatur, čerpadel a potrubí (hydraulická kaskáda bez hydraulické výhybky) a včetně typové regulace pro dva směšované topné okruhy a jeden  okruh pro přípravu teplé vody (viz nabídka 9720062968)</t>
  </si>
  <si>
    <t>demontáž plynových kotlů</t>
  </si>
  <si>
    <t>demontáž armatur do DN32</t>
  </si>
  <si>
    <t>demontáž otopných těles článkových litinových (150/500/15čl.)</t>
  </si>
  <si>
    <t>demontáž potrubí vč. izolace do DN32</t>
  </si>
  <si>
    <t>Stavební úpravy domu, Střelniční 8, Ostrava</t>
  </si>
  <si>
    <t>VÝKAZ-VÝMĚR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</si>
</sst>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0_ ;\-#,##0.000\ "/>
    <numFmt numFmtId="171" formatCode="[$-405]d\.\ mmmm\ yyyy"/>
    <numFmt numFmtId="172" formatCode="#,##0.00_ ;\-#,##0.00\ "/>
    <numFmt numFmtId="173" formatCode="#,##0_ ;\-#,##0\ 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0"/>
    <numFmt numFmtId="180" formatCode="* _-#,##0\ &quot;Kč&quot;;* \-#,##0\ &quot;Kč&quot;;* _-&quot;-&quot;\ &quot;Kč&quot;;@"/>
    <numFmt numFmtId="181" formatCode="* #,##0;* \-#,##0;* &quot;-&quot;;@"/>
    <numFmt numFmtId="182" formatCode="* _-#,##0.00\ &quot;Kč&quot;;* \-#,##0.00\ &quot;Kč&quot;;* _-&quot;-&quot;??\ &quot;Kč&quot;;@"/>
    <numFmt numFmtId="183" formatCode="* #,##0.00;* \-#,##0.00;* &quot;-&quot;??;@"/>
    <numFmt numFmtId="184" formatCode="#,##0.00_ &quot;Kč&quot;"/>
    <numFmt numFmtId="185" formatCode="0.000"/>
  </numFmts>
  <fonts count="7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8"/>
      <color indexed="30"/>
      <name val="Arial CE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70C0"/>
      <name val="Arial"/>
      <family val="2"/>
    </font>
    <font>
      <sz val="8"/>
      <color rgb="FF0070C0"/>
      <name val="Arial CE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u val="single"/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b/>
      <u val="single"/>
      <sz val="8"/>
      <color rgb="FFFF0000"/>
      <name val="Arial"/>
      <family val="2"/>
    </font>
    <font>
      <sz val="8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5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165" fontId="3" fillId="0" borderId="25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5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1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165" fontId="2" fillId="0" borderId="0" xfId="0" applyNumberFormat="1" applyFont="1" applyAlignment="1" applyProtection="1">
      <alignment horizontal="righ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166" fontId="14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166" fontId="15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168" fontId="2" fillId="0" borderId="26" xfId="0" applyNumberFormat="1" applyFont="1" applyBorder="1" applyAlignment="1" applyProtection="1">
      <alignment horizontal="right" vertical="center" wrapText="1"/>
      <protection/>
    </xf>
    <xf numFmtId="169" fontId="2" fillId="0" borderId="26" xfId="0" applyNumberFormat="1" applyFont="1" applyBorder="1" applyAlignment="1" applyProtection="1">
      <alignment horizontal="righ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166" fontId="17" fillId="0" borderId="26" xfId="0" applyNumberFormat="1" applyFont="1" applyBorder="1" applyAlignment="1" applyProtection="1">
      <alignment horizontal="right" vertical="center" wrapText="1"/>
      <protection/>
    </xf>
    <xf numFmtId="167" fontId="17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7" fontId="3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/>
      <protection/>
    </xf>
    <xf numFmtId="173" fontId="11" fillId="0" borderId="62" xfId="0" applyNumberFormat="1" applyFont="1" applyBorder="1" applyAlignment="1" applyProtection="1">
      <alignment horizontal="right" vertical="center"/>
      <protection/>
    </xf>
    <xf numFmtId="173" fontId="7" fillId="0" borderId="27" xfId="0" applyNumberFormat="1" applyFont="1" applyBorder="1" applyAlignment="1" applyProtection="1">
      <alignment horizontal="right" vertical="center"/>
      <protection/>
    </xf>
    <xf numFmtId="173" fontId="7" fillId="0" borderId="30" xfId="0" applyNumberFormat="1" applyFont="1" applyBorder="1" applyAlignment="1" applyProtection="1">
      <alignment horizontal="right" vertical="center"/>
      <protection/>
    </xf>
    <xf numFmtId="3" fontId="7" fillId="0" borderId="63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168" fontId="2" fillId="0" borderId="26" xfId="0" applyNumberFormat="1" applyFont="1" applyBorder="1" applyAlignment="1" applyProtection="1">
      <alignment horizontal="right" vertical="center" wrapText="1"/>
      <protection/>
    </xf>
    <xf numFmtId="169" fontId="2" fillId="0" borderId="26" xfId="0" applyNumberFormat="1" applyFont="1" applyBorder="1" applyAlignment="1" applyProtection="1">
      <alignment horizontal="right" vertical="center" wrapText="1"/>
      <protection/>
    </xf>
    <xf numFmtId="165" fontId="2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66" fillId="0" borderId="26" xfId="0" applyFont="1" applyBorder="1" applyAlignment="1" applyProtection="1">
      <alignment horizontal="center" vertical="center" wrapText="1"/>
      <protection/>
    </xf>
    <xf numFmtId="0" fontId="66" fillId="0" borderId="26" xfId="0" applyFont="1" applyBorder="1" applyAlignment="1" applyProtection="1">
      <alignment horizontal="left" vertical="center" wrapText="1"/>
      <protection/>
    </xf>
    <xf numFmtId="167" fontId="66" fillId="0" borderId="26" xfId="0" applyNumberFormat="1" applyFont="1" applyBorder="1" applyAlignment="1" applyProtection="1">
      <alignment horizontal="right" vertical="center" wrapText="1"/>
      <protection/>
    </xf>
    <xf numFmtId="166" fontId="66" fillId="0" borderId="26" xfId="0" applyNumberFormat="1" applyFont="1" applyBorder="1" applyAlignment="1" applyProtection="1">
      <alignment horizontal="right" vertical="center" wrapText="1"/>
      <protection/>
    </xf>
    <xf numFmtId="168" fontId="66" fillId="0" borderId="26" xfId="0" applyNumberFormat="1" applyFont="1" applyBorder="1" applyAlignment="1" applyProtection="1">
      <alignment horizontal="right" vertical="center" wrapText="1"/>
      <protection/>
    </xf>
    <xf numFmtId="169" fontId="66" fillId="0" borderId="26" xfId="0" applyNumberFormat="1" applyFont="1" applyBorder="1" applyAlignment="1" applyProtection="1">
      <alignment horizontal="right" vertical="center" wrapText="1"/>
      <protection/>
    </xf>
    <xf numFmtId="165" fontId="66" fillId="0" borderId="0" xfId="0" applyNumberFormat="1" applyFont="1" applyAlignment="1" applyProtection="1">
      <alignment horizontal="right" vertical="center" wrapText="1"/>
      <protection/>
    </xf>
    <xf numFmtId="0" fontId="66" fillId="0" borderId="0" xfId="0" applyFont="1" applyAlignment="1" applyProtection="1">
      <alignment horizontal="left" vertical="center" wrapText="1"/>
      <protection/>
    </xf>
    <xf numFmtId="4" fontId="3" fillId="35" borderId="64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vertical="center" wrapText="1"/>
      <protection/>
    </xf>
    <xf numFmtId="174" fontId="67" fillId="35" borderId="64" xfId="47" applyNumberFormat="1" applyFont="1" applyFill="1" applyBorder="1" applyAlignment="1" applyProtection="1">
      <alignment horizontal="center" vertical="center" wrapText="1"/>
      <protection/>
    </xf>
    <xf numFmtId="174" fontId="67" fillId="35" borderId="64" xfId="0" applyNumberFormat="1" applyFont="1" applyFill="1" applyBorder="1" applyAlignment="1" applyProtection="1">
      <alignment vertical="center" wrapText="1"/>
      <protection/>
    </xf>
    <xf numFmtId="174" fontId="67" fillId="35" borderId="64" xfId="0" applyNumberFormat="1" applyFont="1" applyFill="1" applyBorder="1" applyAlignment="1" applyProtection="1">
      <alignment horizontal="center" vertical="center" wrapText="1"/>
      <protection/>
    </xf>
    <xf numFmtId="4" fontId="67" fillId="35" borderId="64" xfId="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vertical="center" wrapText="1"/>
      <protection/>
    </xf>
    <xf numFmtId="4" fontId="3" fillId="35" borderId="64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74" fontId="3" fillId="35" borderId="64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4" fontId="3" fillId="35" borderId="64" xfId="48" applyNumberFormat="1" applyFont="1" applyFill="1" applyBorder="1" applyAlignment="1" applyProtection="1">
      <alignment horizontal="center" vertical="center" wrapText="1"/>
      <protection/>
    </xf>
    <xf numFmtId="174" fontId="3" fillId="35" borderId="64" xfId="48" applyNumberFormat="1" applyFont="1" applyFill="1" applyBorder="1" applyAlignment="1" applyProtection="1">
      <alignment vertical="center" wrapText="1"/>
      <protection/>
    </xf>
    <xf numFmtId="4" fontId="3" fillId="35" borderId="64" xfId="51" applyNumberFormat="1" applyFont="1" applyFill="1" applyBorder="1" applyAlignment="1" applyProtection="1">
      <alignment vertical="center" wrapText="1"/>
      <protection/>
    </xf>
    <xf numFmtId="174" fontId="3" fillId="35" borderId="64" xfId="52" applyNumberFormat="1" applyFont="1" applyFill="1" applyBorder="1" applyAlignment="1" applyProtection="1">
      <alignment horizontal="center" vertical="center" wrapText="1"/>
      <protection/>
    </xf>
    <xf numFmtId="174" fontId="3" fillId="35" borderId="64" xfId="52" applyNumberFormat="1" applyFont="1" applyFill="1" applyBorder="1" applyAlignment="1" applyProtection="1">
      <alignment vertical="center" wrapText="1"/>
      <protection/>
    </xf>
    <xf numFmtId="174" fontId="3" fillId="35" borderId="64" xfId="50" applyNumberFormat="1" applyFont="1" applyFill="1" applyBorder="1" applyAlignment="1" applyProtection="1">
      <alignment vertical="center" wrapText="1"/>
      <protection/>
    </xf>
    <xf numFmtId="174" fontId="67" fillId="35" borderId="0" xfId="50" applyNumberFormat="1" applyFont="1" applyFill="1" applyBorder="1" applyAlignment="1" applyProtection="1">
      <alignment vertical="center" wrapText="1"/>
      <protection/>
    </xf>
    <xf numFmtId="174" fontId="3" fillId="35" borderId="64" xfId="0" applyNumberFormat="1" applyFont="1" applyFill="1" applyBorder="1" applyAlignment="1" applyProtection="1">
      <alignment horizontal="center" wrapText="1"/>
      <protection/>
    </xf>
    <xf numFmtId="174" fontId="3" fillId="35" borderId="64" xfId="0" applyNumberFormat="1" applyFont="1" applyFill="1" applyBorder="1" applyAlignment="1" applyProtection="1">
      <alignment wrapText="1"/>
      <protection/>
    </xf>
    <xf numFmtId="167" fontId="66" fillId="0" borderId="26" xfId="0" applyNumberFormat="1" applyFont="1" applyFill="1" applyBorder="1" applyAlignment="1" applyProtection="1">
      <alignment horizontal="right" vertical="center" wrapText="1"/>
      <protection/>
    </xf>
    <xf numFmtId="174" fontId="3" fillId="0" borderId="64" xfId="0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vertical="center" wrapText="1"/>
      <protection/>
    </xf>
    <xf numFmtId="174" fontId="3" fillId="0" borderId="64" xfId="0" applyNumberFormat="1" applyFont="1" applyFill="1" applyBorder="1" applyAlignment="1" applyProtection="1">
      <alignment horizontal="center" vertical="center" wrapText="1"/>
      <protection/>
    </xf>
    <xf numFmtId="179" fontId="3" fillId="0" borderId="64" xfId="0" applyNumberFormat="1" applyFont="1" applyFill="1" applyBorder="1" applyAlignment="1" applyProtection="1">
      <alignment vertical="center" wrapText="1"/>
      <protection/>
    </xf>
    <xf numFmtId="4" fontId="3" fillId="35" borderId="64" xfId="0" applyNumberFormat="1" applyFont="1" applyFill="1" applyBorder="1" applyAlignment="1" applyProtection="1">
      <alignment wrapText="1"/>
      <protection/>
    </xf>
    <xf numFmtId="174" fontId="3" fillId="35" borderId="0" xfId="0" applyNumberFormat="1" applyFont="1" applyFill="1" applyBorder="1" applyAlignment="1" applyProtection="1">
      <alignment horizontal="center" vertical="center" wrapText="1"/>
      <protection/>
    </xf>
    <xf numFmtId="174" fontId="3" fillId="35" borderId="64" xfId="47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174" fontId="3" fillId="0" borderId="64" xfId="48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wrapText="1"/>
      <protection/>
    </xf>
    <xf numFmtId="174" fontId="3" fillId="0" borderId="64" xfId="0" applyNumberFormat="1" applyFont="1" applyFill="1" applyBorder="1" applyAlignment="1" applyProtection="1">
      <alignment vertical="center" wrapText="1"/>
      <protection/>
    </xf>
    <xf numFmtId="174" fontId="67" fillId="0" borderId="64" xfId="0" applyNumberFormat="1" applyFont="1" applyFill="1" applyBorder="1" applyAlignment="1" applyProtection="1">
      <alignment vertical="center" wrapText="1"/>
      <protection/>
    </xf>
    <xf numFmtId="0" fontId="66" fillId="0" borderId="26" xfId="0" applyFont="1" applyFill="1" applyBorder="1" applyAlignment="1" applyProtection="1">
      <alignment horizontal="left" vertical="center" wrapText="1"/>
      <protection/>
    </xf>
    <xf numFmtId="174" fontId="67" fillId="0" borderId="64" xfId="0" applyNumberFormat="1" applyFont="1" applyFill="1" applyBorder="1" applyAlignment="1" applyProtection="1">
      <alignment horizontal="left" vertical="center" wrapText="1"/>
      <protection/>
    </xf>
    <xf numFmtId="174" fontId="3" fillId="0" borderId="64" xfId="52" applyNumberFormat="1" applyFont="1" applyFill="1" applyBorder="1" applyAlignment="1" applyProtection="1">
      <alignment vertical="center" wrapText="1"/>
      <protection/>
    </xf>
    <xf numFmtId="174" fontId="3" fillId="0" borderId="64" xfId="52" applyNumberFormat="1" applyFont="1" applyFill="1" applyBorder="1" applyAlignment="1" applyProtection="1">
      <alignment horizontal="left" vertical="center" wrapText="1"/>
      <protection/>
    </xf>
    <xf numFmtId="174" fontId="3" fillId="0" borderId="64" xfId="0" applyNumberFormat="1" applyFont="1" applyFill="1" applyBorder="1" applyAlignment="1" applyProtection="1">
      <alignment horizontal="left" wrapText="1"/>
      <protection/>
    </xf>
    <xf numFmtId="167" fontId="2" fillId="0" borderId="26" xfId="0" applyNumberFormat="1" applyFont="1" applyFill="1" applyBorder="1" applyAlignment="1" applyProtection="1">
      <alignment horizontal="right" vertical="center" wrapText="1"/>
      <protection/>
    </xf>
    <xf numFmtId="179" fontId="3" fillId="0" borderId="64" xfId="0" applyNumberFormat="1" applyFont="1" applyFill="1" applyBorder="1" applyAlignment="1" applyProtection="1">
      <alignment wrapText="1"/>
      <protection/>
    </xf>
    <xf numFmtId="0" fontId="9" fillId="0" borderId="26" xfId="0" applyFont="1" applyFill="1" applyBorder="1" applyAlignment="1" applyProtection="1">
      <alignment horizontal="left" vertical="center" wrapText="1"/>
      <protection/>
    </xf>
    <xf numFmtId="167" fontId="2" fillId="0" borderId="26" xfId="0" applyNumberFormat="1" applyFont="1" applyFill="1" applyBorder="1" applyAlignment="1" applyProtection="1">
      <alignment horizontal="right" vertical="center" wrapText="1"/>
      <protection/>
    </xf>
    <xf numFmtId="179" fontId="3" fillId="0" borderId="64" xfId="0" applyNumberFormat="1" applyFont="1" applyFill="1" applyBorder="1" applyAlignment="1" applyProtection="1">
      <alignment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4" fontId="3" fillId="0" borderId="64" xfId="0" applyNumberFormat="1" applyFont="1" applyFill="1" applyBorder="1" applyAlignment="1" applyProtection="1">
      <alignment vertical="center" wrapText="1"/>
      <protection/>
    </xf>
    <xf numFmtId="166" fontId="66" fillId="0" borderId="26" xfId="0" applyNumberFormat="1" applyFont="1" applyFill="1" applyBorder="1" applyAlignment="1" applyProtection="1">
      <alignment horizontal="right" vertical="center" wrapText="1"/>
      <protection/>
    </xf>
    <xf numFmtId="4" fontId="67" fillId="0" borderId="64" xfId="0" applyNumberFormat="1" applyFont="1" applyFill="1" applyBorder="1" applyAlignment="1" applyProtection="1">
      <alignment vertical="center" wrapText="1"/>
      <protection/>
    </xf>
    <xf numFmtId="4" fontId="3" fillId="0" borderId="64" xfId="0" applyNumberFormat="1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 horizontal="left" vertical="top"/>
      <protection/>
    </xf>
    <xf numFmtId="0" fontId="69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 wrapText="1"/>
      <protection/>
    </xf>
    <xf numFmtId="4" fontId="3" fillId="36" borderId="64" xfId="0" applyNumberFormat="1" applyFont="1" applyFill="1" applyBorder="1" applyAlignment="1" applyProtection="1">
      <alignment vertical="center" wrapText="1"/>
      <protection/>
    </xf>
    <xf numFmtId="0" fontId="72" fillId="0" borderId="0" xfId="0" applyFont="1" applyAlignment="1" applyProtection="1">
      <alignment horizontal="left" vertical="top"/>
      <protection/>
    </xf>
    <xf numFmtId="0" fontId="73" fillId="0" borderId="0" xfId="0" applyFont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167" fontId="75" fillId="0" borderId="0" xfId="0" applyNumberFormat="1" applyFont="1" applyBorder="1" applyAlignment="1">
      <alignment horizontal="right" vertical="center"/>
    </xf>
    <xf numFmtId="0" fontId="76" fillId="0" borderId="0" xfId="0" applyFont="1" applyAlignment="1" applyProtection="1">
      <alignment horizontal="left" vertical="center" wrapText="1"/>
      <protection/>
    </xf>
    <xf numFmtId="167" fontId="77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72" fillId="36" borderId="0" xfId="0" applyFont="1" applyFill="1" applyAlignment="1" applyProtection="1">
      <alignment horizontal="left" vertical="top"/>
      <protection/>
    </xf>
    <xf numFmtId="0" fontId="73" fillId="36" borderId="0" xfId="0" applyFont="1" applyFill="1" applyAlignment="1" applyProtection="1">
      <alignment horizontal="left" vertical="center" wrapText="1"/>
      <protection/>
    </xf>
    <xf numFmtId="166" fontId="74" fillId="36" borderId="0" xfId="0" applyNumberFormat="1" applyFont="1" applyFill="1" applyBorder="1" applyAlignment="1" applyProtection="1">
      <alignment horizontal="left" vertical="center" wrapText="1"/>
      <protection/>
    </xf>
    <xf numFmtId="166" fontId="74" fillId="36" borderId="0" xfId="0" applyNumberFormat="1" applyFont="1" applyFill="1" applyAlignment="1" applyProtection="1">
      <alignment horizontal="left" vertical="center" wrapText="1"/>
      <protection/>
    </xf>
    <xf numFmtId="0" fontId="76" fillId="36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2">
      <selection activeCell="E5" sqref="E5:J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2.71093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32.25" customHeight="1">
      <c r="A5" s="16"/>
      <c r="B5" s="17" t="s">
        <v>1</v>
      </c>
      <c r="C5" s="17"/>
      <c r="D5" s="17"/>
      <c r="E5" s="246" t="s">
        <v>378</v>
      </c>
      <c r="F5" s="247"/>
      <c r="G5" s="247"/>
      <c r="H5" s="247"/>
      <c r="I5" s="247"/>
      <c r="J5" s="247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s="2" customFormat="1" ht="18.75" customHeight="1" hidden="1">
      <c r="A6" s="16"/>
      <c r="B6" s="17" t="s">
        <v>4</v>
      </c>
      <c r="C6" s="17"/>
      <c r="D6" s="17"/>
      <c r="E6" s="23" t="s">
        <v>122</v>
      </c>
      <c r="F6" s="17"/>
      <c r="G6" s="17"/>
      <c r="H6" s="17"/>
      <c r="I6" s="17"/>
      <c r="J6" s="154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5</v>
      </c>
      <c r="C7" s="17"/>
      <c r="D7" s="17"/>
      <c r="E7" s="161"/>
      <c r="F7" s="17"/>
      <c r="G7" s="17"/>
      <c r="H7" s="17"/>
      <c r="I7" s="17"/>
      <c r="J7" s="154"/>
      <c r="K7" s="17"/>
      <c r="L7" s="17"/>
      <c r="M7" s="17"/>
      <c r="N7" s="17"/>
      <c r="O7" s="17" t="s">
        <v>6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7</v>
      </c>
      <c r="C8" s="17"/>
      <c r="D8" s="17"/>
      <c r="E8" s="27" t="s">
        <v>3</v>
      </c>
      <c r="F8" s="17"/>
      <c r="G8" s="17"/>
      <c r="H8" s="17"/>
      <c r="I8" s="17"/>
      <c r="J8" s="154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8</v>
      </c>
      <c r="C9" s="17"/>
      <c r="D9" s="17"/>
      <c r="E9" s="160" t="s">
        <v>136</v>
      </c>
      <c r="F9" s="28"/>
      <c r="G9" s="28"/>
      <c r="H9" s="28"/>
      <c r="I9" s="28"/>
      <c r="J9" s="28"/>
      <c r="K9" s="17"/>
      <c r="L9" s="17"/>
      <c r="M9" s="17"/>
      <c r="N9" s="17"/>
      <c r="O9" s="17" t="s">
        <v>9</v>
      </c>
      <c r="P9" s="30"/>
      <c r="Q9" s="31"/>
      <c r="R9" s="29"/>
      <c r="S9" s="22"/>
    </row>
    <row r="10" spans="1:19" s="2" customFormat="1" ht="18.75" customHeight="1" hidden="1">
      <c r="A10" s="16"/>
      <c r="B10" s="17" t="s">
        <v>10</v>
      </c>
      <c r="C10" s="17"/>
      <c r="D10" s="17"/>
      <c r="E10" s="32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11</v>
      </c>
      <c r="C11" s="17"/>
      <c r="D11" s="17"/>
      <c r="E11" s="32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12</v>
      </c>
      <c r="C12" s="17"/>
      <c r="D12" s="17"/>
      <c r="E12" s="32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13</v>
      </c>
      <c r="P25" s="17" t="s">
        <v>14</v>
      </c>
      <c r="Q25" s="17"/>
      <c r="R25" s="17"/>
      <c r="S25" s="22"/>
    </row>
    <row r="26" spans="1:19" s="2" customFormat="1" ht="18.75" customHeight="1">
      <c r="A26" s="16"/>
      <c r="B26" s="17" t="s">
        <v>15</v>
      </c>
      <c r="C26" s="17"/>
      <c r="D26" s="17"/>
      <c r="E26" s="173"/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16</v>
      </c>
      <c r="C27" s="17"/>
      <c r="D27" s="17"/>
      <c r="E27" s="161" t="s">
        <v>137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17</v>
      </c>
      <c r="C28" s="17"/>
      <c r="D28" s="17"/>
      <c r="E28" s="23" t="s">
        <v>123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18</v>
      </c>
      <c r="F30" s="17"/>
      <c r="G30" s="17" t="s">
        <v>19</v>
      </c>
      <c r="H30" s="17"/>
      <c r="I30" s="17"/>
      <c r="J30" s="17"/>
      <c r="K30" s="17"/>
      <c r="L30" s="17"/>
      <c r="M30" s="17"/>
      <c r="N30" s="17"/>
      <c r="O30" s="37" t="s">
        <v>20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/>
      <c r="H31" s="174" t="s">
        <v>127</v>
      </c>
      <c r="I31" s="40"/>
      <c r="J31" s="17"/>
      <c r="K31" s="17"/>
      <c r="L31" s="17"/>
      <c r="M31" s="17"/>
      <c r="N31" s="17"/>
      <c r="O31" s="158" t="s">
        <v>213</v>
      </c>
      <c r="P31" s="26"/>
      <c r="Q31" s="26"/>
      <c r="R31" s="41"/>
      <c r="S31" s="22"/>
    </row>
    <row r="32" spans="1:19" s="2" customFormat="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21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1.75" customHeight="1">
      <c r="A34" s="49" t="s">
        <v>22</v>
      </c>
      <c r="B34" s="50"/>
      <c r="C34" s="50"/>
      <c r="D34" s="51"/>
      <c r="E34" s="52" t="s">
        <v>23</v>
      </c>
      <c r="F34" s="51"/>
      <c r="G34" s="52" t="s">
        <v>24</v>
      </c>
      <c r="H34" s="50"/>
      <c r="I34" s="51"/>
      <c r="J34" s="52" t="s">
        <v>25</v>
      </c>
      <c r="K34" s="50"/>
      <c r="L34" s="52" t="s">
        <v>26</v>
      </c>
      <c r="M34" s="50"/>
      <c r="N34" s="50"/>
      <c r="O34" s="51"/>
      <c r="P34" s="52" t="s">
        <v>27</v>
      </c>
      <c r="Q34" s="50"/>
      <c r="R34" s="50"/>
      <c r="S34" s="53"/>
    </row>
    <row r="35" spans="1:19" s="2" customFormat="1" ht="19.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28</v>
      </c>
      <c r="F36" s="46"/>
      <c r="G36" s="46"/>
      <c r="H36" s="46"/>
      <c r="I36" s="46"/>
      <c r="J36" s="63" t="s">
        <v>29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19.5" customHeight="1">
      <c r="A37" s="64" t="s">
        <v>30</v>
      </c>
      <c r="B37" s="65"/>
      <c r="C37" s="66" t="s">
        <v>31</v>
      </c>
      <c r="D37" s="67"/>
      <c r="E37" s="67"/>
      <c r="F37" s="68"/>
      <c r="G37" s="64" t="s">
        <v>32</v>
      </c>
      <c r="H37" s="69"/>
      <c r="I37" s="66" t="s">
        <v>33</v>
      </c>
      <c r="J37" s="67"/>
      <c r="K37" s="67"/>
      <c r="L37" s="64" t="s">
        <v>34</v>
      </c>
      <c r="M37" s="69"/>
      <c r="N37" s="66" t="s">
        <v>35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36</v>
      </c>
      <c r="C38" s="20"/>
      <c r="D38" s="72" t="s">
        <v>37</v>
      </c>
      <c r="E38" s="73">
        <f>SUMIF(VV!O5:O65455,8,VV!I5:I65455)</f>
        <v>0</v>
      </c>
      <c r="F38" s="74"/>
      <c r="G38" s="70">
        <v>8</v>
      </c>
      <c r="H38" s="75" t="s">
        <v>38</v>
      </c>
      <c r="I38" s="36"/>
      <c r="J38" s="76">
        <v>0</v>
      </c>
      <c r="K38" s="77"/>
      <c r="L38" s="70">
        <v>13</v>
      </c>
      <c r="M38" s="34" t="s">
        <v>39</v>
      </c>
      <c r="N38" s="39"/>
      <c r="O38" s="39"/>
      <c r="P38" s="78">
        <f>M49</f>
        <v>21</v>
      </c>
      <c r="Q38" s="79" t="s">
        <v>40</v>
      </c>
      <c r="R38" s="165">
        <f>E44*0.02</f>
        <v>0</v>
      </c>
      <c r="S38" s="74"/>
    </row>
    <row r="39" spans="1:19" s="2" customFormat="1" ht="19.5" customHeight="1">
      <c r="A39" s="70">
        <v>2</v>
      </c>
      <c r="B39" s="80"/>
      <c r="C39" s="29"/>
      <c r="D39" s="72" t="s">
        <v>41</v>
      </c>
      <c r="E39" s="73">
        <f>SUMIF(VV!O10:O65536,4,VV!I10:I65536)</f>
        <v>0</v>
      </c>
      <c r="F39" s="74"/>
      <c r="G39" s="70">
        <v>9</v>
      </c>
      <c r="H39" s="17" t="s">
        <v>42</v>
      </c>
      <c r="I39" s="72"/>
      <c r="J39" s="76">
        <v>0</v>
      </c>
      <c r="K39" s="77"/>
      <c r="L39" s="70">
        <v>14</v>
      </c>
      <c r="M39" s="34" t="s">
        <v>43</v>
      </c>
      <c r="N39" s="39"/>
      <c r="O39" s="39"/>
      <c r="P39" s="78">
        <f>M49</f>
        <v>21</v>
      </c>
      <c r="Q39" s="79" t="s">
        <v>40</v>
      </c>
      <c r="R39" s="165">
        <f>E44*0.03</f>
        <v>0</v>
      </c>
      <c r="S39" s="74"/>
    </row>
    <row r="40" spans="1:19" s="2" customFormat="1" ht="19.5" customHeight="1">
      <c r="A40" s="70">
        <v>3</v>
      </c>
      <c r="B40" s="71" t="s">
        <v>44</v>
      </c>
      <c r="C40" s="20"/>
      <c r="D40" s="72" t="s">
        <v>37</v>
      </c>
      <c r="E40" s="73">
        <f>VV!S14</f>
        <v>0</v>
      </c>
      <c r="F40" s="74"/>
      <c r="G40" s="70">
        <v>10</v>
      </c>
      <c r="H40" s="75" t="s">
        <v>45</v>
      </c>
      <c r="I40" s="36"/>
      <c r="J40" s="76">
        <v>0</v>
      </c>
      <c r="K40" s="77"/>
      <c r="L40" s="70">
        <v>15</v>
      </c>
      <c r="M40" s="34" t="s">
        <v>46</v>
      </c>
      <c r="N40" s="39"/>
      <c r="O40" s="39"/>
      <c r="P40" s="78">
        <f>M49</f>
        <v>21</v>
      </c>
      <c r="Q40" s="79" t="s">
        <v>40</v>
      </c>
      <c r="R40" s="73">
        <v>0</v>
      </c>
      <c r="S40" s="74"/>
    </row>
    <row r="41" spans="1:19" s="2" customFormat="1" ht="19.5" customHeight="1">
      <c r="A41" s="70">
        <v>4</v>
      </c>
      <c r="B41" s="80"/>
      <c r="C41" s="29"/>
      <c r="D41" s="72" t="s">
        <v>41</v>
      </c>
      <c r="E41" s="73">
        <f>VV!R14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47</v>
      </c>
      <c r="N41" s="39"/>
      <c r="O41" s="39"/>
      <c r="P41" s="78">
        <f>M49</f>
        <v>21</v>
      </c>
      <c r="Q41" s="79" t="s">
        <v>40</v>
      </c>
      <c r="R41" s="73">
        <v>0</v>
      </c>
      <c r="S41" s="74"/>
    </row>
    <row r="42" spans="1:19" s="2" customFormat="1" ht="19.5" customHeight="1">
      <c r="A42" s="70">
        <v>5</v>
      </c>
      <c r="B42" s="71" t="s">
        <v>48</v>
      </c>
      <c r="C42" s="20"/>
      <c r="D42" s="72" t="s">
        <v>37</v>
      </c>
      <c r="E42" s="73">
        <f>SUMIF(VV!O13:O65536,256,VV!I13:I65536)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49</v>
      </c>
      <c r="N42" s="39"/>
      <c r="O42" s="39"/>
      <c r="P42" s="78">
        <f>M49</f>
        <v>21</v>
      </c>
      <c r="Q42" s="79" t="s">
        <v>40</v>
      </c>
      <c r="R42" s="73">
        <v>0</v>
      </c>
      <c r="S42" s="74"/>
    </row>
    <row r="43" spans="1:19" s="2" customFormat="1" ht="19.5" customHeight="1">
      <c r="A43" s="70">
        <v>6</v>
      </c>
      <c r="B43" s="80"/>
      <c r="C43" s="29"/>
      <c r="D43" s="72" t="s">
        <v>41</v>
      </c>
      <c r="E43" s="73">
        <f>SUMIF(VV!O14:O65536,64,VV!I14:I65536)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50</v>
      </c>
      <c r="N43" s="39"/>
      <c r="O43" s="39"/>
      <c r="P43" s="39"/>
      <c r="Q43" s="36"/>
      <c r="R43" s="73">
        <f>SUMIF(VV!O14:O65536,1024,VV!I14:I65536)</f>
        <v>0</v>
      </c>
      <c r="S43" s="74"/>
    </row>
    <row r="44" spans="1:19" s="2" customFormat="1" ht="19.5" customHeight="1">
      <c r="A44" s="70">
        <v>7</v>
      </c>
      <c r="B44" s="83" t="s">
        <v>51</v>
      </c>
      <c r="C44" s="39"/>
      <c r="D44" s="36"/>
      <c r="E44" s="84">
        <f>SUM(E38:E43)</f>
        <v>0</v>
      </c>
      <c r="F44" s="48"/>
      <c r="G44" s="70">
        <v>12</v>
      </c>
      <c r="H44" s="83" t="s">
        <v>52</v>
      </c>
      <c r="I44" s="36"/>
      <c r="J44" s="85">
        <f>SUM(J38:J41)</f>
        <v>0</v>
      </c>
      <c r="K44" s="86"/>
      <c r="L44" s="70">
        <v>19</v>
      </c>
      <c r="M44" s="71" t="s">
        <v>53</v>
      </c>
      <c r="N44" s="19"/>
      <c r="O44" s="19"/>
      <c r="P44" s="19"/>
      <c r="Q44" s="87"/>
      <c r="R44" s="84">
        <f>SUM(R38:R43)</f>
        <v>0</v>
      </c>
      <c r="S44" s="48"/>
    </row>
    <row r="45" spans="1:19" s="2" customFormat="1" ht="19.5" customHeight="1">
      <c r="A45" s="88">
        <v>20</v>
      </c>
      <c r="B45" s="89" t="s">
        <v>54</v>
      </c>
      <c r="C45" s="90"/>
      <c r="D45" s="91"/>
      <c r="E45" s="92">
        <f>SUMIF(VV!O14:O65536,512,VV!I14:I65536)</f>
        <v>0</v>
      </c>
      <c r="F45" s="44"/>
      <c r="G45" s="88">
        <v>21</v>
      </c>
      <c r="H45" s="89" t="s">
        <v>55</v>
      </c>
      <c r="I45" s="91"/>
      <c r="J45" s="93">
        <v>0</v>
      </c>
      <c r="K45" s="94"/>
      <c r="L45" s="88">
        <v>22</v>
      </c>
      <c r="M45" s="89" t="s">
        <v>56</v>
      </c>
      <c r="N45" s="90"/>
      <c r="O45" s="90"/>
      <c r="P45" s="90"/>
      <c r="Q45" s="91"/>
      <c r="R45" s="92">
        <f>SUMIF(VV!O14:O65536,"&lt;4",VV!I14:I65536)+SUMIF(VV!O14:O65536,"&gt;1024",VV!I14:I65536)</f>
        <v>0</v>
      </c>
      <c r="S45" s="44"/>
    </row>
    <row r="46" spans="1:19" s="2" customFormat="1" ht="19.5" customHeight="1">
      <c r="A46" s="95" t="s">
        <v>16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57</v>
      </c>
      <c r="M46" s="51"/>
      <c r="N46" s="66" t="s">
        <v>58</v>
      </c>
      <c r="O46" s="50"/>
      <c r="P46" s="50"/>
      <c r="Q46" s="50"/>
      <c r="R46" s="50"/>
      <c r="S46" s="53"/>
    </row>
    <row r="47" spans="1:19" s="2" customFormat="1" ht="19.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59</v>
      </c>
      <c r="N47" s="39"/>
      <c r="O47" s="39"/>
      <c r="P47" s="39"/>
      <c r="Q47" s="74"/>
      <c r="R47" s="164">
        <f>E44+J44+R44+E45+J45+R45</f>
        <v>0</v>
      </c>
      <c r="S47" s="48"/>
    </row>
    <row r="48" spans="1:19" s="2" customFormat="1" ht="19.5" customHeight="1">
      <c r="A48" s="99" t="s">
        <v>60</v>
      </c>
      <c r="B48" s="28"/>
      <c r="C48" s="28"/>
      <c r="D48" s="28"/>
      <c r="E48" s="28"/>
      <c r="F48" s="29"/>
      <c r="G48" s="100" t="s">
        <v>61</v>
      </c>
      <c r="H48" s="28"/>
      <c r="I48" s="28"/>
      <c r="J48" s="28"/>
      <c r="K48" s="28"/>
      <c r="L48" s="70">
        <v>24</v>
      </c>
      <c r="M48" s="101">
        <v>15</v>
      </c>
      <c r="N48" s="29" t="s">
        <v>40</v>
      </c>
      <c r="O48" s="102">
        <f>R47-O49</f>
        <v>0</v>
      </c>
      <c r="P48" s="39" t="s">
        <v>62</v>
      </c>
      <c r="Q48" s="36"/>
      <c r="R48" s="103"/>
      <c r="S48" s="104"/>
    </row>
    <row r="49" spans="1:19" s="2" customFormat="1" ht="20.25" customHeight="1">
      <c r="A49" s="105" t="s">
        <v>15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40</v>
      </c>
      <c r="O49" s="102">
        <f>SUMIF(VV!N14:N65536,M49,VV!I14:I65536)+SUMIF(P38:P42,M49,R38:R42)</f>
        <v>0</v>
      </c>
      <c r="P49" s="39" t="s">
        <v>62</v>
      </c>
      <c r="Q49" s="36"/>
      <c r="R49" s="163">
        <f>O49*M49/100</f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63</v>
      </c>
      <c r="N50" s="90"/>
      <c r="O50" s="90"/>
      <c r="P50" s="90"/>
      <c r="Q50" s="109"/>
      <c r="R50" s="162">
        <f>R47+R48+R49</f>
        <v>0</v>
      </c>
      <c r="S50" s="110"/>
    </row>
    <row r="51" spans="1:19" s="2" customFormat="1" ht="19.5" customHeight="1">
      <c r="A51" s="99" t="s">
        <v>60</v>
      </c>
      <c r="B51" s="28"/>
      <c r="C51" s="28"/>
      <c r="D51" s="28"/>
      <c r="E51" s="28"/>
      <c r="F51" s="29"/>
      <c r="G51" s="100" t="s">
        <v>61</v>
      </c>
      <c r="H51" s="28"/>
      <c r="I51" s="28"/>
      <c r="J51" s="28"/>
      <c r="K51" s="28"/>
      <c r="L51" s="64" t="s">
        <v>64</v>
      </c>
      <c r="M51" s="51"/>
      <c r="N51" s="66" t="s">
        <v>65</v>
      </c>
      <c r="O51" s="50"/>
      <c r="P51" s="50"/>
      <c r="Q51" s="50"/>
      <c r="R51" s="111"/>
      <c r="S51" s="53"/>
    </row>
    <row r="52" spans="1:19" s="2" customFormat="1" ht="20.25" customHeight="1">
      <c r="A52" s="105" t="s">
        <v>17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66</v>
      </c>
      <c r="N52" s="39"/>
      <c r="O52" s="39"/>
      <c r="P52" s="39"/>
      <c r="Q52" s="36"/>
      <c r="R52" s="73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67</v>
      </c>
      <c r="N53" s="39"/>
      <c r="O53" s="39"/>
      <c r="P53" s="39"/>
      <c r="Q53" s="36"/>
      <c r="R53" s="73">
        <v>0</v>
      </c>
      <c r="S53" s="74"/>
    </row>
    <row r="54" spans="1:19" s="2" customFormat="1" ht="19.5" customHeight="1">
      <c r="A54" s="112" t="s">
        <v>60</v>
      </c>
      <c r="B54" s="43"/>
      <c r="C54" s="43"/>
      <c r="D54" s="43"/>
      <c r="E54" s="43"/>
      <c r="F54" s="113"/>
      <c r="G54" s="114" t="s">
        <v>61</v>
      </c>
      <c r="H54" s="43"/>
      <c r="I54" s="43"/>
      <c r="J54" s="43"/>
      <c r="K54" s="43"/>
      <c r="L54" s="88">
        <v>29</v>
      </c>
      <c r="M54" s="89" t="s">
        <v>68</v>
      </c>
      <c r="N54" s="90"/>
      <c r="O54" s="90"/>
      <c r="P54" s="90"/>
      <c r="Q54" s="91"/>
      <c r="R54" s="57">
        <v>0</v>
      </c>
      <c r="S54" s="115"/>
    </row>
  </sheetData>
  <sheetProtection/>
  <mergeCells count="1">
    <mergeCell ref="E5:J5"/>
  </mergeCells>
  <printOptions horizontalCentered="1" verticalCentered="1"/>
  <pageMargins left="0.5905511811023623" right="0.5905511811023623" top="0.36" bottom="0.9055118110236221" header="0" footer="0"/>
  <pageSetup horizontalDpi="600" verticalDpi="600" orientation="portrait" paperSize="9" scale="9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D19" sqref="D19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5.8515625" style="2" customWidth="1"/>
    <col min="5" max="5" width="55.57421875" style="2" customWidth="1"/>
    <col min="6" max="6" width="6.140625" style="196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hidden="1" customWidth="1"/>
    <col min="15" max="15" width="7.00390625" style="2" hidden="1" customWidth="1"/>
    <col min="16" max="16" width="7.28125" style="2" hidden="1" customWidth="1"/>
    <col min="17" max="17" width="9.140625" style="240" customWidth="1"/>
    <col min="18" max="18" width="9.140625" style="248" customWidth="1"/>
    <col min="19" max="19" width="10.00390625" style="248" bestFit="1" customWidth="1"/>
    <col min="20" max="20" width="9.140625" style="235" customWidth="1"/>
    <col min="21" max="21" width="9.140625" style="240" customWidth="1"/>
    <col min="22" max="22" width="10.00390625" style="1" bestFit="1" customWidth="1"/>
    <col min="23" max="16384" width="9.140625" style="1" customWidth="1"/>
  </cols>
  <sheetData>
    <row r="1" spans="1:21" s="2" customFormat="1" ht="16.5" customHeight="1">
      <c r="A1" s="116" t="s">
        <v>379</v>
      </c>
      <c r="B1" s="125"/>
      <c r="C1" s="125"/>
      <c r="D1" s="125"/>
      <c r="E1" s="125"/>
      <c r="F1" s="193"/>
      <c r="G1" s="125"/>
      <c r="H1" s="125"/>
      <c r="I1" s="125"/>
      <c r="J1" s="125"/>
      <c r="K1" s="125"/>
      <c r="L1" s="125"/>
      <c r="M1" s="125"/>
      <c r="N1" s="125"/>
      <c r="O1" s="126"/>
      <c r="P1" s="126"/>
      <c r="Q1" s="240"/>
      <c r="R1" s="248"/>
      <c r="S1" s="248"/>
      <c r="T1" s="235"/>
      <c r="U1" s="240"/>
    </row>
    <row r="2" spans="1:21" s="2" customFormat="1" ht="12.75" customHeight="1">
      <c r="A2" s="117" t="s">
        <v>69</v>
      </c>
      <c r="B2" s="118"/>
      <c r="C2" s="118" t="str">
        <f>'Krycí list'!E5</f>
        <v>Stavební úpravy domu, Střelniční 8, Ostrava</v>
      </c>
      <c r="D2" s="118"/>
      <c r="E2" s="118"/>
      <c r="F2" s="193"/>
      <c r="G2" s="118"/>
      <c r="H2" s="118"/>
      <c r="I2" s="118"/>
      <c r="J2" s="118"/>
      <c r="K2" s="118"/>
      <c r="L2" s="125"/>
      <c r="M2" s="125"/>
      <c r="N2" s="125"/>
      <c r="O2" s="126"/>
      <c r="P2" s="126"/>
      <c r="Q2" s="240"/>
      <c r="R2" s="248"/>
      <c r="S2" s="248"/>
      <c r="T2" s="235"/>
      <c r="U2" s="240"/>
    </row>
    <row r="3" spans="1:21" s="2" customFormat="1" ht="12.75" customHeight="1">
      <c r="A3" s="117" t="s">
        <v>70</v>
      </c>
      <c r="B3" s="118"/>
      <c r="C3" s="118">
        <f>'Krycí list'!E7</f>
        <v>0</v>
      </c>
      <c r="D3" s="118"/>
      <c r="E3" s="118"/>
      <c r="F3" s="193"/>
      <c r="G3" s="118"/>
      <c r="H3" s="118"/>
      <c r="I3" s="118"/>
      <c r="J3" s="118"/>
      <c r="K3" s="118"/>
      <c r="L3" s="125"/>
      <c r="M3" s="125"/>
      <c r="N3" s="125"/>
      <c r="O3" s="126"/>
      <c r="P3" s="126"/>
      <c r="Q3" s="240"/>
      <c r="R3" s="248"/>
      <c r="S3" s="248"/>
      <c r="T3" s="235"/>
      <c r="U3" s="240"/>
    </row>
    <row r="4" spans="1:21" s="2" customFormat="1" ht="12.75" customHeight="1">
      <c r="A4" s="117" t="s">
        <v>71</v>
      </c>
      <c r="B4" s="118"/>
      <c r="C4" s="118" t="str">
        <f>'Krycí list'!E9</f>
        <v>D.1.4.3 - TECHNIKA PROSTŘEDÍ STAVEB</v>
      </c>
      <c r="D4" s="118"/>
      <c r="E4" s="118"/>
      <c r="F4" s="193"/>
      <c r="G4" s="118"/>
      <c r="H4" s="118"/>
      <c r="I4" s="118"/>
      <c r="J4" s="118"/>
      <c r="K4" s="118"/>
      <c r="L4" s="125"/>
      <c r="M4" s="125"/>
      <c r="N4" s="125"/>
      <c r="O4" s="126"/>
      <c r="P4" s="126"/>
      <c r="Q4" s="240"/>
      <c r="R4" s="248"/>
      <c r="S4" s="248"/>
      <c r="T4" s="235"/>
      <c r="U4" s="240"/>
    </row>
    <row r="5" spans="1:21" s="2" customFormat="1" ht="12.75" customHeight="1">
      <c r="A5" s="118" t="s">
        <v>79</v>
      </c>
      <c r="B5" s="118"/>
      <c r="C5" s="118" t="str">
        <f>'Krycí list'!P5</f>
        <v> </v>
      </c>
      <c r="D5" s="118"/>
      <c r="E5" s="118"/>
      <c r="F5" s="193"/>
      <c r="G5" s="118"/>
      <c r="H5" s="118"/>
      <c r="I5" s="118"/>
      <c r="J5" s="118"/>
      <c r="K5" s="118"/>
      <c r="L5" s="125"/>
      <c r="M5" s="125"/>
      <c r="N5" s="125"/>
      <c r="O5" s="126"/>
      <c r="P5" s="126"/>
      <c r="Q5" s="240"/>
      <c r="R5" s="248"/>
      <c r="S5" s="248"/>
      <c r="T5" s="235"/>
      <c r="U5" s="240"/>
    </row>
    <row r="6" spans="1:21" s="2" customFormat="1" ht="6.75" customHeight="1">
      <c r="A6" s="118"/>
      <c r="B6" s="118"/>
      <c r="C6" s="118"/>
      <c r="D6" s="118"/>
      <c r="E6" s="118"/>
      <c r="F6" s="193"/>
      <c r="G6" s="118"/>
      <c r="H6" s="118"/>
      <c r="I6" s="118"/>
      <c r="J6" s="118"/>
      <c r="K6" s="118"/>
      <c r="L6" s="125"/>
      <c r="M6" s="125"/>
      <c r="N6" s="125"/>
      <c r="O6" s="126"/>
      <c r="P6" s="126"/>
      <c r="Q6" s="240"/>
      <c r="R6" s="248"/>
      <c r="S6" s="248"/>
      <c r="T6" s="235"/>
      <c r="U6" s="240"/>
    </row>
    <row r="7" spans="1:21" s="2" customFormat="1" ht="12.75" customHeight="1">
      <c r="A7" s="118" t="s">
        <v>72</v>
      </c>
      <c r="B7" s="118"/>
      <c r="C7" s="118">
        <f>'Krycí list'!E26</f>
        <v>0</v>
      </c>
      <c r="D7" s="118"/>
      <c r="E7" s="118"/>
      <c r="F7" s="193"/>
      <c r="G7" s="118"/>
      <c r="H7" s="118"/>
      <c r="I7" s="118"/>
      <c r="J7" s="118"/>
      <c r="K7" s="118"/>
      <c r="L7" s="125"/>
      <c r="M7" s="125"/>
      <c r="N7" s="125"/>
      <c r="O7" s="126"/>
      <c r="P7" s="126"/>
      <c r="Q7" s="240"/>
      <c r="R7" s="248"/>
      <c r="S7" s="248"/>
      <c r="T7" s="235"/>
      <c r="U7" s="240"/>
    </row>
    <row r="8" spans="1:21" s="2" customFormat="1" ht="12.75" customHeight="1">
      <c r="A8" s="118" t="s">
        <v>73</v>
      </c>
      <c r="B8" s="118"/>
      <c r="C8" s="118" t="str">
        <f>'Krycí list'!E28</f>
        <v>-</v>
      </c>
      <c r="D8" s="118"/>
      <c r="E8" s="118"/>
      <c r="F8" s="193"/>
      <c r="G8" s="118"/>
      <c r="H8" s="118"/>
      <c r="I8" s="118"/>
      <c r="J8" s="118"/>
      <c r="K8" s="118"/>
      <c r="L8" s="125"/>
      <c r="M8" s="125"/>
      <c r="N8" s="125"/>
      <c r="O8" s="126"/>
      <c r="P8" s="126"/>
      <c r="Q8" s="240"/>
      <c r="R8" s="248"/>
      <c r="S8" s="248"/>
      <c r="T8" s="235"/>
      <c r="U8" s="240"/>
    </row>
    <row r="9" spans="1:21" s="2" customFormat="1" ht="12.75" customHeight="1">
      <c r="A9" s="118" t="s">
        <v>74</v>
      </c>
      <c r="B9" s="118"/>
      <c r="C9" s="159" t="s">
        <v>212</v>
      </c>
      <c r="D9" s="118"/>
      <c r="E9" s="118"/>
      <c r="F9" s="193"/>
      <c r="G9" s="118"/>
      <c r="H9" s="118"/>
      <c r="I9" s="118"/>
      <c r="J9" s="118"/>
      <c r="K9" s="118"/>
      <c r="L9" s="125"/>
      <c r="M9" s="125"/>
      <c r="N9" s="125"/>
      <c r="O9" s="126"/>
      <c r="P9" s="126"/>
      <c r="Q9" s="240"/>
      <c r="R9" s="248"/>
      <c r="S9" s="248"/>
      <c r="T9" s="235"/>
      <c r="U9" s="240"/>
    </row>
    <row r="10" spans="1:21" s="2" customFormat="1" ht="5.25" customHeight="1">
      <c r="A10" s="125"/>
      <c r="B10" s="125"/>
      <c r="C10" s="125"/>
      <c r="D10" s="125"/>
      <c r="E10" s="125"/>
      <c r="F10" s="193"/>
      <c r="G10" s="125"/>
      <c r="H10" s="125"/>
      <c r="I10" s="125"/>
      <c r="J10" s="125"/>
      <c r="K10" s="125"/>
      <c r="L10" s="125"/>
      <c r="M10" s="125"/>
      <c r="N10" s="125"/>
      <c r="O10" s="126"/>
      <c r="P10" s="126"/>
      <c r="Q10" s="240"/>
      <c r="R10" s="248"/>
      <c r="S10" s="248"/>
      <c r="T10" s="235"/>
      <c r="U10" s="240"/>
    </row>
    <row r="11" spans="1:21" s="2" customFormat="1" ht="23.25" customHeight="1">
      <c r="A11" s="119" t="s">
        <v>80</v>
      </c>
      <c r="B11" s="120" t="s">
        <v>81</v>
      </c>
      <c r="C11" s="120" t="s">
        <v>82</v>
      </c>
      <c r="D11" s="120" t="s">
        <v>83</v>
      </c>
      <c r="E11" s="120" t="s">
        <v>75</v>
      </c>
      <c r="F11" s="120" t="s">
        <v>84</v>
      </c>
      <c r="G11" s="120" t="s">
        <v>85</v>
      </c>
      <c r="H11" s="120" t="s">
        <v>86</v>
      </c>
      <c r="I11" s="120" t="s">
        <v>76</v>
      </c>
      <c r="J11" s="120" t="s">
        <v>87</v>
      </c>
      <c r="K11" s="120" t="s">
        <v>77</v>
      </c>
      <c r="L11" s="120" t="s">
        <v>88</v>
      </c>
      <c r="M11" s="120" t="s">
        <v>89</v>
      </c>
      <c r="N11" s="121" t="s">
        <v>90</v>
      </c>
      <c r="O11" s="127" t="s">
        <v>91</v>
      </c>
      <c r="P11" s="128" t="s">
        <v>92</v>
      </c>
      <c r="Q11" s="240"/>
      <c r="R11" s="248"/>
      <c r="S11" s="248"/>
      <c r="T11" s="235"/>
      <c r="U11" s="240"/>
    </row>
    <row r="12" spans="1:21" s="2" customFormat="1" ht="12.7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/>
      <c r="K12" s="123"/>
      <c r="L12" s="123"/>
      <c r="M12" s="123"/>
      <c r="N12" s="124">
        <v>10</v>
      </c>
      <c r="O12" s="129">
        <v>11</v>
      </c>
      <c r="P12" s="130">
        <v>12</v>
      </c>
      <c r="Q12" s="240"/>
      <c r="R12" s="248"/>
      <c r="S12" s="248"/>
      <c r="T12" s="235"/>
      <c r="U12" s="240"/>
    </row>
    <row r="13" spans="1:21" s="2" customFormat="1" ht="3.75" customHeight="1">
      <c r="A13" s="125"/>
      <c r="B13" s="125"/>
      <c r="C13" s="125"/>
      <c r="D13" s="125"/>
      <c r="E13" s="125"/>
      <c r="F13" s="193"/>
      <c r="G13" s="125"/>
      <c r="H13" s="125"/>
      <c r="I13" s="125"/>
      <c r="J13" s="125"/>
      <c r="K13" s="125"/>
      <c r="L13" s="125"/>
      <c r="M13" s="125"/>
      <c r="N13" s="125"/>
      <c r="O13" s="126"/>
      <c r="P13" s="131"/>
      <c r="Q13" s="240"/>
      <c r="R13" s="248"/>
      <c r="S13" s="248"/>
      <c r="T13" s="235"/>
      <c r="U13" s="240"/>
    </row>
    <row r="14" spans="1:21" s="132" customFormat="1" ht="11.25">
      <c r="A14" s="138"/>
      <c r="B14" s="139" t="s">
        <v>57</v>
      </c>
      <c r="C14" s="138"/>
      <c r="D14" s="138" t="s">
        <v>44</v>
      </c>
      <c r="E14" s="138" t="s">
        <v>93</v>
      </c>
      <c r="F14" s="139"/>
      <c r="G14" s="138"/>
      <c r="H14" s="138"/>
      <c r="I14" s="140">
        <f>I15+I29+I44+I114+I97</f>
        <v>0</v>
      </c>
      <c r="J14" s="138"/>
      <c r="K14" s="140">
        <f>K15+K29+K44+K114</f>
        <v>0</v>
      </c>
      <c r="L14" s="138"/>
      <c r="M14" s="140">
        <f>M15+M29+M44+M114</f>
        <v>0</v>
      </c>
      <c r="N14" s="138"/>
      <c r="P14" s="133" t="s">
        <v>94</v>
      </c>
      <c r="Q14" s="241"/>
      <c r="R14" s="249">
        <f>SUM(R15:R168)</f>
        <v>0</v>
      </c>
      <c r="S14" s="249">
        <f>SUM(S15:S168)</f>
        <v>0</v>
      </c>
      <c r="T14" s="236"/>
      <c r="U14" s="241"/>
    </row>
    <row r="15" spans="1:21" s="132" customFormat="1" ht="11.25">
      <c r="A15" s="141"/>
      <c r="B15" s="142" t="s">
        <v>57</v>
      </c>
      <c r="C15" s="141"/>
      <c r="D15" s="143" t="s">
        <v>95</v>
      </c>
      <c r="E15" s="143" t="s">
        <v>96</v>
      </c>
      <c r="F15" s="194"/>
      <c r="G15" s="141"/>
      <c r="H15" s="141"/>
      <c r="I15" s="144">
        <f>SUM(I16:I28)</f>
        <v>0</v>
      </c>
      <c r="J15" s="141"/>
      <c r="K15" s="144">
        <f>SUM(K16:K28)</f>
        <v>0</v>
      </c>
      <c r="L15" s="141"/>
      <c r="M15" s="144">
        <f>SUM(M16:M28)</f>
        <v>0</v>
      </c>
      <c r="N15" s="141"/>
      <c r="P15" s="134" t="s">
        <v>97</v>
      </c>
      <c r="Q15" s="241"/>
      <c r="R15" s="249"/>
      <c r="S15" s="249"/>
      <c r="T15" s="236"/>
      <c r="U15" s="241"/>
    </row>
    <row r="16" spans="1:21" s="182" customFormat="1" ht="22.5">
      <c r="A16" s="175" t="s">
        <v>97</v>
      </c>
      <c r="B16" s="175" t="s">
        <v>98</v>
      </c>
      <c r="C16" s="175" t="s">
        <v>95</v>
      </c>
      <c r="D16" s="176">
        <v>713463211</v>
      </c>
      <c r="E16" s="176" t="s">
        <v>99</v>
      </c>
      <c r="F16" s="175" t="s">
        <v>100</v>
      </c>
      <c r="G16" s="206">
        <f>SUM(G17:G28)</f>
        <v>881</v>
      </c>
      <c r="H16" s="178">
        <v>0</v>
      </c>
      <c r="I16" s="178">
        <f aca="true" t="shared" si="0" ref="I16:I28">G16*H16</f>
        <v>0</v>
      </c>
      <c r="J16" s="179">
        <v>0.0002</v>
      </c>
      <c r="K16" s="177">
        <v>0</v>
      </c>
      <c r="L16" s="179">
        <v>0</v>
      </c>
      <c r="M16" s="177">
        <f aca="true" t="shared" si="1" ref="M16:M28">G16*L16</f>
        <v>0</v>
      </c>
      <c r="N16" s="180">
        <v>21</v>
      </c>
      <c r="O16" s="181">
        <v>16</v>
      </c>
      <c r="P16" s="182" t="s">
        <v>101</v>
      </c>
      <c r="Q16" s="242"/>
      <c r="R16" s="250">
        <f>I16</f>
        <v>0</v>
      </c>
      <c r="S16" s="251"/>
      <c r="T16" s="237"/>
      <c r="U16" s="242"/>
    </row>
    <row r="17" spans="1:21" s="182" customFormat="1" ht="11.25">
      <c r="A17" s="156">
        <v>2</v>
      </c>
      <c r="B17" s="156" t="s">
        <v>102</v>
      </c>
      <c r="C17" s="156" t="s">
        <v>103</v>
      </c>
      <c r="D17" s="155">
        <v>35</v>
      </c>
      <c r="E17" s="155" t="s">
        <v>223</v>
      </c>
      <c r="F17" s="156" t="s">
        <v>100</v>
      </c>
      <c r="G17" s="225">
        <v>430</v>
      </c>
      <c r="H17" s="168">
        <v>0</v>
      </c>
      <c r="I17" s="168">
        <f t="shared" si="0"/>
        <v>0</v>
      </c>
      <c r="J17" s="169">
        <v>0</v>
      </c>
      <c r="K17" s="167">
        <f aca="true" t="shared" si="2" ref="K17:K28">G17*J17</f>
        <v>0</v>
      </c>
      <c r="L17" s="169">
        <v>0</v>
      </c>
      <c r="M17" s="167">
        <f t="shared" si="1"/>
        <v>0</v>
      </c>
      <c r="N17" s="170">
        <v>21</v>
      </c>
      <c r="O17" s="171">
        <v>16</v>
      </c>
      <c r="P17" s="172" t="s">
        <v>101</v>
      </c>
      <c r="Q17" s="242"/>
      <c r="R17" s="250"/>
      <c r="S17" s="251">
        <f>I17</f>
        <v>0</v>
      </c>
      <c r="T17" s="237"/>
      <c r="U17" s="242"/>
    </row>
    <row r="18" spans="1:21" s="182" customFormat="1" ht="11.25">
      <c r="A18" s="156">
        <v>3</v>
      </c>
      <c r="B18" s="156" t="s">
        <v>102</v>
      </c>
      <c r="C18" s="156" t="s">
        <v>103</v>
      </c>
      <c r="D18" s="155" t="s">
        <v>224</v>
      </c>
      <c r="E18" s="155" t="s">
        <v>191</v>
      </c>
      <c r="F18" s="156" t="s">
        <v>100</v>
      </c>
      <c r="G18" s="225">
        <v>130</v>
      </c>
      <c r="H18" s="168">
        <v>0</v>
      </c>
      <c r="I18" s="168">
        <f>G18*H18</f>
        <v>0</v>
      </c>
      <c r="J18" s="169">
        <v>0</v>
      </c>
      <c r="K18" s="167">
        <f>G18*J18</f>
        <v>0</v>
      </c>
      <c r="L18" s="169">
        <v>0</v>
      </c>
      <c r="M18" s="167">
        <f>G18*L18</f>
        <v>0</v>
      </c>
      <c r="N18" s="170">
        <v>21</v>
      </c>
      <c r="O18" s="171">
        <v>16</v>
      </c>
      <c r="P18" s="172" t="s">
        <v>101</v>
      </c>
      <c r="Q18" s="242"/>
      <c r="R18" s="250"/>
      <c r="S18" s="251">
        <f>I18</f>
        <v>0</v>
      </c>
      <c r="T18" s="237"/>
      <c r="U18" s="242"/>
    </row>
    <row r="19" spans="1:21" s="135" customFormat="1" ht="11.25">
      <c r="A19" s="156">
        <v>4</v>
      </c>
      <c r="B19" s="156" t="s">
        <v>102</v>
      </c>
      <c r="C19" s="156" t="s">
        <v>103</v>
      </c>
      <c r="D19" s="214">
        <v>36</v>
      </c>
      <c r="E19" s="155" t="s">
        <v>192</v>
      </c>
      <c r="F19" s="156" t="s">
        <v>100</v>
      </c>
      <c r="G19" s="225">
        <v>55</v>
      </c>
      <c r="H19" s="168">
        <v>0</v>
      </c>
      <c r="I19" s="168">
        <f t="shared" si="0"/>
        <v>0</v>
      </c>
      <c r="J19" s="169">
        <v>0</v>
      </c>
      <c r="K19" s="167">
        <f t="shared" si="2"/>
        <v>0</v>
      </c>
      <c r="L19" s="169">
        <v>0</v>
      </c>
      <c r="M19" s="167">
        <f t="shared" si="1"/>
        <v>0</v>
      </c>
      <c r="N19" s="170">
        <v>21</v>
      </c>
      <c r="O19" s="171">
        <v>16</v>
      </c>
      <c r="P19" s="172" t="s">
        <v>101</v>
      </c>
      <c r="Q19" s="242"/>
      <c r="R19" s="250"/>
      <c r="S19" s="251">
        <f aca="true" t="shared" si="3" ref="S19:S33">I19</f>
        <v>0</v>
      </c>
      <c r="T19" s="237"/>
      <c r="U19" s="242"/>
    </row>
    <row r="20" spans="1:21" s="135" customFormat="1" ht="11.25">
      <c r="A20" s="156">
        <v>5</v>
      </c>
      <c r="B20" s="156" t="s">
        <v>102</v>
      </c>
      <c r="C20" s="156" t="s">
        <v>103</v>
      </c>
      <c r="D20" s="214" t="s">
        <v>225</v>
      </c>
      <c r="E20" s="155" t="s">
        <v>226</v>
      </c>
      <c r="F20" s="156" t="s">
        <v>100</v>
      </c>
      <c r="G20" s="225">
        <v>60</v>
      </c>
      <c r="H20" s="168">
        <v>0</v>
      </c>
      <c r="I20" s="168">
        <f>G20*H20</f>
        <v>0</v>
      </c>
      <c r="J20" s="169">
        <v>0</v>
      </c>
      <c r="K20" s="167">
        <f>G20*J20</f>
        <v>0</v>
      </c>
      <c r="L20" s="169">
        <v>0</v>
      </c>
      <c r="M20" s="167">
        <f>G20*L20</f>
        <v>0</v>
      </c>
      <c r="N20" s="170">
        <v>21</v>
      </c>
      <c r="O20" s="171">
        <v>16</v>
      </c>
      <c r="P20" s="172" t="s">
        <v>101</v>
      </c>
      <c r="Q20" s="242"/>
      <c r="R20" s="250"/>
      <c r="S20" s="251">
        <f>I20</f>
        <v>0</v>
      </c>
      <c r="T20" s="237"/>
      <c r="U20" s="242"/>
    </row>
    <row r="21" spans="1:21" s="135" customFormat="1" ht="11.25">
      <c r="A21" s="156">
        <v>6</v>
      </c>
      <c r="B21" s="156" t="s">
        <v>102</v>
      </c>
      <c r="C21" s="156" t="s">
        <v>103</v>
      </c>
      <c r="D21" s="214">
        <v>37</v>
      </c>
      <c r="E21" s="155" t="s">
        <v>193</v>
      </c>
      <c r="F21" s="156" t="s">
        <v>100</v>
      </c>
      <c r="G21" s="225">
        <v>85</v>
      </c>
      <c r="H21" s="168">
        <v>0</v>
      </c>
      <c r="I21" s="168">
        <f t="shared" si="0"/>
        <v>0</v>
      </c>
      <c r="J21" s="169">
        <v>0</v>
      </c>
      <c r="K21" s="167">
        <f t="shared" si="2"/>
        <v>0</v>
      </c>
      <c r="L21" s="169">
        <v>0</v>
      </c>
      <c r="M21" s="167">
        <f t="shared" si="1"/>
        <v>0</v>
      </c>
      <c r="N21" s="170">
        <v>21</v>
      </c>
      <c r="O21" s="171">
        <v>16</v>
      </c>
      <c r="P21" s="172" t="s">
        <v>101</v>
      </c>
      <c r="Q21" s="242"/>
      <c r="R21" s="250"/>
      <c r="S21" s="251">
        <f t="shared" si="3"/>
        <v>0</v>
      </c>
      <c r="T21" s="237"/>
      <c r="U21" s="242"/>
    </row>
    <row r="22" spans="1:21" s="135" customFormat="1" ht="11.25">
      <c r="A22" s="156">
        <v>7</v>
      </c>
      <c r="B22" s="156" t="s">
        <v>102</v>
      </c>
      <c r="C22" s="156" t="s">
        <v>103</v>
      </c>
      <c r="D22" s="214">
        <v>38</v>
      </c>
      <c r="E22" s="155" t="s">
        <v>227</v>
      </c>
      <c r="F22" s="156" t="s">
        <v>100</v>
      </c>
      <c r="G22" s="225">
        <v>45</v>
      </c>
      <c r="H22" s="168">
        <v>0</v>
      </c>
      <c r="I22" s="168">
        <f t="shared" si="0"/>
        <v>0</v>
      </c>
      <c r="J22" s="169">
        <v>0</v>
      </c>
      <c r="K22" s="167">
        <f t="shared" si="2"/>
        <v>0</v>
      </c>
      <c r="L22" s="169">
        <v>0</v>
      </c>
      <c r="M22" s="167">
        <f t="shared" si="1"/>
        <v>0</v>
      </c>
      <c r="N22" s="170">
        <v>21</v>
      </c>
      <c r="O22" s="171">
        <v>16</v>
      </c>
      <c r="P22" s="172" t="s">
        <v>101</v>
      </c>
      <c r="Q22" s="242"/>
      <c r="R22" s="250"/>
      <c r="S22" s="251">
        <f aca="true" t="shared" si="4" ref="S22:S27">I22</f>
        <v>0</v>
      </c>
      <c r="T22" s="237"/>
      <c r="U22" s="242"/>
    </row>
    <row r="23" spans="1:21" s="135" customFormat="1" ht="11.25">
      <c r="A23" s="156">
        <v>8</v>
      </c>
      <c r="B23" s="156" t="s">
        <v>102</v>
      </c>
      <c r="C23" s="156" t="s">
        <v>103</v>
      </c>
      <c r="D23" s="214">
        <v>39</v>
      </c>
      <c r="E23" s="155" t="s">
        <v>229</v>
      </c>
      <c r="F23" s="156" t="s">
        <v>100</v>
      </c>
      <c r="G23" s="225">
        <v>30</v>
      </c>
      <c r="H23" s="168">
        <v>0</v>
      </c>
      <c r="I23" s="168">
        <f>G23*H23</f>
        <v>0</v>
      </c>
      <c r="J23" s="169">
        <v>0</v>
      </c>
      <c r="K23" s="167">
        <f>G23*J23</f>
        <v>0</v>
      </c>
      <c r="L23" s="169">
        <v>0</v>
      </c>
      <c r="M23" s="167">
        <f>G23*L23</f>
        <v>0</v>
      </c>
      <c r="N23" s="170">
        <v>21</v>
      </c>
      <c r="O23" s="171">
        <v>16</v>
      </c>
      <c r="P23" s="172" t="s">
        <v>101</v>
      </c>
      <c r="Q23" s="242"/>
      <c r="R23" s="250"/>
      <c r="S23" s="251">
        <f t="shared" si="4"/>
        <v>0</v>
      </c>
      <c r="T23" s="237"/>
      <c r="U23" s="242"/>
    </row>
    <row r="24" spans="1:21" s="135" customFormat="1" ht="11.25">
      <c r="A24" s="156">
        <v>9</v>
      </c>
      <c r="B24" s="156" t="s">
        <v>102</v>
      </c>
      <c r="C24" s="156" t="s">
        <v>103</v>
      </c>
      <c r="D24" s="214">
        <v>39</v>
      </c>
      <c r="E24" s="155" t="s">
        <v>228</v>
      </c>
      <c r="F24" s="156" t="s">
        <v>100</v>
      </c>
      <c r="G24" s="225">
        <v>30</v>
      </c>
      <c r="H24" s="168">
        <v>0</v>
      </c>
      <c r="I24" s="168">
        <f>G24*H24</f>
        <v>0</v>
      </c>
      <c r="J24" s="169">
        <v>0</v>
      </c>
      <c r="K24" s="167">
        <f>G24*J24</f>
        <v>0</v>
      </c>
      <c r="L24" s="169">
        <v>0</v>
      </c>
      <c r="M24" s="167">
        <f>G24*L24</f>
        <v>0</v>
      </c>
      <c r="N24" s="170">
        <v>21</v>
      </c>
      <c r="O24" s="171">
        <v>16</v>
      </c>
      <c r="P24" s="172" t="s">
        <v>101</v>
      </c>
      <c r="Q24" s="242"/>
      <c r="R24" s="250"/>
      <c r="S24" s="251">
        <f t="shared" si="4"/>
        <v>0</v>
      </c>
      <c r="T24" s="237"/>
      <c r="U24" s="242"/>
    </row>
    <row r="25" spans="1:21" s="135" customFormat="1" ht="11.25">
      <c r="A25" s="156">
        <v>10</v>
      </c>
      <c r="B25" s="156" t="s">
        <v>102</v>
      </c>
      <c r="C25" s="156" t="s">
        <v>103</v>
      </c>
      <c r="D25" s="214">
        <v>65</v>
      </c>
      <c r="E25" s="205" t="s">
        <v>230</v>
      </c>
      <c r="F25" s="156" t="s">
        <v>100</v>
      </c>
      <c r="G25" s="226">
        <v>8</v>
      </c>
      <c r="H25" s="211">
        <v>0</v>
      </c>
      <c r="I25" s="168">
        <f>G25*H25</f>
        <v>0</v>
      </c>
      <c r="J25" s="169">
        <v>0</v>
      </c>
      <c r="K25" s="167">
        <f>G25*J25</f>
        <v>0</v>
      </c>
      <c r="L25" s="169">
        <v>0</v>
      </c>
      <c r="M25" s="167">
        <f>G25*L25</f>
        <v>0</v>
      </c>
      <c r="N25" s="170">
        <v>21</v>
      </c>
      <c r="O25" s="171">
        <v>16</v>
      </c>
      <c r="P25" s="172" t="s">
        <v>101</v>
      </c>
      <c r="Q25" s="242"/>
      <c r="R25" s="250"/>
      <c r="S25" s="251">
        <f t="shared" si="4"/>
        <v>0</v>
      </c>
      <c r="T25" s="237"/>
      <c r="U25" s="242"/>
    </row>
    <row r="26" spans="1:21" s="135" customFormat="1" ht="11.25">
      <c r="A26" s="156">
        <v>11</v>
      </c>
      <c r="B26" s="156" t="s">
        <v>102</v>
      </c>
      <c r="C26" s="156" t="s">
        <v>103</v>
      </c>
      <c r="D26" s="214">
        <v>67</v>
      </c>
      <c r="E26" s="205" t="s">
        <v>231</v>
      </c>
      <c r="F26" s="156" t="s">
        <v>100</v>
      </c>
      <c r="G26" s="226">
        <v>2</v>
      </c>
      <c r="H26" s="211">
        <v>0</v>
      </c>
      <c r="I26" s="168">
        <f>G26*H26</f>
        <v>0</v>
      </c>
      <c r="J26" s="169">
        <v>0</v>
      </c>
      <c r="K26" s="167">
        <f>G26*J26</f>
        <v>0</v>
      </c>
      <c r="L26" s="169">
        <v>0</v>
      </c>
      <c r="M26" s="167">
        <f>G26*L26</f>
        <v>0</v>
      </c>
      <c r="N26" s="170">
        <v>21</v>
      </c>
      <c r="O26" s="171">
        <v>16</v>
      </c>
      <c r="P26" s="172" t="s">
        <v>101</v>
      </c>
      <c r="Q26" s="242"/>
      <c r="R26" s="250"/>
      <c r="S26" s="251">
        <f t="shared" si="4"/>
        <v>0</v>
      </c>
      <c r="T26" s="237"/>
      <c r="U26" s="242"/>
    </row>
    <row r="27" spans="1:21" s="135" customFormat="1" ht="11.25">
      <c r="A27" s="156">
        <v>12</v>
      </c>
      <c r="B27" s="156" t="s">
        <v>102</v>
      </c>
      <c r="C27" s="156" t="s">
        <v>103</v>
      </c>
      <c r="D27" s="214">
        <v>68</v>
      </c>
      <c r="E27" s="205" t="s">
        <v>232</v>
      </c>
      <c r="F27" s="156" t="s">
        <v>100</v>
      </c>
      <c r="G27" s="226">
        <v>5</v>
      </c>
      <c r="H27" s="211">
        <v>0</v>
      </c>
      <c r="I27" s="168">
        <f t="shared" si="0"/>
        <v>0</v>
      </c>
      <c r="J27" s="169">
        <v>0</v>
      </c>
      <c r="K27" s="167">
        <f t="shared" si="2"/>
        <v>0</v>
      </c>
      <c r="L27" s="169">
        <v>0</v>
      </c>
      <c r="M27" s="167">
        <f t="shared" si="1"/>
        <v>0</v>
      </c>
      <c r="N27" s="170">
        <v>21</v>
      </c>
      <c r="O27" s="171">
        <v>16</v>
      </c>
      <c r="P27" s="172" t="s">
        <v>101</v>
      </c>
      <c r="Q27" s="242"/>
      <c r="R27" s="250"/>
      <c r="S27" s="251">
        <f t="shared" si="4"/>
        <v>0</v>
      </c>
      <c r="T27" s="237"/>
      <c r="U27" s="242"/>
    </row>
    <row r="28" spans="1:21" s="135" customFormat="1" ht="11.25">
      <c r="A28" s="156">
        <v>13</v>
      </c>
      <c r="B28" s="156" t="s">
        <v>102</v>
      </c>
      <c r="C28" s="156" t="s">
        <v>103</v>
      </c>
      <c r="D28" s="214">
        <v>41</v>
      </c>
      <c r="E28" s="205" t="s">
        <v>233</v>
      </c>
      <c r="F28" s="156" t="s">
        <v>100</v>
      </c>
      <c r="G28" s="226">
        <v>1</v>
      </c>
      <c r="H28" s="211">
        <v>0</v>
      </c>
      <c r="I28" s="168">
        <f t="shared" si="0"/>
        <v>0</v>
      </c>
      <c r="J28" s="169">
        <v>0</v>
      </c>
      <c r="K28" s="167">
        <f t="shared" si="2"/>
        <v>0</v>
      </c>
      <c r="L28" s="169">
        <v>0</v>
      </c>
      <c r="M28" s="167">
        <f t="shared" si="1"/>
        <v>0</v>
      </c>
      <c r="N28" s="170">
        <v>21</v>
      </c>
      <c r="O28" s="171">
        <v>16</v>
      </c>
      <c r="P28" s="172" t="s">
        <v>101</v>
      </c>
      <c r="Q28" s="242"/>
      <c r="R28" s="250"/>
      <c r="S28" s="251">
        <f t="shared" si="3"/>
        <v>0</v>
      </c>
      <c r="T28" s="237"/>
      <c r="U28" s="242"/>
    </row>
    <row r="29" spans="1:21" s="132" customFormat="1" ht="11.25">
      <c r="A29" s="142"/>
      <c r="B29" s="142" t="s">
        <v>57</v>
      </c>
      <c r="C29" s="141"/>
      <c r="D29" s="215" t="s">
        <v>104</v>
      </c>
      <c r="E29" s="143" t="s">
        <v>105</v>
      </c>
      <c r="F29" s="194"/>
      <c r="G29" s="227"/>
      <c r="H29" s="141"/>
      <c r="I29" s="144">
        <f>SUM(I30:I43)</f>
        <v>0</v>
      </c>
      <c r="J29" s="141"/>
      <c r="K29" s="144">
        <f>SUM(K30:K43)</f>
        <v>0</v>
      </c>
      <c r="L29" s="141"/>
      <c r="M29" s="144">
        <f>SUM(M30:M43)</f>
        <v>0</v>
      </c>
      <c r="N29" s="141"/>
      <c r="P29" s="134" t="s">
        <v>97</v>
      </c>
      <c r="Q29" s="241"/>
      <c r="R29" s="250"/>
      <c r="S29" s="251"/>
      <c r="T29" s="236"/>
      <c r="U29" s="241"/>
    </row>
    <row r="30" spans="1:22" s="135" customFormat="1" ht="11.25">
      <c r="A30" s="145">
        <v>14</v>
      </c>
      <c r="B30" s="145" t="s">
        <v>98</v>
      </c>
      <c r="C30" s="197">
        <v>713</v>
      </c>
      <c r="D30" s="216">
        <v>733223102</v>
      </c>
      <c r="E30" s="198" t="s">
        <v>131</v>
      </c>
      <c r="F30" s="145" t="s">
        <v>100</v>
      </c>
      <c r="G30" s="228">
        <v>830</v>
      </c>
      <c r="H30" s="199">
        <v>0</v>
      </c>
      <c r="I30" s="147">
        <f aca="true" t="shared" si="5" ref="I30:I43">G30*H30</f>
        <v>0</v>
      </c>
      <c r="J30" s="148">
        <v>0</v>
      </c>
      <c r="K30" s="146">
        <v>0</v>
      </c>
      <c r="L30" s="148">
        <v>0</v>
      </c>
      <c r="M30" s="146">
        <f aca="true" t="shared" si="6" ref="M30:M43">G30*L30</f>
        <v>0</v>
      </c>
      <c r="N30" s="149">
        <v>21</v>
      </c>
      <c r="O30" s="136">
        <v>16</v>
      </c>
      <c r="P30" s="135" t="s">
        <v>101</v>
      </c>
      <c r="Q30" s="242"/>
      <c r="R30" s="250"/>
      <c r="S30" s="251">
        <f t="shared" si="3"/>
        <v>0</v>
      </c>
      <c r="T30" s="245"/>
      <c r="U30" s="243"/>
      <c r="V30" s="157"/>
    </row>
    <row r="31" spans="1:22" s="135" customFormat="1" ht="11.25">
      <c r="A31" s="145">
        <v>15</v>
      </c>
      <c r="B31" s="145" t="s">
        <v>98</v>
      </c>
      <c r="C31" s="197">
        <v>713</v>
      </c>
      <c r="D31" s="216">
        <v>733223103</v>
      </c>
      <c r="E31" s="198" t="s">
        <v>130</v>
      </c>
      <c r="F31" s="145" t="s">
        <v>100</v>
      </c>
      <c r="G31" s="228">
        <v>180</v>
      </c>
      <c r="H31" s="199">
        <v>0</v>
      </c>
      <c r="I31" s="147">
        <f t="shared" si="5"/>
        <v>0</v>
      </c>
      <c r="J31" s="148">
        <v>0</v>
      </c>
      <c r="K31" s="146">
        <v>0</v>
      </c>
      <c r="L31" s="148">
        <v>0</v>
      </c>
      <c r="M31" s="146">
        <f t="shared" si="6"/>
        <v>0</v>
      </c>
      <c r="N31" s="149">
        <v>21</v>
      </c>
      <c r="O31" s="136">
        <v>16</v>
      </c>
      <c r="P31" s="135" t="s">
        <v>101</v>
      </c>
      <c r="Q31" s="242"/>
      <c r="R31" s="250"/>
      <c r="S31" s="251">
        <f t="shared" si="3"/>
        <v>0</v>
      </c>
      <c r="T31" s="245"/>
      <c r="U31" s="243"/>
      <c r="V31" s="157"/>
    </row>
    <row r="32" spans="1:22" s="135" customFormat="1" ht="11.25">
      <c r="A32" s="145">
        <v>16</v>
      </c>
      <c r="B32" s="145" t="s">
        <v>98</v>
      </c>
      <c r="C32" s="197">
        <v>713</v>
      </c>
      <c r="D32" s="216">
        <v>733223104</v>
      </c>
      <c r="E32" s="198" t="s">
        <v>129</v>
      </c>
      <c r="F32" s="145" t="s">
        <v>100</v>
      </c>
      <c r="G32" s="228">
        <v>180</v>
      </c>
      <c r="H32" s="199">
        <v>0</v>
      </c>
      <c r="I32" s="147">
        <f t="shared" si="5"/>
        <v>0</v>
      </c>
      <c r="J32" s="148">
        <v>0</v>
      </c>
      <c r="K32" s="146">
        <v>0</v>
      </c>
      <c r="L32" s="148">
        <v>0</v>
      </c>
      <c r="M32" s="146">
        <f t="shared" si="6"/>
        <v>0</v>
      </c>
      <c r="N32" s="149">
        <v>21</v>
      </c>
      <c r="O32" s="136">
        <v>16</v>
      </c>
      <c r="P32" s="135" t="s">
        <v>101</v>
      </c>
      <c r="Q32" s="242"/>
      <c r="R32" s="250"/>
      <c r="S32" s="251">
        <f t="shared" si="3"/>
        <v>0</v>
      </c>
      <c r="T32" s="245"/>
      <c r="U32" s="243"/>
      <c r="V32" s="157"/>
    </row>
    <row r="33" spans="1:22" s="135" customFormat="1" ht="11.25">
      <c r="A33" s="145">
        <v>17</v>
      </c>
      <c r="B33" s="145" t="s">
        <v>98</v>
      </c>
      <c r="C33" s="197">
        <v>713</v>
      </c>
      <c r="D33" s="216">
        <v>733223105</v>
      </c>
      <c r="E33" s="198" t="s">
        <v>138</v>
      </c>
      <c r="F33" s="145" t="s">
        <v>100</v>
      </c>
      <c r="G33" s="228">
        <v>68</v>
      </c>
      <c r="H33" s="199">
        <v>0</v>
      </c>
      <c r="I33" s="147">
        <f t="shared" si="5"/>
        <v>0</v>
      </c>
      <c r="J33" s="148">
        <v>0</v>
      </c>
      <c r="K33" s="146">
        <v>0</v>
      </c>
      <c r="L33" s="148">
        <v>0</v>
      </c>
      <c r="M33" s="146">
        <f t="shared" si="6"/>
        <v>0</v>
      </c>
      <c r="N33" s="149">
        <v>21</v>
      </c>
      <c r="O33" s="136">
        <v>16</v>
      </c>
      <c r="P33" s="135">
        <v>2</v>
      </c>
      <c r="Q33" s="242"/>
      <c r="R33" s="250"/>
      <c r="S33" s="251">
        <f t="shared" si="3"/>
        <v>0</v>
      </c>
      <c r="T33" s="245"/>
      <c r="U33" s="243"/>
      <c r="V33" s="157"/>
    </row>
    <row r="34" spans="1:22" s="135" customFormat="1" ht="11.25">
      <c r="A34" s="145">
        <v>18</v>
      </c>
      <c r="B34" s="145" t="s">
        <v>98</v>
      </c>
      <c r="C34" s="197">
        <v>713</v>
      </c>
      <c r="D34" s="205" t="s">
        <v>214</v>
      </c>
      <c r="E34" s="205" t="s">
        <v>215</v>
      </c>
      <c r="F34" s="205" t="s">
        <v>100</v>
      </c>
      <c r="G34" s="226">
        <v>56</v>
      </c>
      <c r="H34" s="211">
        <v>0</v>
      </c>
      <c r="I34" s="147">
        <f aca="true" t="shared" si="7" ref="I34:I40">G34*H34</f>
        <v>0</v>
      </c>
      <c r="J34" s="148">
        <v>0</v>
      </c>
      <c r="K34" s="146">
        <v>0</v>
      </c>
      <c r="L34" s="148">
        <v>0</v>
      </c>
      <c r="M34" s="146">
        <f aca="true" t="shared" si="8" ref="M34:M40">G34*L34</f>
        <v>0</v>
      </c>
      <c r="N34" s="149">
        <v>21</v>
      </c>
      <c r="O34" s="136">
        <v>16</v>
      </c>
      <c r="P34" s="135">
        <v>2</v>
      </c>
      <c r="Q34" s="242"/>
      <c r="R34" s="250"/>
      <c r="S34" s="251">
        <f>I34</f>
        <v>0</v>
      </c>
      <c r="T34" s="245"/>
      <c r="U34" s="243"/>
      <c r="V34" s="157"/>
    </row>
    <row r="35" spans="1:22" s="135" customFormat="1" ht="15" customHeight="1">
      <c r="A35" s="145">
        <v>19</v>
      </c>
      <c r="B35" s="145" t="s">
        <v>98</v>
      </c>
      <c r="C35" s="197">
        <v>713</v>
      </c>
      <c r="D35" s="205" t="s">
        <v>216</v>
      </c>
      <c r="E35" s="205" t="s">
        <v>217</v>
      </c>
      <c r="F35" s="205" t="s">
        <v>100</v>
      </c>
      <c r="G35" s="226">
        <v>6</v>
      </c>
      <c r="H35" s="211">
        <v>0</v>
      </c>
      <c r="I35" s="147">
        <f t="shared" si="7"/>
        <v>0</v>
      </c>
      <c r="J35" s="148">
        <v>0</v>
      </c>
      <c r="K35" s="146">
        <v>0</v>
      </c>
      <c r="L35" s="148">
        <v>0</v>
      </c>
      <c r="M35" s="146">
        <f t="shared" si="8"/>
        <v>0</v>
      </c>
      <c r="N35" s="149">
        <v>21</v>
      </c>
      <c r="O35" s="136">
        <v>16</v>
      </c>
      <c r="P35" s="135">
        <v>2</v>
      </c>
      <c r="Q35" s="242"/>
      <c r="R35" s="250"/>
      <c r="S35" s="251">
        <f>I35</f>
        <v>0</v>
      </c>
      <c r="T35" s="245"/>
      <c r="U35" s="243"/>
      <c r="V35" s="157"/>
    </row>
    <row r="36" spans="1:22" s="135" customFormat="1" ht="15" customHeight="1">
      <c r="A36" s="145">
        <v>20</v>
      </c>
      <c r="B36" s="145" t="s">
        <v>98</v>
      </c>
      <c r="C36" s="197">
        <v>713</v>
      </c>
      <c r="D36" s="205" t="s">
        <v>218</v>
      </c>
      <c r="E36" s="205" t="s">
        <v>219</v>
      </c>
      <c r="F36" s="205" t="s">
        <v>100</v>
      </c>
      <c r="G36" s="226">
        <v>2</v>
      </c>
      <c r="H36" s="211">
        <v>0</v>
      </c>
      <c r="I36" s="147">
        <f t="shared" si="7"/>
        <v>0</v>
      </c>
      <c r="J36" s="148">
        <v>0</v>
      </c>
      <c r="K36" s="146">
        <v>0</v>
      </c>
      <c r="L36" s="148">
        <v>0</v>
      </c>
      <c r="M36" s="146">
        <f t="shared" si="8"/>
        <v>0</v>
      </c>
      <c r="N36" s="149">
        <v>21</v>
      </c>
      <c r="O36" s="136">
        <v>16</v>
      </c>
      <c r="P36" s="135">
        <v>2</v>
      </c>
      <c r="Q36" s="242"/>
      <c r="R36" s="250"/>
      <c r="S36" s="251">
        <f>I36</f>
        <v>0</v>
      </c>
      <c r="T36" s="245"/>
      <c r="U36" s="243"/>
      <c r="V36" s="157"/>
    </row>
    <row r="37" spans="1:22" s="135" customFormat="1" ht="15" customHeight="1">
      <c r="A37" s="145">
        <v>21</v>
      </c>
      <c r="B37" s="145" t="s">
        <v>98</v>
      </c>
      <c r="C37" s="197">
        <v>713</v>
      </c>
      <c r="D37" s="205" t="s">
        <v>194</v>
      </c>
      <c r="E37" s="205" t="s">
        <v>195</v>
      </c>
      <c r="F37" s="205" t="s">
        <v>100</v>
      </c>
      <c r="G37" s="226">
        <v>4</v>
      </c>
      <c r="H37" s="211">
        <v>0</v>
      </c>
      <c r="I37" s="147">
        <f t="shared" si="7"/>
        <v>0</v>
      </c>
      <c r="J37" s="148">
        <v>0</v>
      </c>
      <c r="K37" s="146">
        <v>0</v>
      </c>
      <c r="L37" s="148">
        <v>0</v>
      </c>
      <c r="M37" s="146">
        <f t="shared" si="8"/>
        <v>0</v>
      </c>
      <c r="N37" s="149">
        <v>21</v>
      </c>
      <c r="O37" s="136">
        <v>16</v>
      </c>
      <c r="P37" s="135">
        <v>2</v>
      </c>
      <c r="Q37" s="242"/>
      <c r="R37" s="250"/>
      <c r="S37" s="251">
        <f>I37</f>
        <v>0</v>
      </c>
      <c r="T37" s="245"/>
      <c r="U37" s="243"/>
      <c r="V37" s="157"/>
    </row>
    <row r="38" spans="1:22" s="135" customFormat="1" ht="22.5">
      <c r="A38" s="145">
        <v>22</v>
      </c>
      <c r="B38" s="145" t="s">
        <v>98</v>
      </c>
      <c r="C38" s="197">
        <v>713</v>
      </c>
      <c r="D38" s="218" t="s">
        <v>198</v>
      </c>
      <c r="E38" s="192" t="s">
        <v>220</v>
      </c>
      <c r="F38" s="145" t="s">
        <v>107</v>
      </c>
      <c r="G38" s="229">
        <v>2</v>
      </c>
      <c r="H38" s="190">
        <v>0</v>
      </c>
      <c r="I38" s="147">
        <f t="shared" si="7"/>
        <v>0</v>
      </c>
      <c r="J38" s="148">
        <v>0</v>
      </c>
      <c r="K38" s="146">
        <v>0</v>
      </c>
      <c r="L38" s="148">
        <v>0</v>
      </c>
      <c r="M38" s="146">
        <f t="shared" si="8"/>
        <v>0</v>
      </c>
      <c r="N38" s="149">
        <v>21</v>
      </c>
      <c r="O38" s="136">
        <v>16</v>
      </c>
      <c r="P38" s="135">
        <v>2</v>
      </c>
      <c r="Q38" s="242"/>
      <c r="R38" s="250"/>
      <c r="S38" s="251">
        <f>I38</f>
        <v>0</v>
      </c>
      <c r="T38" s="245"/>
      <c r="U38" s="243"/>
      <c r="V38" s="157"/>
    </row>
    <row r="39" spans="1:21" s="182" customFormat="1" ht="11.25">
      <c r="A39" s="175">
        <v>23</v>
      </c>
      <c r="B39" s="175" t="s">
        <v>98</v>
      </c>
      <c r="C39" s="175">
        <v>713</v>
      </c>
      <c r="D39" s="219" t="s">
        <v>221</v>
      </c>
      <c r="E39" s="176" t="s">
        <v>222</v>
      </c>
      <c r="F39" s="175" t="s">
        <v>100</v>
      </c>
      <c r="G39" s="206">
        <f>SUM(G30:G34)</f>
        <v>1314</v>
      </c>
      <c r="H39" s="178">
        <v>0</v>
      </c>
      <c r="I39" s="178">
        <f t="shared" si="7"/>
        <v>0</v>
      </c>
      <c r="J39" s="179">
        <v>0</v>
      </c>
      <c r="K39" s="177">
        <f>G39*J39</f>
        <v>0</v>
      </c>
      <c r="L39" s="179">
        <v>0</v>
      </c>
      <c r="M39" s="177">
        <f t="shared" si="8"/>
        <v>0</v>
      </c>
      <c r="N39" s="180">
        <v>21</v>
      </c>
      <c r="O39" s="181">
        <v>16</v>
      </c>
      <c r="P39" s="182" t="s">
        <v>101</v>
      </c>
      <c r="Q39" s="242"/>
      <c r="R39" s="250">
        <f>I39</f>
        <v>0</v>
      </c>
      <c r="S39" s="251"/>
      <c r="T39" s="237"/>
      <c r="U39" s="242"/>
    </row>
    <row r="40" spans="1:21" s="182" customFormat="1" ht="11.25">
      <c r="A40" s="175">
        <v>24</v>
      </c>
      <c r="B40" s="175" t="s">
        <v>98</v>
      </c>
      <c r="C40" s="175">
        <v>713</v>
      </c>
      <c r="D40" s="219" t="s">
        <v>196</v>
      </c>
      <c r="E40" s="176" t="s">
        <v>197</v>
      </c>
      <c r="F40" s="175" t="s">
        <v>100</v>
      </c>
      <c r="G40" s="206">
        <f>SUM(G35:G37)</f>
        <v>12</v>
      </c>
      <c r="H40" s="178">
        <v>0</v>
      </c>
      <c r="I40" s="178">
        <f t="shared" si="7"/>
        <v>0</v>
      </c>
      <c r="J40" s="179">
        <v>0</v>
      </c>
      <c r="K40" s="177">
        <f>G40*J40</f>
        <v>0</v>
      </c>
      <c r="L40" s="179">
        <v>0</v>
      </c>
      <c r="M40" s="177">
        <f t="shared" si="8"/>
        <v>0</v>
      </c>
      <c r="N40" s="180">
        <v>21</v>
      </c>
      <c r="O40" s="181">
        <v>16</v>
      </c>
      <c r="P40" s="182" t="s">
        <v>101</v>
      </c>
      <c r="Q40" s="242"/>
      <c r="R40" s="250">
        <f>I40</f>
        <v>0</v>
      </c>
      <c r="S40" s="251"/>
      <c r="T40" s="237"/>
      <c r="U40" s="242"/>
    </row>
    <row r="41" spans="1:21" s="182" customFormat="1" ht="11.25">
      <c r="A41" s="175">
        <v>25</v>
      </c>
      <c r="B41" s="175" t="s">
        <v>98</v>
      </c>
      <c r="C41" s="175">
        <v>713</v>
      </c>
      <c r="D41" s="219" t="s">
        <v>109</v>
      </c>
      <c r="E41" s="176" t="s">
        <v>110</v>
      </c>
      <c r="F41" s="175" t="s">
        <v>108</v>
      </c>
      <c r="G41" s="206">
        <v>1</v>
      </c>
      <c r="H41" s="178">
        <v>0</v>
      </c>
      <c r="I41" s="178">
        <f t="shared" si="5"/>
        <v>0</v>
      </c>
      <c r="J41" s="179">
        <v>0</v>
      </c>
      <c r="K41" s="177">
        <f>G41*J41</f>
        <v>0</v>
      </c>
      <c r="L41" s="179">
        <v>0</v>
      </c>
      <c r="M41" s="177">
        <f t="shared" si="6"/>
        <v>0</v>
      </c>
      <c r="N41" s="180">
        <v>21</v>
      </c>
      <c r="O41" s="181">
        <v>16</v>
      </c>
      <c r="P41" s="182" t="s">
        <v>101</v>
      </c>
      <c r="Q41" s="242"/>
      <c r="R41" s="250">
        <f>I41</f>
        <v>0</v>
      </c>
      <c r="S41" s="251"/>
      <c r="T41" s="237"/>
      <c r="U41" s="242"/>
    </row>
    <row r="42" spans="1:21" s="182" customFormat="1" ht="11.25">
      <c r="A42" s="175">
        <v>26</v>
      </c>
      <c r="B42" s="175" t="s">
        <v>98</v>
      </c>
      <c r="C42" s="175">
        <v>713</v>
      </c>
      <c r="D42" s="219" t="s">
        <v>111</v>
      </c>
      <c r="E42" s="176" t="s">
        <v>112</v>
      </c>
      <c r="F42" s="175" t="s">
        <v>113</v>
      </c>
      <c r="G42" s="206">
        <v>72</v>
      </c>
      <c r="H42" s="178">
        <v>0</v>
      </c>
      <c r="I42" s="178">
        <f t="shared" si="5"/>
        <v>0</v>
      </c>
      <c r="J42" s="179">
        <v>0</v>
      </c>
      <c r="K42" s="177">
        <f>G42*J42</f>
        <v>0</v>
      </c>
      <c r="L42" s="179">
        <v>0</v>
      </c>
      <c r="M42" s="177">
        <f t="shared" si="6"/>
        <v>0</v>
      </c>
      <c r="N42" s="180">
        <v>21</v>
      </c>
      <c r="O42" s="181">
        <v>16</v>
      </c>
      <c r="P42" s="182" t="s">
        <v>101</v>
      </c>
      <c r="Q42" s="242"/>
      <c r="R42" s="250">
        <f>I42</f>
        <v>0</v>
      </c>
      <c r="S42" s="251"/>
      <c r="T42" s="237"/>
      <c r="U42" s="242"/>
    </row>
    <row r="43" spans="1:21" s="182" customFormat="1" ht="11.25">
      <c r="A43" s="175">
        <v>27</v>
      </c>
      <c r="B43" s="175" t="s">
        <v>98</v>
      </c>
      <c r="C43" s="175">
        <v>713</v>
      </c>
      <c r="D43" s="219" t="s">
        <v>114</v>
      </c>
      <c r="E43" s="176" t="s">
        <v>128</v>
      </c>
      <c r="F43" s="175" t="s">
        <v>108</v>
      </c>
      <c r="G43" s="206">
        <v>1</v>
      </c>
      <c r="H43" s="178">
        <v>0</v>
      </c>
      <c r="I43" s="178">
        <f t="shared" si="5"/>
        <v>0</v>
      </c>
      <c r="J43" s="179">
        <v>0</v>
      </c>
      <c r="K43" s="177">
        <f>G43*J43</f>
        <v>0</v>
      </c>
      <c r="L43" s="179">
        <v>0</v>
      </c>
      <c r="M43" s="177">
        <f t="shared" si="6"/>
        <v>0</v>
      </c>
      <c r="N43" s="180">
        <v>21</v>
      </c>
      <c r="O43" s="181">
        <v>16</v>
      </c>
      <c r="P43" s="182" t="s">
        <v>101</v>
      </c>
      <c r="Q43" s="242"/>
      <c r="R43" s="250">
        <f>I43</f>
        <v>0</v>
      </c>
      <c r="S43" s="251"/>
      <c r="T43" s="237"/>
      <c r="U43" s="242"/>
    </row>
    <row r="44" spans="1:21" s="132" customFormat="1" ht="11.25">
      <c r="A44" s="142"/>
      <c r="B44" s="142" t="s">
        <v>57</v>
      </c>
      <c r="C44" s="141"/>
      <c r="D44" s="215" t="s">
        <v>115</v>
      </c>
      <c r="E44" s="143" t="s">
        <v>116</v>
      </c>
      <c r="F44" s="194"/>
      <c r="G44" s="228"/>
      <c r="H44" s="141"/>
      <c r="I44" s="144">
        <f>SUM(I45:I96)</f>
        <v>0</v>
      </c>
      <c r="J44" s="141"/>
      <c r="K44" s="144">
        <f>SUM(K60:K86)</f>
        <v>0</v>
      </c>
      <c r="L44" s="141"/>
      <c r="M44" s="144">
        <f>SUM(M60:M86)</f>
        <v>0</v>
      </c>
      <c r="N44" s="144"/>
      <c r="P44" s="134" t="s">
        <v>97</v>
      </c>
      <c r="Q44" s="241"/>
      <c r="R44" s="250"/>
      <c r="S44" s="251"/>
      <c r="T44" s="236"/>
      <c r="U44" s="241"/>
    </row>
    <row r="45" spans="1:21" s="132" customFormat="1" ht="56.25">
      <c r="A45" s="156">
        <v>28</v>
      </c>
      <c r="B45" s="156" t="s">
        <v>102</v>
      </c>
      <c r="C45" s="156" t="s">
        <v>103</v>
      </c>
      <c r="D45" s="207" t="s">
        <v>146</v>
      </c>
      <c r="E45" s="166" t="s">
        <v>373</v>
      </c>
      <c r="F45" s="189" t="s">
        <v>108</v>
      </c>
      <c r="G45" s="229">
        <v>1</v>
      </c>
      <c r="H45" s="239">
        <v>0</v>
      </c>
      <c r="I45" s="168">
        <f aca="true" t="shared" si="9" ref="I45:I73">G45*H45</f>
        <v>0</v>
      </c>
      <c r="J45" s="169">
        <v>0</v>
      </c>
      <c r="K45" s="167">
        <f aca="true" t="shared" si="10" ref="K45:K73">G45*J45</f>
        <v>0</v>
      </c>
      <c r="L45" s="169">
        <v>0</v>
      </c>
      <c r="M45" s="167">
        <f aca="true" t="shared" si="11" ref="M45:M73">G45*L45</f>
        <v>0</v>
      </c>
      <c r="N45" s="170">
        <v>21</v>
      </c>
      <c r="O45" s="171">
        <v>16</v>
      </c>
      <c r="P45" s="172" t="s">
        <v>101</v>
      </c>
      <c r="Q45" s="242"/>
      <c r="R45" s="250"/>
      <c r="S45" s="251">
        <f>I45</f>
        <v>0</v>
      </c>
      <c r="T45" s="236"/>
      <c r="U45" s="241"/>
    </row>
    <row r="46" spans="1:21" s="132" customFormat="1" ht="22.5">
      <c r="A46" s="156">
        <v>29</v>
      </c>
      <c r="B46" s="156" t="s">
        <v>102</v>
      </c>
      <c r="C46" s="156" t="s">
        <v>103</v>
      </c>
      <c r="D46" s="207" t="s">
        <v>147</v>
      </c>
      <c r="E46" s="166" t="s">
        <v>372</v>
      </c>
      <c r="F46" s="189" t="s">
        <v>108</v>
      </c>
      <c r="G46" s="229">
        <v>1</v>
      </c>
      <c r="H46" s="239">
        <v>0</v>
      </c>
      <c r="I46" s="168">
        <f t="shared" si="9"/>
        <v>0</v>
      </c>
      <c r="J46" s="169">
        <v>0</v>
      </c>
      <c r="K46" s="167">
        <f t="shared" si="10"/>
        <v>0</v>
      </c>
      <c r="L46" s="169">
        <v>0</v>
      </c>
      <c r="M46" s="167">
        <f t="shared" si="11"/>
        <v>0</v>
      </c>
      <c r="N46" s="170">
        <v>21</v>
      </c>
      <c r="O46" s="171">
        <v>16</v>
      </c>
      <c r="P46" s="172" t="s">
        <v>101</v>
      </c>
      <c r="Q46" s="242"/>
      <c r="R46" s="250"/>
      <c r="S46" s="251">
        <f>I46</f>
        <v>0</v>
      </c>
      <c r="T46" s="236"/>
      <c r="U46" s="241"/>
    </row>
    <row r="47" spans="1:21" s="132" customFormat="1" ht="33.75">
      <c r="A47" s="156">
        <v>30</v>
      </c>
      <c r="B47" s="156" t="s">
        <v>102</v>
      </c>
      <c r="C47" s="156" t="s">
        <v>103</v>
      </c>
      <c r="D47" s="207" t="s">
        <v>340</v>
      </c>
      <c r="E47" s="166" t="s">
        <v>341</v>
      </c>
      <c r="F47" s="189" t="s">
        <v>108</v>
      </c>
      <c r="G47" s="229">
        <v>1</v>
      </c>
      <c r="H47" s="239">
        <v>0</v>
      </c>
      <c r="I47" s="168">
        <f>G47*H47</f>
        <v>0</v>
      </c>
      <c r="J47" s="169">
        <v>0</v>
      </c>
      <c r="K47" s="167">
        <f>G47*J47</f>
        <v>0</v>
      </c>
      <c r="L47" s="169">
        <v>0</v>
      </c>
      <c r="M47" s="167">
        <f>G47*L47</f>
        <v>0</v>
      </c>
      <c r="N47" s="170">
        <v>21</v>
      </c>
      <c r="O47" s="171">
        <v>16</v>
      </c>
      <c r="P47" s="172" t="s">
        <v>101</v>
      </c>
      <c r="Q47" s="242"/>
      <c r="R47" s="250"/>
      <c r="S47" s="251">
        <f>I47</f>
        <v>0</v>
      </c>
      <c r="T47" s="236"/>
      <c r="U47" s="241"/>
    </row>
    <row r="48" spans="1:21" s="182" customFormat="1" ht="11.25">
      <c r="A48" s="175">
        <v>31</v>
      </c>
      <c r="B48" s="175" t="s">
        <v>98</v>
      </c>
      <c r="C48" s="175">
        <v>734</v>
      </c>
      <c r="D48" s="220">
        <v>731249126</v>
      </c>
      <c r="E48" s="176" t="s">
        <v>166</v>
      </c>
      <c r="F48" s="175" t="s">
        <v>149</v>
      </c>
      <c r="G48" s="206">
        <v>2</v>
      </c>
      <c r="H48" s="178">
        <v>0</v>
      </c>
      <c r="I48" s="178">
        <f t="shared" si="9"/>
        <v>0</v>
      </c>
      <c r="J48" s="179">
        <v>0</v>
      </c>
      <c r="K48" s="177">
        <f t="shared" si="10"/>
        <v>0</v>
      </c>
      <c r="L48" s="179">
        <v>0</v>
      </c>
      <c r="M48" s="177">
        <f t="shared" si="11"/>
        <v>0</v>
      </c>
      <c r="N48" s="180">
        <v>21</v>
      </c>
      <c r="O48" s="181">
        <v>16</v>
      </c>
      <c r="P48" s="182" t="s">
        <v>101</v>
      </c>
      <c r="Q48" s="242"/>
      <c r="R48" s="250">
        <f>I48</f>
        <v>0</v>
      </c>
      <c r="S48" s="251"/>
      <c r="T48" s="237"/>
      <c r="U48" s="242"/>
    </row>
    <row r="49" spans="1:21" s="182" customFormat="1" ht="11.25">
      <c r="A49" s="156">
        <v>32</v>
      </c>
      <c r="B49" s="156" t="s">
        <v>102</v>
      </c>
      <c r="C49" s="156" t="s">
        <v>103</v>
      </c>
      <c r="D49" s="207" t="s">
        <v>150</v>
      </c>
      <c r="E49" s="166" t="s">
        <v>342</v>
      </c>
      <c r="F49" s="189" t="s">
        <v>108</v>
      </c>
      <c r="G49" s="229">
        <v>1</v>
      </c>
      <c r="H49" s="231">
        <v>0</v>
      </c>
      <c r="I49" s="168">
        <f t="shared" si="9"/>
        <v>0</v>
      </c>
      <c r="J49" s="169">
        <v>0</v>
      </c>
      <c r="K49" s="167">
        <f t="shared" si="10"/>
        <v>0</v>
      </c>
      <c r="L49" s="169">
        <v>0</v>
      </c>
      <c r="M49" s="167">
        <f t="shared" si="11"/>
        <v>0</v>
      </c>
      <c r="N49" s="170">
        <v>21</v>
      </c>
      <c r="O49" s="171">
        <v>16</v>
      </c>
      <c r="P49" s="172" t="s">
        <v>101</v>
      </c>
      <c r="Q49" s="242"/>
      <c r="R49" s="250"/>
      <c r="S49" s="251">
        <f>I49</f>
        <v>0</v>
      </c>
      <c r="T49" s="237"/>
      <c r="U49" s="242"/>
    </row>
    <row r="50" spans="1:21" s="182" customFormat="1" ht="11.25">
      <c r="A50" s="175">
        <v>33</v>
      </c>
      <c r="B50" s="175" t="s">
        <v>98</v>
      </c>
      <c r="C50" s="175">
        <v>734</v>
      </c>
      <c r="D50" s="220">
        <v>732219103</v>
      </c>
      <c r="E50" s="176" t="s">
        <v>148</v>
      </c>
      <c r="F50" s="175" t="s">
        <v>149</v>
      </c>
      <c r="G50" s="206">
        <v>1</v>
      </c>
      <c r="H50" s="232">
        <v>0</v>
      </c>
      <c r="I50" s="178">
        <f t="shared" si="9"/>
        <v>0</v>
      </c>
      <c r="J50" s="179">
        <v>0</v>
      </c>
      <c r="K50" s="177">
        <f t="shared" si="10"/>
        <v>0</v>
      </c>
      <c r="L50" s="179">
        <v>0</v>
      </c>
      <c r="M50" s="177">
        <f t="shared" si="11"/>
        <v>0</v>
      </c>
      <c r="N50" s="180">
        <v>21</v>
      </c>
      <c r="O50" s="181">
        <v>16</v>
      </c>
      <c r="P50" s="182" t="s">
        <v>101</v>
      </c>
      <c r="Q50" s="242"/>
      <c r="R50" s="250">
        <f>I50</f>
        <v>0</v>
      </c>
      <c r="S50" s="251"/>
      <c r="T50" s="237"/>
      <c r="U50" s="242"/>
    </row>
    <row r="51" spans="1:21" s="182" customFormat="1" ht="22.5">
      <c r="A51" s="156">
        <v>34</v>
      </c>
      <c r="B51" s="156" t="s">
        <v>102</v>
      </c>
      <c r="C51" s="156" t="s">
        <v>103</v>
      </c>
      <c r="D51" s="217" t="s">
        <v>204</v>
      </c>
      <c r="E51" s="205" t="s">
        <v>167</v>
      </c>
      <c r="F51" s="189" t="s">
        <v>108</v>
      </c>
      <c r="G51" s="210">
        <v>1</v>
      </c>
      <c r="H51" s="231">
        <v>0</v>
      </c>
      <c r="I51" s="168">
        <f t="shared" si="9"/>
        <v>0</v>
      </c>
      <c r="J51" s="169">
        <v>0</v>
      </c>
      <c r="K51" s="167">
        <f t="shared" si="10"/>
        <v>0</v>
      </c>
      <c r="L51" s="169">
        <v>0</v>
      </c>
      <c r="M51" s="167">
        <f t="shared" si="11"/>
        <v>0</v>
      </c>
      <c r="N51" s="170">
        <v>21</v>
      </c>
      <c r="O51" s="171">
        <v>16</v>
      </c>
      <c r="P51" s="172" t="s">
        <v>101</v>
      </c>
      <c r="Q51" s="242"/>
      <c r="R51" s="250"/>
      <c r="S51" s="251">
        <f>I51</f>
        <v>0</v>
      </c>
      <c r="T51" s="237"/>
      <c r="U51" s="242"/>
    </row>
    <row r="52" spans="1:21" s="182" customFormat="1" ht="11.25">
      <c r="A52" s="156">
        <v>35</v>
      </c>
      <c r="B52" s="156" t="s">
        <v>102</v>
      </c>
      <c r="C52" s="156" t="s">
        <v>103</v>
      </c>
      <c r="D52" s="217" t="s">
        <v>205</v>
      </c>
      <c r="E52" s="205" t="s">
        <v>343</v>
      </c>
      <c r="F52" s="189" t="s">
        <v>108</v>
      </c>
      <c r="G52" s="210">
        <v>1</v>
      </c>
      <c r="H52" s="231">
        <v>0</v>
      </c>
      <c r="I52" s="168">
        <f t="shared" si="9"/>
        <v>0</v>
      </c>
      <c r="J52" s="169">
        <v>0</v>
      </c>
      <c r="K52" s="167">
        <f t="shared" si="10"/>
        <v>0</v>
      </c>
      <c r="L52" s="169">
        <v>0</v>
      </c>
      <c r="M52" s="167">
        <f t="shared" si="11"/>
        <v>0</v>
      </c>
      <c r="N52" s="170">
        <v>21</v>
      </c>
      <c r="O52" s="171">
        <v>16</v>
      </c>
      <c r="P52" s="172" t="s">
        <v>101</v>
      </c>
      <c r="Q52" s="242"/>
      <c r="R52" s="250"/>
      <c r="S52" s="251">
        <f>I52</f>
        <v>0</v>
      </c>
      <c r="T52" s="237"/>
      <c r="U52" s="242"/>
    </row>
    <row r="53" spans="1:21" s="172" customFormat="1" ht="11.25">
      <c r="A53" s="175">
        <v>36</v>
      </c>
      <c r="B53" s="175" t="s">
        <v>102</v>
      </c>
      <c r="C53" s="185">
        <v>734</v>
      </c>
      <c r="D53" s="221">
        <v>732429111</v>
      </c>
      <c r="E53" s="186" t="s">
        <v>168</v>
      </c>
      <c r="F53" s="187" t="s">
        <v>108</v>
      </c>
      <c r="G53" s="206">
        <v>2</v>
      </c>
      <c r="H53" s="233">
        <v>0</v>
      </c>
      <c r="I53" s="178">
        <f t="shared" si="9"/>
        <v>0</v>
      </c>
      <c r="J53" s="179">
        <v>0</v>
      </c>
      <c r="K53" s="177">
        <f t="shared" si="10"/>
        <v>0</v>
      </c>
      <c r="L53" s="179">
        <v>0</v>
      </c>
      <c r="M53" s="177">
        <f t="shared" si="11"/>
        <v>0</v>
      </c>
      <c r="N53" s="170">
        <v>21</v>
      </c>
      <c r="O53" s="171">
        <v>16</v>
      </c>
      <c r="P53" s="172" t="s">
        <v>101</v>
      </c>
      <c r="Q53" s="242"/>
      <c r="R53" s="250">
        <f>I53</f>
        <v>0</v>
      </c>
      <c r="S53" s="251"/>
      <c r="T53" s="237"/>
      <c r="U53" s="242"/>
    </row>
    <row r="54" spans="1:21" s="172" customFormat="1" ht="22.5">
      <c r="A54" s="156">
        <v>37</v>
      </c>
      <c r="B54" s="156" t="s">
        <v>98</v>
      </c>
      <c r="C54" s="156" t="s">
        <v>103</v>
      </c>
      <c r="D54" s="207" t="s">
        <v>206</v>
      </c>
      <c r="E54" s="208" t="s">
        <v>344</v>
      </c>
      <c r="F54" s="209" t="s">
        <v>107</v>
      </c>
      <c r="G54" s="210">
        <v>1</v>
      </c>
      <c r="H54" s="234">
        <v>0</v>
      </c>
      <c r="I54" s="168">
        <f>G54*H54</f>
        <v>0</v>
      </c>
      <c r="J54" s="169">
        <v>0</v>
      </c>
      <c r="K54" s="167">
        <f>G54*J54</f>
        <v>0</v>
      </c>
      <c r="L54" s="169">
        <v>0</v>
      </c>
      <c r="M54" s="167">
        <f>G54*L54</f>
        <v>0</v>
      </c>
      <c r="N54" s="170">
        <v>21</v>
      </c>
      <c r="O54" s="171">
        <v>16</v>
      </c>
      <c r="P54" s="172" t="s">
        <v>101</v>
      </c>
      <c r="Q54" s="242"/>
      <c r="R54" s="250"/>
      <c r="S54" s="251">
        <f>I54</f>
        <v>0</v>
      </c>
      <c r="T54" s="237"/>
      <c r="U54" s="242"/>
    </row>
    <row r="55" spans="1:21" s="172" customFormat="1" ht="22.5">
      <c r="A55" s="156">
        <v>38</v>
      </c>
      <c r="B55" s="156" t="s">
        <v>98</v>
      </c>
      <c r="C55" s="156" t="s">
        <v>103</v>
      </c>
      <c r="D55" s="207" t="s">
        <v>207</v>
      </c>
      <c r="E55" s="208" t="s">
        <v>345</v>
      </c>
      <c r="F55" s="209" t="s">
        <v>107</v>
      </c>
      <c r="G55" s="210">
        <v>1</v>
      </c>
      <c r="H55" s="234">
        <v>0</v>
      </c>
      <c r="I55" s="168">
        <f t="shared" si="9"/>
        <v>0</v>
      </c>
      <c r="J55" s="169">
        <v>0</v>
      </c>
      <c r="K55" s="167">
        <f t="shared" si="10"/>
        <v>0</v>
      </c>
      <c r="L55" s="169">
        <v>0</v>
      </c>
      <c r="M55" s="167">
        <f t="shared" si="11"/>
        <v>0</v>
      </c>
      <c r="N55" s="170">
        <v>21</v>
      </c>
      <c r="O55" s="171">
        <v>16</v>
      </c>
      <c r="P55" s="172" t="s">
        <v>101</v>
      </c>
      <c r="Q55" s="242"/>
      <c r="R55" s="250"/>
      <c r="S55" s="251">
        <f>I55</f>
        <v>0</v>
      </c>
      <c r="T55" s="237"/>
      <c r="U55" s="242"/>
    </row>
    <row r="56" spans="1:21" s="172" customFormat="1" ht="11.25">
      <c r="A56" s="175">
        <v>39</v>
      </c>
      <c r="B56" s="175" t="s">
        <v>102</v>
      </c>
      <c r="C56" s="185" t="s">
        <v>103</v>
      </c>
      <c r="D56" s="220">
        <v>732429112</v>
      </c>
      <c r="E56" s="176" t="s">
        <v>169</v>
      </c>
      <c r="F56" s="187" t="s">
        <v>108</v>
      </c>
      <c r="G56" s="206">
        <v>1</v>
      </c>
      <c r="H56" s="233">
        <v>0</v>
      </c>
      <c r="I56" s="178">
        <f t="shared" si="9"/>
        <v>0</v>
      </c>
      <c r="J56" s="179">
        <v>0</v>
      </c>
      <c r="K56" s="177">
        <f t="shared" si="10"/>
        <v>0</v>
      </c>
      <c r="L56" s="179">
        <v>0</v>
      </c>
      <c r="M56" s="177">
        <f t="shared" si="11"/>
        <v>0</v>
      </c>
      <c r="N56" s="170">
        <v>21</v>
      </c>
      <c r="O56" s="171">
        <v>16</v>
      </c>
      <c r="P56" s="172" t="s">
        <v>101</v>
      </c>
      <c r="Q56" s="242"/>
      <c r="R56" s="250">
        <f>I56</f>
        <v>0</v>
      </c>
      <c r="S56" s="251"/>
      <c r="T56" s="237"/>
      <c r="U56" s="242"/>
    </row>
    <row r="57" spans="1:21" s="172" customFormat="1" ht="22.5">
      <c r="A57" s="156">
        <v>40</v>
      </c>
      <c r="B57" s="156" t="s">
        <v>98</v>
      </c>
      <c r="C57" s="156" t="s">
        <v>103</v>
      </c>
      <c r="D57" s="207" t="s">
        <v>208</v>
      </c>
      <c r="E57" s="208" t="s">
        <v>346</v>
      </c>
      <c r="F57" s="209" t="s">
        <v>107</v>
      </c>
      <c r="G57" s="210">
        <v>1</v>
      </c>
      <c r="H57" s="234">
        <v>0</v>
      </c>
      <c r="I57" s="168">
        <f t="shared" si="9"/>
        <v>0</v>
      </c>
      <c r="J57" s="169">
        <v>0</v>
      </c>
      <c r="K57" s="167">
        <f t="shared" si="10"/>
        <v>0</v>
      </c>
      <c r="L57" s="169">
        <v>0</v>
      </c>
      <c r="M57" s="167">
        <f t="shared" si="11"/>
        <v>0</v>
      </c>
      <c r="N57" s="170">
        <v>21</v>
      </c>
      <c r="O57" s="171">
        <v>16</v>
      </c>
      <c r="P57" s="172" t="s">
        <v>101</v>
      </c>
      <c r="Q57" s="242"/>
      <c r="R57" s="250"/>
      <c r="S57" s="251">
        <f>I57</f>
        <v>0</v>
      </c>
      <c r="T57" s="237"/>
      <c r="U57" s="242"/>
    </row>
    <row r="58" spans="1:21" s="182" customFormat="1" ht="13.5" customHeight="1">
      <c r="A58" s="175">
        <v>41</v>
      </c>
      <c r="B58" s="175" t="s">
        <v>98</v>
      </c>
      <c r="C58" s="175">
        <v>734</v>
      </c>
      <c r="D58" s="220" t="s">
        <v>170</v>
      </c>
      <c r="E58" s="176" t="s">
        <v>171</v>
      </c>
      <c r="F58" s="175" t="s">
        <v>107</v>
      </c>
      <c r="G58" s="206">
        <v>24</v>
      </c>
      <c r="H58" s="232">
        <v>0</v>
      </c>
      <c r="I58" s="178">
        <f t="shared" si="9"/>
        <v>0</v>
      </c>
      <c r="J58" s="179">
        <v>0</v>
      </c>
      <c r="K58" s="177">
        <f t="shared" si="10"/>
        <v>0</v>
      </c>
      <c r="L58" s="179">
        <v>0</v>
      </c>
      <c r="M58" s="177">
        <f t="shared" si="11"/>
        <v>0</v>
      </c>
      <c r="N58" s="180">
        <v>21</v>
      </c>
      <c r="O58" s="181">
        <v>16</v>
      </c>
      <c r="P58" s="182" t="s">
        <v>101</v>
      </c>
      <c r="Q58" s="242"/>
      <c r="R58" s="250">
        <f>I58</f>
        <v>0</v>
      </c>
      <c r="S58" s="251"/>
      <c r="T58" s="237"/>
      <c r="U58" s="242"/>
    </row>
    <row r="59" spans="1:21" s="132" customFormat="1" ht="11.25">
      <c r="A59" s="156">
        <v>42</v>
      </c>
      <c r="B59" s="156" t="s">
        <v>102</v>
      </c>
      <c r="C59" s="156" t="s">
        <v>103</v>
      </c>
      <c r="D59" s="207" t="s">
        <v>172</v>
      </c>
      <c r="E59" s="166" t="s">
        <v>173</v>
      </c>
      <c r="F59" s="189" t="s">
        <v>107</v>
      </c>
      <c r="G59" s="210">
        <v>24</v>
      </c>
      <c r="H59" s="183">
        <v>0</v>
      </c>
      <c r="I59" s="168">
        <f t="shared" si="9"/>
        <v>0</v>
      </c>
      <c r="J59" s="169">
        <v>0</v>
      </c>
      <c r="K59" s="167">
        <f t="shared" si="10"/>
        <v>0</v>
      </c>
      <c r="L59" s="169">
        <v>0</v>
      </c>
      <c r="M59" s="167">
        <f t="shared" si="11"/>
        <v>0</v>
      </c>
      <c r="N59" s="170">
        <v>21</v>
      </c>
      <c r="O59" s="171">
        <v>16</v>
      </c>
      <c r="P59" s="172" t="s">
        <v>101</v>
      </c>
      <c r="Q59" s="242"/>
      <c r="R59" s="250"/>
      <c r="S59" s="251">
        <f>I59</f>
        <v>0</v>
      </c>
      <c r="T59" s="236"/>
      <c r="U59" s="241"/>
    </row>
    <row r="60" spans="1:21" s="182" customFormat="1" ht="11.25">
      <c r="A60" s="175">
        <v>43</v>
      </c>
      <c r="B60" s="175" t="s">
        <v>98</v>
      </c>
      <c r="C60" s="175">
        <v>734</v>
      </c>
      <c r="D60" s="220" t="s">
        <v>139</v>
      </c>
      <c r="E60" s="176" t="s">
        <v>140</v>
      </c>
      <c r="F60" s="175" t="s">
        <v>107</v>
      </c>
      <c r="G60" s="206">
        <f>SUM(G61:G64)</f>
        <v>135</v>
      </c>
      <c r="H60" s="178">
        <v>0</v>
      </c>
      <c r="I60" s="178">
        <f t="shared" si="9"/>
        <v>0</v>
      </c>
      <c r="J60" s="179">
        <v>0</v>
      </c>
      <c r="K60" s="177">
        <f t="shared" si="10"/>
        <v>0</v>
      </c>
      <c r="L60" s="179">
        <v>0</v>
      </c>
      <c r="M60" s="177">
        <f t="shared" si="11"/>
        <v>0</v>
      </c>
      <c r="N60" s="180">
        <v>21</v>
      </c>
      <c r="O60" s="181">
        <v>16</v>
      </c>
      <c r="P60" s="182" t="s">
        <v>101</v>
      </c>
      <c r="Q60" s="242"/>
      <c r="R60" s="250">
        <f>I60</f>
        <v>0</v>
      </c>
      <c r="S60" s="251"/>
      <c r="T60" s="237"/>
      <c r="U60" s="242"/>
    </row>
    <row r="61" spans="1:21" s="182" customFormat="1" ht="11.25">
      <c r="A61" s="156">
        <v>44</v>
      </c>
      <c r="B61" s="156" t="s">
        <v>102</v>
      </c>
      <c r="C61" s="156" t="s">
        <v>103</v>
      </c>
      <c r="D61" s="217" t="s">
        <v>164</v>
      </c>
      <c r="E61" s="205" t="s">
        <v>165</v>
      </c>
      <c r="F61" s="189" t="s">
        <v>107</v>
      </c>
      <c r="G61" s="210">
        <v>28</v>
      </c>
      <c r="H61" s="183">
        <v>0</v>
      </c>
      <c r="I61" s="168">
        <f t="shared" si="9"/>
        <v>0</v>
      </c>
      <c r="J61" s="169">
        <v>0</v>
      </c>
      <c r="K61" s="167">
        <f t="shared" si="10"/>
        <v>0</v>
      </c>
      <c r="L61" s="169">
        <v>0</v>
      </c>
      <c r="M61" s="167">
        <f t="shared" si="11"/>
        <v>0</v>
      </c>
      <c r="N61" s="170">
        <v>21</v>
      </c>
      <c r="O61" s="171">
        <v>16</v>
      </c>
      <c r="P61" s="172" t="s">
        <v>101</v>
      </c>
      <c r="Q61" s="242"/>
      <c r="R61" s="250"/>
      <c r="S61" s="251">
        <f>I61</f>
        <v>0</v>
      </c>
      <c r="T61" s="237"/>
      <c r="U61" s="242"/>
    </row>
    <row r="62" spans="1:21" s="135" customFormat="1" ht="11.25">
      <c r="A62" s="156">
        <v>45</v>
      </c>
      <c r="B62" s="156" t="s">
        <v>102</v>
      </c>
      <c r="C62" s="156" t="s">
        <v>103</v>
      </c>
      <c r="D62" s="222" t="s">
        <v>209</v>
      </c>
      <c r="E62" s="201" t="s">
        <v>174</v>
      </c>
      <c r="F62" s="156" t="s">
        <v>107</v>
      </c>
      <c r="G62" s="210">
        <v>1</v>
      </c>
      <c r="H62" s="183">
        <v>0</v>
      </c>
      <c r="I62" s="168">
        <f t="shared" si="9"/>
        <v>0</v>
      </c>
      <c r="J62" s="169">
        <v>0</v>
      </c>
      <c r="K62" s="167">
        <f t="shared" si="10"/>
        <v>0</v>
      </c>
      <c r="L62" s="169">
        <v>0</v>
      </c>
      <c r="M62" s="167">
        <f t="shared" si="11"/>
        <v>0</v>
      </c>
      <c r="N62" s="170">
        <v>21</v>
      </c>
      <c r="O62" s="171">
        <v>16</v>
      </c>
      <c r="P62" s="172" t="s">
        <v>101</v>
      </c>
      <c r="Q62" s="242"/>
      <c r="R62" s="250"/>
      <c r="S62" s="251">
        <f>I62</f>
        <v>0</v>
      </c>
      <c r="T62" s="237"/>
      <c r="U62" s="242"/>
    </row>
    <row r="63" spans="1:21" s="135" customFormat="1" ht="11.25">
      <c r="A63" s="156">
        <v>46</v>
      </c>
      <c r="B63" s="156" t="s">
        <v>102</v>
      </c>
      <c r="C63" s="200">
        <v>731</v>
      </c>
      <c r="D63" s="223">
        <v>734221680</v>
      </c>
      <c r="E63" s="205" t="s">
        <v>347</v>
      </c>
      <c r="F63" s="156" t="s">
        <v>107</v>
      </c>
      <c r="G63" s="226">
        <v>63</v>
      </c>
      <c r="H63" s="211">
        <v>0</v>
      </c>
      <c r="I63" s="168">
        <f>G63*H63</f>
        <v>0</v>
      </c>
      <c r="J63" s="169">
        <v>0</v>
      </c>
      <c r="K63" s="167">
        <f>G63*J63</f>
        <v>0</v>
      </c>
      <c r="L63" s="169">
        <v>0</v>
      </c>
      <c r="M63" s="167">
        <f>G63*L63</f>
        <v>0</v>
      </c>
      <c r="N63" s="170">
        <v>21</v>
      </c>
      <c r="O63" s="171">
        <v>16</v>
      </c>
      <c r="P63" s="172" t="s">
        <v>101</v>
      </c>
      <c r="Q63" s="242"/>
      <c r="R63" s="250"/>
      <c r="S63" s="251">
        <f>I63</f>
        <v>0</v>
      </c>
      <c r="T63" s="237"/>
      <c r="U63" s="242"/>
    </row>
    <row r="64" spans="1:21" s="135" customFormat="1" ht="22.5">
      <c r="A64" s="156">
        <v>47</v>
      </c>
      <c r="B64" s="156" t="s">
        <v>102</v>
      </c>
      <c r="C64" s="200">
        <v>734</v>
      </c>
      <c r="D64" s="222" t="s">
        <v>132</v>
      </c>
      <c r="E64" s="201" t="s">
        <v>348</v>
      </c>
      <c r="F64" s="156" t="s">
        <v>107</v>
      </c>
      <c r="G64" s="210">
        <v>43</v>
      </c>
      <c r="H64" s="183">
        <v>0</v>
      </c>
      <c r="I64" s="168">
        <f t="shared" si="9"/>
        <v>0</v>
      </c>
      <c r="J64" s="169">
        <v>0</v>
      </c>
      <c r="K64" s="167">
        <f t="shared" si="10"/>
        <v>0</v>
      </c>
      <c r="L64" s="169">
        <v>0</v>
      </c>
      <c r="M64" s="167">
        <f t="shared" si="11"/>
        <v>0</v>
      </c>
      <c r="N64" s="170">
        <v>21</v>
      </c>
      <c r="O64" s="171">
        <v>16</v>
      </c>
      <c r="P64" s="172" t="s">
        <v>101</v>
      </c>
      <c r="Q64" s="242"/>
      <c r="R64" s="250"/>
      <c r="S64" s="251">
        <f>I64</f>
        <v>0</v>
      </c>
      <c r="T64" s="237"/>
      <c r="U64" s="242"/>
    </row>
    <row r="65" spans="1:21" s="182" customFormat="1" ht="11.25">
      <c r="A65" s="175">
        <v>48</v>
      </c>
      <c r="B65" s="175" t="s">
        <v>98</v>
      </c>
      <c r="C65" s="175">
        <v>734</v>
      </c>
      <c r="D65" s="220" t="s">
        <v>117</v>
      </c>
      <c r="E65" s="176" t="s">
        <v>118</v>
      </c>
      <c r="F65" s="175" t="s">
        <v>107</v>
      </c>
      <c r="G65" s="206">
        <f>SUM(G66:G74)</f>
        <v>130</v>
      </c>
      <c r="H65" s="178">
        <v>0</v>
      </c>
      <c r="I65" s="178">
        <f t="shared" si="9"/>
        <v>0</v>
      </c>
      <c r="J65" s="179">
        <v>0</v>
      </c>
      <c r="K65" s="177">
        <f t="shared" si="10"/>
        <v>0</v>
      </c>
      <c r="L65" s="179">
        <v>0</v>
      </c>
      <c r="M65" s="177">
        <f t="shared" si="11"/>
        <v>0</v>
      </c>
      <c r="N65" s="180">
        <v>21</v>
      </c>
      <c r="O65" s="181">
        <v>16</v>
      </c>
      <c r="P65" s="182" t="s">
        <v>101</v>
      </c>
      <c r="Q65" s="242"/>
      <c r="R65" s="250">
        <f>I65</f>
        <v>0</v>
      </c>
      <c r="S65" s="251"/>
      <c r="T65" s="237"/>
      <c r="U65" s="242"/>
    </row>
    <row r="66" spans="1:21" s="135" customFormat="1" ht="11.25">
      <c r="A66" s="156">
        <v>49</v>
      </c>
      <c r="B66" s="156" t="s">
        <v>102</v>
      </c>
      <c r="C66" s="200">
        <v>734</v>
      </c>
      <c r="D66" s="222" t="s">
        <v>210</v>
      </c>
      <c r="E66" s="201" t="s">
        <v>175</v>
      </c>
      <c r="F66" s="156" t="s">
        <v>107</v>
      </c>
      <c r="G66" s="210">
        <v>1</v>
      </c>
      <c r="H66" s="183">
        <v>0</v>
      </c>
      <c r="I66" s="168">
        <f t="shared" si="9"/>
        <v>0</v>
      </c>
      <c r="J66" s="169">
        <v>0</v>
      </c>
      <c r="K66" s="167">
        <f t="shared" si="10"/>
        <v>0</v>
      </c>
      <c r="L66" s="169">
        <v>0</v>
      </c>
      <c r="M66" s="167">
        <f t="shared" si="11"/>
        <v>0</v>
      </c>
      <c r="N66" s="170">
        <v>21</v>
      </c>
      <c r="O66" s="171">
        <v>16</v>
      </c>
      <c r="P66" s="172" t="s">
        <v>101</v>
      </c>
      <c r="Q66" s="242"/>
      <c r="R66" s="250"/>
      <c r="S66" s="251">
        <f aca="true" t="shared" si="12" ref="S66:S74">I66</f>
        <v>0</v>
      </c>
      <c r="T66" s="237"/>
      <c r="U66" s="242"/>
    </row>
    <row r="67" spans="1:21" s="182" customFormat="1" ht="13.5" customHeight="1">
      <c r="A67" s="156">
        <v>50</v>
      </c>
      <c r="B67" s="156" t="s">
        <v>102</v>
      </c>
      <c r="C67" s="200">
        <v>734</v>
      </c>
      <c r="D67" s="218" t="s">
        <v>176</v>
      </c>
      <c r="E67" s="192" t="s">
        <v>177</v>
      </c>
      <c r="F67" s="184" t="s">
        <v>107</v>
      </c>
      <c r="G67" s="229">
        <v>12</v>
      </c>
      <c r="H67" s="190">
        <v>0</v>
      </c>
      <c r="I67" s="168">
        <f t="shared" si="9"/>
        <v>0</v>
      </c>
      <c r="J67" s="169">
        <v>0</v>
      </c>
      <c r="K67" s="167">
        <f t="shared" si="10"/>
        <v>0</v>
      </c>
      <c r="L67" s="169">
        <v>0</v>
      </c>
      <c r="M67" s="167">
        <f t="shared" si="11"/>
        <v>0</v>
      </c>
      <c r="N67" s="170">
        <v>21</v>
      </c>
      <c r="O67" s="171">
        <v>16</v>
      </c>
      <c r="P67" s="172" t="s">
        <v>101</v>
      </c>
      <c r="Q67" s="242"/>
      <c r="R67" s="250"/>
      <c r="S67" s="251">
        <f t="shared" si="12"/>
        <v>0</v>
      </c>
      <c r="T67" s="237"/>
      <c r="U67" s="242"/>
    </row>
    <row r="68" spans="1:21" s="182" customFormat="1" ht="11.25">
      <c r="A68" s="156">
        <v>51</v>
      </c>
      <c r="B68" s="156" t="s">
        <v>102</v>
      </c>
      <c r="C68" s="156" t="s">
        <v>103</v>
      </c>
      <c r="D68" s="218" t="s">
        <v>211</v>
      </c>
      <c r="E68" s="192" t="s">
        <v>349</v>
      </c>
      <c r="F68" s="212" t="s">
        <v>126</v>
      </c>
      <c r="G68" s="229">
        <v>1</v>
      </c>
      <c r="H68" s="190">
        <v>0</v>
      </c>
      <c r="I68" s="168">
        <f t="shared" si="9"/>
        <v>0</v>
      </c>
      <c r="J68" s="169">
        <v>0</v>
      </c>
      <c r="K68" s="167">
        <f t="shared" si="10"/>
        <v>0</v>
      </c>
      <c r="L68" s="169">
        <v>0</v>
      </c>
      <c r="M68" s="167">
        <f t="shared" si="11"/>
        <v>0</v>
      </c>
      <c r="N68" s="170">
        <v>21</v>
      </c>
      <c r="O68" s="171">
        <v>16</v>
      </c>
      <c r="P68" s="172" t="s">
        <v>101</v>
      </c>
      <c r="Q68" s="242"/>
      <c r="R68" s="250"/>
      <c r="S68" s="251">
        <f t="shared" si="12"/>
        <v>0</v>
      </c>
      <c r="T68" s="237"/>
      <c r="U68" s="242"/>
    </row>
    <row r="69" spans="1:21" s="182" customFormat="1" ht="13.5" customHeight="1">
      <c r="A69" s="156">
        <v>52</v>
      </c>
      <c r="B69" s="156" t="s">
        <v>102</v>
      </c>
      <c r="C69" s="156">
        <v>734</v>
      </c>
      <c r="D69" s="217" t="s">
        <v>182</v>
      </c>
      <c r="E69" s="205" t="s">
        <v>183</v>
      </c>
      <c r="F69" s="156" t="s">
        <v>107</v>
      </c>
      <c r="G69" s="226">
        <v>1</v>
      </c>
      <c r="H69" s="211">
        <v>0</v>
      </c>
      <c r="I69" s="168">
        <f t="shared" si="9"/>
        <v>0</v>
      </c>
      <c r="J69" s="169">
        <v>0</v>
      </c>
      <c r="K69" s="167">
        <f t="shared" si="10"/>
        <v>0</v>
      </c>
      <c r="L69" s="169">
        <v>0</v>
      </c>
      <c r="M69" s="167">
        <f t="shared" si="11"/>
        <v>0</v>
      </c>
      <c r="N69" s="170">
        <v>21</v>
      </c>
      <c r="O69" s="171">
        <v>16</v>
      </c>
      <c r="P69" s="172" t="s">
        <v>101</v>
      </c>
      <c r="Q69" s="242"/>
      <c r="R69" s="250"/>
      <c r="S69" s="251">
        <f t="shared" si="12"/>
        <v>0</v>
      </c>
      <c r="T69" s="237"/>
      <c r="U69" s="242"/>
    </row>
    <row r="70" spans="1:21" s="182" customFormat="1" ht="13.5" customHeight="1">
      <c r="A70" s="156">
        <v>53</v>
      </c>
      <c r="B70" s="156" t="s">
        <v>102</v>
      </c>
      <c r="C70" s="156" t="s">
        <v>103</v>
      </c>
      <c r="D70" s="224">
        <v>64</v>
      </c>
      <c r="E70" s="205" t="s">
        <v>352</v>
      </c>
      <c r="F70" s="156" t="s">
        <v>107</v>
      </c>
      <c r="G70" s="226">
        <v>11</v>
      </c>
      <c r="H70" s="190">
        <v>0</v>
      </c>
      <c r="I70" s="168">
        <f>G70*H70</f>
        <v>0</v>
      </c>
      <c r="J70" s="169">
        <v>0</v>
      </c>
      <c r="K70" s="167">
        <f>G70*J70</f>
        <v>0</v>
      </c>
      <c r="L70" s="169">
        <v>0</v>
      </c>
      <c r="M70" s="167">
        <f>G70*L70</f>
        <v>0</v>
      </c>
      <c r="N70" s="170">
        <v>21</v>
      </c>
      <c r="O70" s="171">
        <v>16</v>
      </c>
      <c r="P70" s="172" t="s">
        <v>101</v>
      </c>
      <c r="Q70" s="242"/>
      <c r="R70" s="250"/>
      <c r="S70" s="251">
        <f>I70</f>
        <v>0</v>
      </c>
      <c r="T70" s="237"/>
      <c r="U70" s="242"/>
    </row>
    <row r="71" spans="1:21" s="135" customFormat="1" ht="11.25">
      <c r="A71" s="156">
        <v>54</v>
      </c>
      <c r="B71" s="156" t="s">
        <v>102</v>
      </c>
      <c r="C71" s="156" t="s">
        <v>103</v>
      </c>
      <c r="D71" s="223">
        <v>65</v>
      </c>
      <c r="E71" s="205" t="s">
        <v>353</v>
      </c>
      <c r="F71" s="156" t="s">
        <v>107</v>
      </c>
      <c r="G71" s="229">
        <v>4</v>
      </c>
      <c r="H71" s="190">
        <v>0</v>
      </c>
      <c r="I71" s="168">
        <f t="shared" si="9"/>
        <v>0</v>
      </c>
      <c r="J71" s="169">
        <v>0</v>
      </c>
      <c r="K71" s="167">
        <f t="shared" si="10"/>
        <v>0</v>
      </c>
      <c r="L71" s="169">
        <v>0</v>
      </c>
      <c r="M71" s="167">
        <f t="shared" si="11"/>
        <v>0</v>
      </c>
      <c r="N71" s="170">
        <v>21</v>
      </c>
      <c r="O71" s="171">
        <v>16</v>
      </c>
      <c r="P71" s="172" t="s">
        <v>101</v>
      </c>
      <c r="Q71" s="242"/>
      <c r="R71" s="250"/>
      <c r="S71" s="251">
        <f t="shared" si="12"/>
        <v>0</v>
      </c>
      <c r="T71" s="237"/>
      <c r="U71" s="242"/>
    </row>
    <row r="72" spans="1:21" s="135" customFormat="1" ht="11.25">
      <c r="A72" s="156">
        <v>55</v>
      </c>
      <c r="B72" s="156" t="s">
        <v>102</v>
      </c>
      <c r="C72" s="156" t="s">
        <v>103</v>
      </c>
      <c r="D72" s="223">
        <v>66</v>
      </c>
      <c r="E72" s="192" t="s">
        <v>178</v>
      </c>
      <c r="F72" s="156" t="s">
        <v>107</v>
      </c>
      <c r="G72" s="229">
        <v>74</v>
      </c>
      <c r="H72" s="190">
        <v>0</v>
      </c>
      <c r="I72" s="168">
        <f t="shared" si="9"/>
        <v>0</v>
      </c>
      <c r="J72" s="169">
        <v>0</v>
      </c>
      <c r="K72" s="167">
        <f t="shared" si="10"/>
        <v>0</v>
      </c>
      <c r="L72" s="169">
        <v>0</v>
      </c>
      <c r="M72" s="167">
        <f t="shared" si="11"/>
        <v>0</v>
      </c>
      <c r="N72" s="170">
        <v>21</v>
      </c>
      <c r="O72" s="171">
        <v>16</v>
      </c>
      <c r="P72" s="172" t="s">
        <v>101</v>
      </c>
      <c r="Q72" s="242"/>
      <c r="R72" s="250"/>
      <c r="S72" s="251">
        <f t="shared" si="12"/>
        <v>0</v>
      </c>
      <c r="T72" s="237"/>
      <c r="U72" s="242"/>
    </row>
    <row r="73" spans="1:21" s="135" customFormat="1" ht="22.5">
      <c r="A73" s="156">
        <v>56</v>
      </c>
      <c r="B73" s="156" t="s">
        <v>102</v>
      </c>
      <c r="C73" s="156" t="s">
        <v>103</v>
      </c>
      <c r="D73" s="222" t="s">
        <v>133</v>
      </c>
      <c r="E73" s="192" t="s">
        <v>350</v>
      </c>
      <c r="F73" s="156" t="s">
        <v>126</v>
      </c>
      <c r="G73" s="229">
        <v>13</v>
      </c>
      <c r="H73" s="190">
        <v>0</v>
      </c>
      <c r="I73" s="168">
        <f t="shared" si="9"/>
        <v>0</v>
      </c>
      <c r="J73" s="169">
        <v>0</v>
      </c>
      <c r="K73" s="167">
        <f t="shared" si="10"/>
        <v>0</v>
      </c>
      <c r="L73" s="169">
        <v>0</v>
      </c>
      <c r="M73" s="167">
        <f t="shared" si="11"/>
        <v>0</v>
      </c>
      <c r="N73" s="170">
        <v>21</v>
      </c>
      <c r="O73" s="171">
        <v>16</v>
      </c>
      <c r="P73" s="172" t="s">
        <v>101</v>
      </c>
      <c r="Q73" s="242"/>
      <c r="R73" s="250"/>
      <c r="S73" s="251">
        <f t="shared" si="12"/>
        <v>0</v>
      </c>
      <c r="T73" s="237"/>
      <c r="U73" s="242"/>
    </row>
    <row r="74" spans="1:21" s="135" customFormat="1" ht="11.25">
      <c r="A74" s="156">
        <v>57</v>
      </c>
      <c r="B74" s="156" t="s">
        <v>102</v>
      </c>
      <c r="C74" s="191" t="s">
        <v>103</v>
      </c>
      <c r="D74" s="223">
        <v>65</v>
      </c>
      <c r="E74" s="192" t="s">
        <v>351</v>
      </c>
      <c r="F74" s="156" t="s">
        <v>107</v>
      </c>
      <c r="G74" s="229">
        <v>13</v>
      </c>
      <c r="H74" s="190">
        <v>0</v>
      </c>
      <c r="I74" s="168">
        <f aca="true" t="shared" si="13" ref="I74:I109">G74*H74</f>
        <v>0</v>
      </c>
      <c r="J74" s="169">
        <v>0</v>
      </c>
      <c r="K74" s="167">
        <f aca="true" t="shared" si="14" ref="K74:K101">G74*J74</f>
        <v>0</v>
      </c>
      <c r="L74" s="169">
        <v>0</v>
      </c>
      <c r="M74" s="167">
        <f aca="true" t="shared" si="15" ref="M74:M101">G74*L74</f>
        <v>0</v>
      </c>
      <c r="N74" s="170">
        <v>21</v>
      </c>
      <c r="O74" s="171">
        <v>16</v>
      </c>
      <c r="P74" s="172" t="s">
        <v>101</v>
      </c>
      <c r="Q74" s="242"/>
      <c r="R74" s="250"/>
      <c r="S74" s="251">
        <f t="shared" si="12"/>
        <v>0</v>
      </c>
      <c r="T74" s="237"/>
      <c r="U74" s="242"/>
    </row>
    <row r="75" spans="1:21" s="182" customFormat="1" ht="11.25">
      <c r="A75" s="175">
        <v>58</v>
      </c>
      <c r="B75" s="175" t="s">
        <v>98</v>
      </c>
      <c r="C75" s="175">
        <v>734</v>
      </c>
      <c r="D75" s="220">
        <v>734209114</v>
      </c>
      <c r="E75" s="176" t="s">
        <v>151</v>
      </c>
      <c r="F75" s="175" t="s">
        <v>107</v>
      </c>
      <c r="G75" s="206">
        <f>SUM(G76:G77)</f>
        <v>13</v>
      </c>
      <c r="H75" s="178">
        <v>0</v>
      </c>
      <c r="I75" s="178">
        <f t="shared" si="13"/>
        <v>0</v>
      </c>
      <c r="J75" s="179">
        <v>0</v>
      </c>
      <c r="K75" s="177">
        <f t="shared" si="14"/>
        <v>0</v>
      </c>
      <c r="L75" s="179">
        <v>0</v>
      </c>
      <c r="M75" s="177">
        <f t="shared" si="15"/>
        <v>0</v>
      </c>
      <c r="N75" s="180">
        <v>21</v>
      </c>
      <c r="O75" s="181">
        <v>16</v>
      </c>
      <c r="P75" s="182" t="s">
        <v>101</v>
      </c>
      <c r="Q75" s="242"/>
      <c r="R75" s="250">
        <f>I75</f>
        <v>0</v>
      </c>
      <c r="S75" s="251"/>
      <c r="T75" s="237"/>
      <c r="U75" s="242"/>
    </row>
    <row r="76" spans="1:21" s="135" customFormat="1" ht="22.5">
      <c r="A76" s="156">
        <v>59</v>
      </c>
      <c r="B76" s="156" t="s">
        <v>102</v>
      </c>
      <c r="C76" s="156">
        <v>734</v>
      </c>
      <c r="D76" s="218" t="s">
        <v>152</v>
      </c>
      <c r="E76" s="192" t="s">
        <v>153</v>
      </c>
      <c r="F76" s="184" t="s">
        <v>107</v>
      </c>
      <c r="G76" s="229">
        <v>12</v>
      </c>
      <c r="H76" s="190">
        <v>0</v>
      </c>
      <c r="I76" s="168">
        <f t="shared" si="13"/>
        <v>0</v>
      </c>
      <c r="J76" s="169">
        <v>0</v>
      </c>
      <c r="K76" s="167">
        <f t="shared" si="14"/>
        <v>0</v>
      </c>
      <c r="L76" s="169">
        <v>0</v>
      </c>
      <c r="M76" s="167">
        <f t="shared" si="15"/>
        <v>0</v>
      </c>
      <c r="N76" s="170">
        <v>21</v>
      </c>
      <c r="O76" s="171">
        <v>16</v>
      </c>
      <c r="P76" s="172" t="s">
        <v>101</v>
      </c>
      <c r="Q76" s="242"/>
      <c r="R76" s="250"/>
      <c r="S76" s="251">
        <f>I76</f>
        <v>0</v>
      </c>
      <c r="T76" s="237"/>
      <c r="U76" s="242"/>
    </row>
    <row r="77" spans="1:21" s="135" customFormat="1" ht="11.25">
      <c r="A77" s="156">
        <v>60</v>
      </c>
      <c r="B77" s="156" t="s">
        <v>102</v>
      </c>
      <c r="C77" s="156" t="s">
        <v>103</v>
      </c>
      <c r="D77" s="223">
        <v>68</v>
      </c>
      <c r="E77" s="192" t="s">
        <v>354</v>
      </c>
      <c r="F77" s="184" t="s">
        <v>107</v>
      </c>
      <c r="G77" s="229">
        <v>1</v>
      </c>
      <c r="H77" s="190">
        <v>0</v>
      </c>
      <c r="I77" s="168">
        <f t="shared" si="13"/>
        <v>0</v>
      </c>
      <c r="J77" s="169">
        <v>0</v>
      </c>
      <c r="K77" s="167">
        <f t="shared" si="14"/>
        <v>0</v>
      </c>
      <c r="L77" s="169">
        <v>0</v>
      </c>
      <c r="M77" s="167">
        <f t="shared" si="15"/>
        <v>0</v>
      </c>
      <c r="N77" s="170">
        <v>21</v>
      </c>
      <c r="O77" s="171">
        <v>16</v>
      </c>
      <c r="P77" s="172" t="s">
        <v>101</v>
      </c>
      <c r="Q77" s="242"/>
      <c r="R77" s="250"/>
      <c r="S77" s="251">
        <f>I77</f>
        <v>0</v>
      </c>
      <c r="T77" s="237"/>
      <c r="U77" s="242"/>
    </row>
    <row r="78" spans="1:21" s="182" customFormat="1" ht="11.25">
      <c r="A78" s="175">
        <v>61</v>
      </c>
      <c r="B78" s="175" t="s">
        <v>98</v>
      </c>
      <c r="C78" s="185">
        <v>734</v>
      </c>
      <c r="D78" s="221">
        <v>734209125</v>
      </c>
      <c r="E78" s="186" t="s">
        <v>179</v>
      </c>
      <c r="F78" s="187" t="s">
        <v>107</v>
      </c>
      <c r="G78" s="206">
        <f>SUM(G79:G79)</f>
        <v>1</v>
      </c>
      <c r="H78" s="188">
        <v>0</v>
      </c>
      <c r="I78" s="178">
        <f t="shared" si="13"/>
        <v>0</v>
      </c>
      <c r="J78" s="179">
        <v>0</v>
      </c>
      <c r="K78" s="177">
        <f t="shared" si="14"/>
        <v>0</v>
      </c>
      <c r="L78" s="179">
        <v>0</v>
      </c>
      <c r="M78" s="177">
        <f t="shared" si="15"/>
        <v>0</v>
      </c>
      <c r="N78" s="170">
        <v>21</v>
      </c>
      <c r="O78" s="171">
        <v>16</v>
      </c>
      <c r="P78" s="172" t="s">
        <v>101</v>
      </c>
      <c r="Q78" s="242"/>
      <c r="R78" s="250">
        <f>I78</f>
        <v>0</v>
      </c>
      <c r="S78" s="251"/>
      <c r="T78" s="237"/>
      <c r="U78" s="242"/>
    </row>
    <row r="79" spans="1:21" s="172" customFormat="1" ht="22.5">
      <c r="A79" s="156">
        <v>62</v>
      </c>
      <c r="B79" s="156" t="s">
        <v>102</v>
      </c>
      <c r="C79" s="156" t="s">
        <v>103</v>
      </c>
      <c r="D79" s="207" t="s">
        <v>181</v>
      </c>
      <c r="E79" s="166" t="s">
        <v>180</v>
      </c>
      <c r="F79" s="189" t="s">
        <v>107</v>
      </c>
      <c r="G79" s="210">
        <v>1</v>
      </c>
      <c r="H79" s="183">
        <v>0</v>
      </c>
      <c r="I79" s="168">
        <f t="shared" si="13"/>
        <v>0</v>
      </c>
      <c r="J79" s="169">
        <v>0</v>
      </c>
      <c r="K79" s="167">
        <f t="shared" si="14"/>
        <v>0</v>
      </c>
      <c r="L79" s="169">
        <v>0</v>
      </c>
      <c r="M79" s="167">
        <f t="shared" si="15"/>
        <v>0</v>
      </c>
      <c r="N79" s="170">
        <v>21</v>
      </c>
      <c r="O79" s="171">
        <v>16</v>
      </c>
      <c r="P79" s="172" t="s">
        <v>101</v>
      </c>
      <c r="Q79" s="242"/>
      <c r="R79" s="250"/>
      <c r="S79" s="251">
        <f>I79</f>
        <v>0</v>
      </c>
      <c r="T79" s="237"/>
      <c r="U79" s="242"/>
    </row>
    <row r="80" spans="1:21" s="182" customFormat="1" ht="11.25">
      <c r="A80" s="175">
        <v>63</v>
      </c>
      <c r="B80" s="175" t="s">
        <v>98</v>
      </c>
      <c r="C80" s="185">
        <v>734</v>
      </c>
      <c r="D80" s="221">
        <v>734209126</v>
      </c>
      <c r="E80" s="186" t="s">
        <v>355</v>
      </c>
      <c r="F80" s="187" t="s">
        <v>107</v>
      </c>
      <c r="G80" s="206">
        <f>SUM(G81:G81)</f>
        <v>1</v>
      </c>
      <c r="H80" s="188">
        <v>0</v>
      </c>
      <c r="I80" s="178">
        <f t="shared" si="13"/>
        <v>0</v>
      </c>
      <c r="J80" s="179">
        <v>0</v>
      </c>
      <c r="K80" s="177">
        <f t="shared" si="14"/>
        <v>0</v>
      </c>
      <c r="L80" s="179">
        <v>0</v>
      </c>
      <c r="M80" s="177">
        <f t="shared" si="15"/>
        <v>0</v>
      </c>
      <c r="N80" s="170">
        <v>21</v>
      </c>
      <c r="O80" s="171">
        <v>16</v>
      </c>
      <c r="P80" s="172" t="s">
        <v>101</v>
      </c>
      <c r="Q80" s="242"/>
      <c r="R80" s="250">
        <f>I80</f>
        <v>0</v>
      </c>
      <c r="S80" s="251"/>
      <c r="T80" s="237"/>
      <c r="U80" s="242"/>
    </row>
    <row r="81" spans="1:21" s="172" customFormat="1" ht="22.5">
      <c r="A81" s="156">
        <v>64</v>
      </c>
      <c r="B81" s="156" t="s">
        <v>102</v>
      </c>
      <c r="C81" s="156" t="s">
        <v>103</v>
      </c>
      <c r="D81" s="207" t="s">
        <v>360</v>
      </c>
      <c r="E81" s="166" t="s">
        <v>356</v>
      </c>
      <c r="F81" s="189" t="s">
        <v>107</v>
      </c>
      <c r="G81" s="210">
        <v>1</v>
      </c>
      <c r="H81" s="183">
        <v>0</v>
      </c>
      <c r="I81" s="168">
        <f t="shared" si="13"/>
        <v>0</v>
      </c>
      <c r="J81" s="169">
        <v>0</v>
      </c>
      <c r="K81" s="167">
        <f t="shared" si="14"/>
        <v>0</v>
      </c>
      <c r="L81" s="169">
        <v>0</v>
      </c>
      <c r="M81" s="167">
        <f t="shared" si="15"/>
        <v>0</v>
      </c>
      <c r="N81" s="170">
        <v>21</v>
      </c>
      <c r="O81" s="171">
        <v>16</v>
      </c>
      <c r="P81" s="172" t="s">
        <v>101</v>
      </c>
      <c r="Q81" s="242"/>
      <c r="R81" s="250"/>
      <c r="S81" s="251">
        <f>I81</f>
        <v>0</v>
      </c>
      <c r="T81" s="237"/>
      <c r="U81" s="242"/>
    </row>
    <row r="82" spans="1:21" s="182" customFormat="1" ht="11.25">
      <c r="A82" s="175">
        <v>65</v>
      </c>
      <c r="B82" s="175" t="s">
        <v>98</v>
      </c>
      <c r="C82" s="185">
        <v>734</v>
      </c>
      <c r="D82" s="221">
        <v>734209115</v>
      </c>
      <c r="E82" s="186" t="s">
        <v>144</v>
      </c>
      <c r="F82" s="187" t="s">
        <v>107</v>
      </c>
      <c r="G82" s="206">
        <f>SUM(G83:G86)</f>
        <v>29</v>
      </c>
      <c r="H82" s="188">
        <v>0</v>
      </c>
      <c r="I82" s="178">
        <f t="shared" si="13"/>
        <v>0</v>
      </c>
      <c r="J82" s="179">
        <v>0</v>
      </c>
      <c r="K82" s="177">
        <f t="shared" si="14"/>
        <v>0</v>
      </c>
      <c r="L82" s="179">
        <v>0</v>
      </c>
      <c r="M82" s="177">
        <f t="shared" si="15"/>
        <v>0</v>
      </c>
      <c r="N82" s="170">
        <v>21</v>
      </c>
      <c r="O82" s="171">
        <v>16</v>
      </c>
      <c r="P82" s="172" t="s">
        <v>101</v>
      </c>
      <c r="Q82" s="242"/>
      <c r="R82" s="250">
        <f>I82</f>
        <v>0</v>
      </c>
      <c r="S82" s="251"/>
      <c r="T82" s="237"/>
      <c r="U82" s="242"/>
    </row>
    <row r="83" spans="1:21" s="172" customFormat="1" ht="11.25">
      <c r="A83" s="156">
        <v>66</v>
      </c>
      <c r="B83" s="156" t="s">
        <v>102</v>
      </c>
      <c r="C83" s="156">
        <v>734</v>
      </c>
      <c r="D83" s="218" t="s">
        <v>142</v>
      </c>
      <c r="E83" s="192" t="s">
        <v>143</v>
      </c>
      <c r="F83" s="156" t="s">
        <v>107</v>
      </c>
      <c r="G83" s="225">
        <v>2</v>
      </c>
      <c r="H83" s="168">
        <v>0</v>
      </c>
      <c r="I83" s="168">
        <f t="shared" si="13"/>
        <v>0</v>
      </c>
      <c r="J83" s="169">
        <v>0</v>
      </c>
      <c r="K83" s="167">
        <f t="shared" si="14"/>
        <v>0</v>
      </c>
      <c r="L83" s="169">
        <v>0</v>
      </c>
      <c r="M83" s="167">
        <f t="shared" si="15"/>
        <v>0</v>
      </c>
      <c r="N83" s="170">
        <v>21</v>
      </c>
      <c r="O83" s="171">
        <v>16</v>
      </c>
      <c r="P83" s="172" t="s">
        <v>101</v>
      </c>
      <c r="Q83" s="242"/>
      <c r="R83" s="250"/>
      <c r="S83" s="251">
        <f>I83</f>
        <v>0</v>
      </c>
      <c r="T83" s="237"/>
      <c r="U83" s="242"/>
    </row>
    <row r="84" spans="1:21" s="172" customFormat="1" ht="11.25">
      <c r="A84" s="156">
        <v>67</v>
      </c>
      <c r="B84" s="156" t="s">
        <v>102</v>
      </c>
      <c r="C84" s="156" t="s">
        <v>103</v>
      </c>
      <c r="D84" s="218" t="s">
        <v>141</v>
      </c>
      <c r="E84" s="192" t="s">
        <v>357</v>
      </c>
      <c r="F84" s="184" t="s">
        <v>107</v>
      </c>
      <c r="G84" s="229">
        <v>12</v>
      </c>
      <c r="H84" s="190">
        <v>0</v>
      </c>
      <c r="I84" s="168">
        <f t="shared" si="13"/>
        <v>0</v>
      </c>
      <c r="J84" s="169">
        <v>0</v>
      </c>
      <c r="K84" s="167">
        <f t="shared" si="14"/>
        <v>0</v>
      </c>
      <c r="L84" s="169">
        <v>0</v>
      </c>
      <c r="M84" s="167">
        <f t="shared" si="15"/>
        <v>0</v>
      </c>
      <c r="N84" s="170">
        <v>21</v>
      </c>
      <c r="O84" s="171">
        <v>16</v>
      </c>
      <c r="P84" s="172" t="s">
        <v>101</v>
      </c>
      <c r="Q84" s="242"/>
      <c r="R84" s="250"/>
      <c r="S84" s="251">
        <f>I84</f>
        <v>0</v>
      </c>
      <c r="T84" s="237"/>
      <c r="U84" s="242"/>
    </row>
    <row r="85" spans="1:21" s="182" customFormat="1" ht="11.25">
      <c r="A85" s="175">
        <v>68</v>
      </c>
      <c r="B85" s="156" t="s">
        <v>102</v>
      </c>
      <c r="C85" s="156" t="s">
        <v>103</v>
      </c>
      <c r="D85" s="223" t="s">
        <v>190</v>
      </c>
      <c r="E85" s="192" t="s">
        <v>184</v>
      </c>
      <c r="F85" s="156" t="s">
        <v>107</v>
      </c>
      <c r="G85" s="229">
        <v>2</v>
      </c>
      <c r="H85" s="190">
        <v>0</v>
      </c>
      <c r="I85" s="168">
        <f t="shared" si="13"/>
        <v>0</v>
      </c>
      <c r="J85" s="169">
        <v>0</v>
      </c>
      <c r="K85" s="167">
        <f t="shared" si="14"/>
        <v>0</v>
      </c>
      <c r="L85" s="169">
        <v>0</v>
      </c>
      <c r="M85" s="167">
        <f t="shared" si="15"/>
        <v>0</v>
      </c>
      <c r="N85" s="170">
        <v>21</v>
      </c>
      <c r="O85" s="171">
        <v>16</v>
      </c>
      <c r="P85" s="172" t="s">
        <v>101</v>
      </c>
      <c r="Q85" s="242"/>
      <c r="R85" s="250"/>
      <c r="S85" s="251">
        <f>I85</f>
        <v>0</v>
      </c>
      <c r="T85" s="237"/>
      <c r="U85" s="242"/>
    </row>
    <row r="86" spans="1:21" s="172" customFormat="1" ht="11.25">
      <c r="A86" s="156">
        <v>69</v>
      </c>
      <c r="B86" s="156" t="s">
        <v>102</v>
      </c>
      <c r="C86" s="156">
        <v>734</v>
      </c>
      <c r="D86" s="218" t="s">
        <v>154</v>
      </c>
      <c r="E86" s="192" t="s">
        <v>155</v>
      </c>
      <c r="F86" s="184" t="s">
        <v>107</v>
      </c>
      <c r="G86" s="229">
        <v>13</v>
      </c>
      <c r="H86" s="190">
        <v>0</v>
      </c>
      <c r="I86" s="168">
        <f t="shared" si="13"/>
        <v>0</v>
      </c>
      <c r="J86" s="169">
        <v>0</v>
      </c>
      <c r="K86" s="167">
        <f t="shared" si="14"/>
        <v>0</v>
      </c>
      <c r="L86" s="169">
        <v>0</v>
      </c>
      <c r="M86" s="167">
        <f t="shared" si="15"/>
        <v>0</v>
      </c>
      <c r="N86" s="170">
        <v>21</v>
      </c>
      <c r="O86" s="171">
        <v>16</v>
      </c>
      <c r="P86" s="172" t="s">
        <v>101</v>
      </c>
      <c r="Q86" s="242"/>
      <c r="R86" s="250"/>
      <c r="S86" s="251">
        <f>I86</f>
        <v>0</v>
      </c>
      <c r="T86" s="237"/>
      <c r="U86" s="242"/>
    </row>
    <row r="87" spans="1:21" s="182" customFormat="1" ht="11.25">
      <c r="A87" s="175">
        <v>70</v>
      </c>
      <c r="B87" s="175" t="s">
        <v>98</v>
      </c>
      <c r="C87" s="185">
        <v>734</v>
      </c>
      <c r="D87" s="221" t="s">
        <v>185</v>
      </c>
      <c r="E87" s="186" t="s">
        <v>186</v>
      </c>
      <c r="F87" s="187" t="s">
        <v>107</v>
      </c>
      <c r="G87" s="206">
        <f>SUM(G88:G92)</f>
        <v>7</v>
      </c>
      <c r="H87" s="188">
        <v>0</v>
      </c>
      <c r="I87" s="178">
        <f t="shared" si="13"/>
        <v>0</v>
      </c>
      <c r="J87" s="179">
        <v>0</v>
      </c>
      <c r="K87" s="177">
        <f t="shared" si="14"/>
        <v>0</v>
      </c>
      <c r="L87" s="179">
        <v>0</v>
      </c>
      <c r="M87" s="177">
        <f t="shared" si="15"/>
        <v>0</v>
      </c>
      <c r="N87" s="170">
        <v>21</v>
      </c>
      <c r="O87" s="171">
        <v>16</v>
      </c>
      <c r="P87" s="172" t="s">
        <v>101</v>
      </c>
      <c r="Q87" s="242"/>
      <c r="R87" s="250">
        <f>I87</f>
        <v>0</v>
      </c>
      <c r="S87" s="251"/>
      <c r="T87" s="237"/>
      <c r="U87" s="242"/>
    </row>
    <row r="88" spans="1:21" s="172" customFormat="1" ht="12.75" customHeight="1">
      <c r="A88" s="156">
        <v>71</v>
      </c>
      <c r="B88" s="156" t="s">
        <v>102</v>
      </c>
      <c r="C88" s="213">
        <v>734</v>
      </c>
      <c r="D88" s="207">
        <v>734291245</v>
      </c>
      <c r="E88" s="166" t="s">
        <v>187</v>
      </c>
      <c r="F88" s="189" t="s">
        <v>107</v>
      </c>
      <c r="G88" s="210">
        <v>1</v>
      </c>
      <c r="H88" s="183">
        <v>0</v>
      </c>
      <c r="I88" s="168">
        <f t="shared" si="13"/>
        <v>0</v>
      </c>
      <c r="J88" s="169">
        <v>0</v>
      </c>
      <c r="K88" s="167">
        <f t="shared" si="14"/>
        <v>0</v>
      </c>
      <c r="L88" s="169">
        <v>0</v>
      </c>
      <c r="M88" s="167">
        <f t="shared" si="15"/>
        <v>0</v>
      </c>
      <c r="N88" s="170">
        <v>21</v>
      </c>
      <c r="O88" s="171">
        <v>16</v>
      </c>
      <c r="P88" s="172" t="s">
        <v>101</v>
      </c>
      <c r="Q88" s="242"/>
      <c r="R88" s="250"/>
      <c r="S88" s="251">
        <f>I88</f>
        <v>0</v>
      </c>
      <c r="T88" s="237"/>
      <c r="U88" s="242"/>
    </row>
    <row r="89" spans="1:21" s="172" customFormat="1" ht="12.75" customHeight="1">
      <c r="A89" s="156">
        <v>72</v>
      </c>
      <c r="B89" s="156" t="s">
        <v>102</v>
      </c>
      <c r="C89" s="213" t="s">
        <v>106</v>
      </c>
      <c r="D89" s="207" t="s">
        <v>188</v>
      </c>
      <c r="E89" s="166" t="s">
        <v>189</v>
      </c>
      <c r="F89" s="189" t="s">
        <v>107</v>
      </c>
      <c r="G89" s="210">
        <v>1</v>
      </c>
      <c r="H89" s="183">
        <v>0</v>
      </c>
      <c r="I89" s="168">
        <f t="shared" si="13"/>
        <v>0</v>
      </c>
      <c r="J89" s="169">
        <v>0</v>
      </c>
      <c r="K89" s="167">
        <f t="shared" si="14"/>
        <v>0</v>
      </c>
      <c r="L89" s="169">
        <v>0</v>
      </c>
      <c r="M89" s="167">
        <f t="shared" si="15"/>
        <v>0</v>
      </c>
      <c r="N89" s="170">
        <v>21</v>
      </c>
      <c r="O89" s="171">
        <v>16</v>
      </c>
      <c r="P89" s="172" t="s">
        <v>101</v>
      </c>
      <c r="Q89" s="242"/>
      <c r="R89" s="250"/>
      <c r="S89" s="251">
        <f>I89</f>
        <v>0</v>
      </c>
      <c r="T89" s="237"/>
      <c r="U89" s="242"/>
    </row>
    <row r="90" spans="1:21" s="172" customFormat="1" ht="11.25">
      <c r="A90" s="156">
        <v>73</v>
      </c>
      <c r="B90" s="156" t="s">
        <v>102</v>
      </c>
      <c r="C90" s="156" t="s">
        <v>103</v>
      </c>
      <c r="D90" s="172" t="s">
        <v>359</v>
      </c>
      <c r="E90" s="192" t="s">
        <v>358</v>
      </c>
      <c r="F90" s="189" t="s">
        <v>107</v>
      </c>
      <c r="G90" s="210">
        <v>1</v>
      </c>
      <c r="H90" s="183">
        <v>0</v>
      </c>
      <c r="I90" s="168">
        <f t="shared" si="13"/>
        <v>0</v>
      </c>
      <c r="J90" s="169">
        <v>0</v>
      </c>
      <c r="K90" s="167">
        <f t="shared" si="14"/>
        <v>0</v>
      </c>
      <c r="L90" s="169">
        <v>0</v>
      </c>
      <c r="M90" s="167">
        <f t="shared" si="15"/>
        <v>0</v>
      </c>
      <c r="N90" s="170">
        <v>21</v>
      </c>
      <c r="O90" s="171">
        <v>16</v>
      </c>
      <c r="P90" s="172" t="s">
        <v>101</v>
      </c>
      <c r="Q90" s="242"/>
      <c r="R90" s="250"/>
      <c r="S90" s="251">
        <f>I90</f>
        <v>0</v>
      </c>
      <c r="T90" s="237"/>
      <c r="U90" s="242"/>
    </row>
    <row r="91" spans="1:21" s="172" customFormat="1" ht="22.5">
      <c r="A91" s="156">
        <v>74</v>
      </c>
      <c r="B91" s="156" t="s">
        <v>102</v>
      </c>
      <c r="C91" s="156" t="s">
        <v>103</v>
      </c>
      <c r="D91" s="207" t="s">
        <v>203</v>
      </c>
      <c r="E91" s="192" t="s">
        <v>362</v>
      </c>
      <c r="F91" s="189" t="s">
        <v>107</v>
      </c>
      <c r="G91" s="210">
        <v>1</v>
      </c>
      <c r="H91" s="183">
        <v>0</v>
      </c>
      <c r="I91" s="168">
        <f>G91*H91</f>
        <v>0</v>
      </c>
      <c r="J91" s="169">
        <v>0</v>
      </c>
      <c r="K91" s="167">
        <f>G91*J91</f>
        <v>0</v>
      </c>
      <c r="L91" s="169">
        <v>0</v>
      </c>
      <c r="M91" s="167">
        <f>G91*L91</f>
        <v>0</v>
      </c>
      <c r="N91" s="170">
        <v>21</v>
      </c>
      <c r="O91" s="171">
        <v>16</v>
      </c>
      <c r="P91" s="172" t="s">
        <v>101</v>
      </c>
      <c r="Q91" s="242"/>
      <c r="R91" s="250"/>
      <c r="S91" s="251">
        <f>I91</f>
        <v>0</v>
      </c>
      <c r="T91" s="237"/>
      <c r="U91" s="242"/>
    </row>
    <row r="92" spans="1:21" s="172" customFormat="1" ht="11.25">
      <c r="A92" s="156">
        <v>75</v>
      </c>
      <c r="B92" s="156" t="s">
        <v>102</v>
      </c>
      <c r="C92" s="156" t="s">
        <v>103</v>
      </c>
      <c r="D92" s="218" t="s">
        <v>141</v>
      </c>
      <c r="E92" s="192" t="s">
        <v>361</v>
      </c>
      <c r="F92" s="184" t="s">
        <v>107</v>
      </c>
      <c r="G92" s="229">
        <v>3</v>
      </c>
      <c r="H92" s="190">
        <v>0</v>
      </c>
      <c r="I92" s="168">
        <f t="shared" si="13"/>
        <v>0</v>
      </c>
      <c r="J92" s="169">
        <v>0</v>
      </c>
      <c r="K92" s="167">
        <f t="shared" si="14"/>
        <v>0</v>
      </c>
      <c r="L92" s="169">
        <v>0</v>
      </c>
      <c r="M92" s="167">
        <f t="shared" si="15"/>
        <v>0</v>
      </c>
      <c r="N92" s="170">
        <v>21</v>
      </c>
      <c r="O92" s="171">
        <v>16</v>
      </c>
      <c r="P92" s="172" t="s">
        <v>101</v>
      </c>
      <c r="Q92" s="242"/>
      <c r="R92" s="250"/>
      <c r="S92" s="251">
        <f>I92</f>
        <v>0</v>
      </c>
      <c r="T92" s="237"/>
      <c r="U92" s="242"/>
    </row>
    <row r="93" spans="1:21" s="172" customFormat="1" ht="11.25">
      <c r="A93" s="175">
        <v>76</v>
      </c>
      <c r="B93" s="175" t="s">
        <v>98</v>
      </c>
      <c r="C93" s="185">
        <v>734</v>
      </c>
      <c r="D93" s="221">
        <v>734209117</v>
      </c>
      <c r="E93" s="186" t="s">
        <v>368</v>
      </c>
      <c r="F93" s="187" t="s">
        <v>107</v>
      </c>
      <c r="G93" s="206">
        <f>SUM(G94:G96)</f>
        <v>8</v>
      </c>
      <c r="H93" s="188">
        <v>0</v>
      </c>
      <c r="I93" s="178">
        <f>G93*H93</f>
        <v>0</v>
      </c>
      <c r="J93" s="179">
        <v>0</v>
      </c>
      <c r="K93" s="177">
        <f>G93*J93</f>
        <v>0</v>
      </c>
      <c r="L93" s="179">
        <v>0</v>
      </c>
      <c r="M93" s="177">
        <f>G93*L93</f>
        <v>0</v>
      </c>
      <c r="N93" s="170">
        <v>21</v>
      </c>
      <c r="O93" s="171">
        <v>16</v>
      </c>
      <c r="P93" s="172" t="s">
        <v>101</v>
      </c>
      <c r="Q93" s="242"/>
      <c r="R93" s="250">
        <f>I93</f>
        <v>0</v>
      </c>
      <c r="S93" s="251"/>
      <c r="T93" s="237"/>
      <c r="U93" s="242"/>
    </row>
    <row r="94" spans="1:21" s="172" customFormat="1" ht="22.5">
      <c r="A94" s="156">
        <v>77</v>
      </c>
      <c r="B94" s="156" t="s">
        <v>102</v>
      </c>
      <c r="C94" s="204">
        <v>734</v>
      </c>
      <c r="D94" s="205" t="s">
        <v>363</v>
      </c>
      <c r="E94" s="205" t="s">
        <v>364</v>
      </c>
      <c r="F94" s="205" t="s">
        <v>107</v>
      </c>
      <c r="G94" s="226">
        <v>6</v>
      </c>
      <c r="H94" s="211">
        <v>0</v>
      </c>
      <c r="I94" s="168">
        <f>G94*H94</f>
        <v>0</v>
      </c>
      <c r="J94" s="169">
        <v>0</v>
      </c>
      <c r="K94" s="167">
        <f>G94*J94</f>
        <v>0</v>
      </c>
      <c r="L94" s="169">
        <v>0</v>
      </c>
      <c r="M94" s="167">
        <f>G94*L94</f>
        <v>0</v>
      </c>
      <c r="N94" s="170">
        <v>21</v>
      </c>
      <c r="O94" s="171">
        <v>16</v>
      </c>
      <c r="P94" s="172" t="s">
        <v>101</v>
      </c>
      <c r="Q94" s="242"/>
      <c r="R94" s="250"/>
      <c r="S94" s="251">
        <f>I94</f>
        <v>0</v>
      </c>
      <c r="T94" s="237"/>
      <c r="U94" s="242"/>
    </row>
    <row r="95" spans="1:21" s="172" customFormat="1" ht="22.5">
      <c r="A95" s="156">
        <v>78</v>
      </c>
      <c r="B95" s="156" t="s">
        <v>102</v>
      </c>
      <c r="C95" s="204">
        <v>734</v>
      </c>
      <c r="D95" s="205" t="s">
        <v>365</v>
      </c>
      <c r="E95" s="205" t="s">
        <v>366</v>
      </c>
      <c r="F95" s="205" t="s">
        <v>107</v>
      </c>
      <c r="G95" s="226">
        <v>1</v>
      </c>
      <c r="H95" s="211">
        <v>0</v>
      </c>
      <c r="I95" s="168">
        <f>G95*H95</f>
        <v>0</v>
      </c>
      <c r="J95" s="169">
        <v>0</v>
      </c>
      <c r="K95" s="167">
        <f>G95*J95</f>
        <v>0</v>
      </c>
      <c r="L95" s="169">
        <v>0</v>
      </c>
      <c r="M95" s="167">
        <f>G95*L95</f>
        <v>0</v>
      </c>
      <c r="N95" s="170">
        <v>21</v>
      </c>
      <c r="O95" s="171">
        <v>16</v>
      </c>
      <c r="P95" s="172" t="s">
        <v>101</v>
      </c>
      <c r="Q95" s="242"/>
      <c r="R95" s="250"/>
      <c r="S95" s="251">
        <f>I95</f>
        <v>0</v>
      </c>
      <c r="T95" s="237"/>
      <c r="U95" s="242"/>
    </row>
    <row r="96" spans="1:21" s="172" customFormat="1" ht="11.25">
      <c r="A96" s="156">
        <v>79</v>
      </c>
      <c r="B96" s="156" t="s">
        <v>102</v>
      </c>
      <c r="C96" s="156" t="s">
        <v>103</v>
      </c>
      <c r="D96" s="223" t="s">
        <v>190</v>
      </c>
      <c r="E96" s="192" t="s">
        <v>367</v>
      </c>
      <c r="F96" s="156" t="s">
        <v>107</v>
      </c>
      <c r="G96" s="229">
        <v>1</v>
      </c>
      <c r="H96" s="190">
        <v>0</v>
      </c>
      <c r="I96" s="168">
        <f>G96*H96</f>
        <v>0</v>
      </c>
      <c r="J96" s="169">
        <v>0</v>
      </c>
      <c r="K96" s="167">
        <f>G96*J96</f>
        <v>0</v>
      </c>
      <c r="L96" s="169">
        <v>0</v>
      </c>
      <c r="M96" s="167">
        <f>G96*L96</f>
        <v>0</v>
      </c>
      <c r="N96" s="170">
        <v>21</v>
      </c>
      <c r="O96" s="171">
        <v>16</v>
      </c>
      <c r="P96" s="172" t="s">
        <v>101</v>
      </c>
      <c r="Q96" s="242"/>
      <c r="R96" s="250"/>
      <c r="S96" s="251">
        <f>I96</f>
        <v>0</v>
      </c>
      <c r="T96" s="237"/>
      <c r="U96" s="242"/>
    </row>
    <row r="97" spans="1:21" s="182" customFormat="1" ht="11.25">
      <c r="A97" s="142"/>
      <c r="B97" s="142" t="s">
        <v>57</v>
      </c>
      <c r="C97" s="141"/>
      <c r="D97" s="215">
        <v>91</v>
      </c>
      <c r="E97" s="143" t="s">
        <v>250</v>
      </c>
      <c r="F97" s="194"/>
      <c r="G97" s="228"/>
      <c r="H97" s="141"/>
      <c r="I97" s="144">
        <f>SUM(I98:I113)</f>
        <v>0</v>
      </c>
      <c r="J97" s="141"/>
      <c r="K97" s="144">
        <f>SUM(K113:K180)</f>
        <v>0</v>
      </c>
      <c r="L97" s="141"/>
      <c r="M97" s="144">
        <f>SUM(M113:M180)</f>
        <v>0</v>
      </c>
      <c r="N97" s="144"/>
      <c r="O97" s="132"/>
      <c r="P97" s="134" t="s">
        <v>97</v>
      </c>
      <c r="Q97" s="241"/>
      <c r="R97" s="250"/>
      <c r="S97" s="251"/>
      <c r="T97" s="237"/>
      <c r="U97" s="242"/>
    </row>
    <row r="98" spans="1:21" s="182" customFormat="1" ht="11.25">
      <c r="A98" s="175">
        <v>80</v>
      </c>
      <c r="B98" s="175" t="s">
        <v>102</v>
      </c>
      <c r="C98" s="185" t="s">
        <v>103</v>
      </c>
      <c r="D98" s="221" t="s">
        <v>156</v>
      </c>
      <c r="E98" s="186" t="s">
        <v>234</v>
      </c>
      <c r="F98" s="187" t="s">
        <v>108</v>
      </c>
      <c r="G98" s="206">
        <v>5</v>
      </c>
      <c r="H98" s="178">
        <v>0</v>
      </c>
      <c r="I98" s="178">
        <f t="shared" si="13"/>
        <v>0</v>
      </c>
      <c r="J98" s="179">
        <v>0</v>
      </c>
      <c r="K98" s="177">
        <f t="shared" si="14"/>
        <v>0</v>
      </c>
      <c r="L98" s="179">
        <v>0</v>
      </c>
      <c r="M98" s="177">
        <f t="shared" si="15"/>
        <v>0</v>
      </c>
      <c r="N98" s="170">
        <v>21</v>
      </c>
      <c r="O98" s="171">
        <v>16</v>
      </c>
      <c r="P98" s="172" t="s">
        <v>101</v>
      </c>
      <c r="Q98" s="242"/>
      <c r="R98" s="250"/>
      <c r="S98" s="251">
        <f>I98</f>
        <v>0</v>
      </c>
      <c r="T98" s="237"/>
      <c r="U98" s="242"/>
    </row>
    <row r="99" spans="1:21" s="182" customFormat="1" ht="11.25">
      <c r="A99" s="175">
        <v>81</v>
      </c>
      <c r="B99" s="175" t="s">
        <v>102</v>
      </c>
      <c r="C99" s="185" t="s">
        <v>103</v>
      </c>
      <c r="D99" s="221">
        <v>45</v>
      </c>
      <c r="E99" s="186" t="s">
        <v>235</v>
      </c>
      <c r="F99" s="187" t="s">
        <v>108</v>
      </c>
      <c r="G99" s="206">
        <v>3</v>
      </c>
      <c r="H99" s="178">
        <v>0</v>
      </c>
      <c r="I99" s="178">
        <f t="shared" si="13"/>
        <v>0</v>
      </c>
      <c r="J99" s="179">
        <v>0</v>
      </c>
      <c r="K99" s="177">
        <f t="shared" si="14"/>
        <v>0</v>
      </c>
      <c r="L99" s="179">
        <v>0</v>
      </c>
      <c r="M99" s="177">
        <f t="shared" si="15"/>
        <v>0</v>
      </c>
      <c r="N99" s="170">
        <v>21</v>
      </c>
      <c r="O99" s="171">
        <v>16</v>
      </c>
      <c r="P99" s="172" t="s">
        <v>101</v>
      </c>
      <c r="Q99" s="242"/>
      <c r="R99" s="250"/>
      <c r="S99" s="251">
        <f>I99</f>
        <v>0</v>
      </c>
      <c r="T99" s="237"/>
      <c r="U99" s="242"/>
    </row>
    <row r="100" spans="1:21" s="182" customFormat="1" ht="11.25">
      <c r="A100" s="175">
        <v>82</v>
      </c>
      <c r="B100" s="175" t="s">
        <v>102</v>
      </c>
      <c r="C100" s="185">
        <v>91</v>
      </c>
      <c r="D100" s="221" t="s">
        <v>251</v>
      </c>
      <c r="E100" s="186" t="s">
        <v>252</v>
      </c>
      <c r="F100" s="187" t="s">
        <v>121</v>
      </c>
      <c r="G100" s="206">
        <v>0.375</v>
      </c>
      <c r="H100" s="178">
        <v>0</v>
      </c>
      <c r="I100" s="178">
        <f>G100*H100</f>
        <v>0</v>
      </c>
      <c r="J100" s="179">
        <v>0</v>
      </c>
      <c r="K100" s="177">
        <f>G100*J100</f>
        <v>0</v>
      </c>
      <c r="L100" s="179">
        <v>0</v>
      </c>
      <c r="M100" s="177">
        <f>G100*L100</f>
        <v>0</v>
      </c>
      <c r="N100" s="170">
        <v>21</v>
      </c>
      <c r="O100" s="171">
        <v>16</v>
      </c>
      <c r="P100" s="172" t="s">
        <v>101</v>
      </c>
      <c r="Q100" s="242"/>
      <c r="R100" s="250">
        <f>I100</f>
        <v>0</v>
      </c>
      <c r="S100" s="251"/>
      <c r="T100" s="237"/>
      <c r="U100" s="242"/>
    </row>
    <row r="101" spans="1:21" s="182" customFormat="1" ht="11.25">
      <c r="A101" s="175">
        <v>83</v>
      </c>
      <c r="B101" s="175" t="s">
        <v>102</v>
      </c>
      <c r="C101" s="185">
        <v>91</v>
      </c>
      <c r="D101" s="221" t="s">
        <v>244</v>
      </c>
      <c r="E101" s="186" t="s">
        <v>245</v>
      </c>
      <c r="F101" s="187" t="s">
        <v>121</v>
      </c>
      <c r="G101" s="206">
        <v>0.225</v>
      </c>
      <c r="H101" s="178">
        <v>0</v>
      </c>
      <c r="I101" s="178">
        <f t="shared" si="13"/>
        <v>0</v>
      </c>
      <c r="J101" s="179">
        <v>0</v>
      </c>
      <c r="K101" s="177">
        <f t="shared" si="14"/>
        <v>0</v>
      </c>
      <c r="L101" s="179">
        <v>0</v>
      </c>
      <c r="M101" s="177">
        <f t="shared" si="15"/>
        <v>0</v>
      </c>
      <c r="N101" s="170">
        <v>21</v>
      </c>
      <c r="O101" s="171">
        <v>16</v>
      </c>
      <c r="P101" s="172" t="s">
        <v>101</v>
      </c>
      <c r="Q101" s="242"/>
      <c r="R101" s="250">
        <f>I101</f>
        <v>0</v>
      </c>
      <c r="S101" s="251"/>
      <c r="T101" s="237"/>
      <c r="U101" s="242"/>
    </row>
    <row r="102" spans="1:21" s="182" customFormat="1" ht="11.25">
      <c r="A102" s="175">
        <v>84</v>
      </c>
      <c r="B102" s="175" t="s">
        <v>102</v>
      </c>
      <c r="C102" s="185">
        <v>91</v>
      </c>
      <c r="D102" s="221" t="s">
        <v>246</v>
      </c>
      <c r="E102" s="186" t="s">
        <v>247</v>
      </c>
      <c r="F102" s="187" t="s">
        <v>121</v>
      </c>
      <c r="G102" s="206">
        <v>0.1125</v>
      </c>
      <c r="H102" s="178">
        <v>0</v>
      </c>
      <c r="I102" s="178">
        <f>G102*H102</f>
        <v>0</v>
      </c>
      <c r="J102" s="179">
        <v>0</v>
      </c>
      <c r="K102" s="177">
        <f aca="true" t="shared" si="16" ref="K102:K109">G102*J102</f>
        <v>0</v>
      </c>
      <c r="L102" s="179">
        <v>0</v>
      </c>
      <c r="M102" s="177">
        <f aca="true" t="shared" si="17" ref="M102:M109">G102*L102</f>
        <v>0</v>
      </c>
      <c r="N102" s="170">
        <v>21</v>
      </c>
      <c r="O102" s="171">
        <v>16</v>
      </c>
      <c r="P102" s="172" t="s">
        <v>101</v>
      </c>
      <c r="Q102" s="242"/>
      <c r="R102" s="250">
        <f>I102</f>
        <v>0</v>
      </c>
      <c r="S102" s="251"/>
      <c r="T102" s="237"/>
      <c r="U102" s="242"/>
    </row>
    <row r="103" spans="1:21" s="182" customFormat="1" ht="11.25">
      <c r="A103" s="175">
        <v>85</v>
      </c>
      <c r="B103" s="175" t="s">
        <v>102</v>
      </c>
      <c r="C103" s="185">
        <v>91</v>
      </c>
      <c r="D103" s="221" t="s">
        <v>248</v>
      </c>
      <c r="E103" s="186" t="s">
        <v>249</v>
      </c>
      <c r="F103" s="187" t="s">
        <v>121</v>
      </c>
      <c r="G103" s="206">
        <v>0.6</v>
      </c>
      <c r="H103" s="178">
        <v>0</v>
      </c>
      <c r="I103" s="178">
        <f>G103*H103</f>
        <v>0</v>
      </c>
      <c r="J103" s="179">
        <v>0</v>
      </c>
      <c r="K103" s="177">
        <f t="shared" si="16"/>
        <v>0</v>
      </c>
      <c r="L103" s="179">
        <v>0</v>
      </c>
      <c r="M103" s="177">
        <f t="shared" si="17"/>
        <v>0</v>
      </c>
      <c r="N103" s="170">
        <v>21</v>
      </c>
      <c r="O103" s="171">
        <v>16</v>
      </c>
      <c r="P103" s="172" t="s">
        <v>101</v>
      </c>
      <c r="Q103" s="242"/>
      <c r="R103" s="250">
        <f>I103</f>
        <v>0</v>
      </c>
      <c r="S103" s="251"/>
      <c r="T103" s="237"/>
      <c r="U103" s="242"/>
    </row>
    <row r="104" spans="1:21" s="182" customFormat="1" ht="11.25">
      <c r="A104" s="175">
        <v>86</v>
      </c>
      <c r="B104" s="175" t="s">
        <v>102</v>
      </c>
      <c r="C104" s="185">
        <v>91</v>
      </c>
      <c r="D104" s="221" t="s">
        <v>253</v>
      </c>
      <c r="E104" s="186" t="s">
        <v>254</v>
      </c>
      <c r="F104" s="187" t="s">
        <v>121</v>
      </c>
      <c r="G104" s="206">
        <v>1</v>
      </c>
      <c r="H104" s="178">
        <v>0</v>
      </c>
      <c r="I104" s="178">
        <f>G104*H104</f>
        <v>0</v>
      </c>
      <c r="J104" s="179">
        <v>0</v>
      </c>
      <c r="K104" s="177">
        <f t="shared" si="16"/>
        <v>0</v>
      </c>
      <c r="L104" s="179">
        <v>0</v>
      </c>
      <c r="M104" s="177">
        <f t="shared" si="17"/>
        <v>0</v>
      </c>
      <c r="N104" s="170">
        <v>21</v>
      </c>
      <c r="O104" s="171">
        <v>16</v>
      </c>
      <c r="P104" s="172" t="s">
        <v>101</v>
      </c>
      <c r="Q104" s="242"/>
      <c r="R104" s="250">
        <f>I104</f>
        <v>0</v>
      </c>
      <c r="S104" s="251"/>
      <c r="T104" s="237"/>
      <c r="U104" s="242"/>
    </row>
    <row r="105" spans="1:21" s="182" customFormat="1" ht="22.5">
      <c r="A105" s="175">
        <v>87</v>
      </c>
      <c r="B105" s="175" t="s">
        <v>102</v>
      </c>
      <c r="C105" s="185" t="s">
        <v>103</v>
      </c>
      <c r="D105" s="221" t="s">
        <v>255</v>
      </c>
      <c r="E105" s="186" t="s">
        <v>256</v>
      </c>
      <c r="F105" s="187" t="s">
        <v>121</v>
      </c>
      <c r="G105" s="206">
        <v>50</v>
      </c>
      <c r="H105" s="178">
        <v>0</v>
      </c>
      <c r="I105" s="178">
        <f>G105*H105</f>
        <v>0</v>
      </c>
      <c r="J105" s="179">
        <v>0</v>
      </c>
      <c r="K105" s="177">
        <f t="shared" si="16"/>
        <v>0</v>
      </c>
      <c r="L105" s="179">
        <v>0</v>
      </c>
      <c r="M105" s="177">
        <f t="shared" si="17"/>
        <v>0</v>
      </c>
      <c r="N105" s="170">
        <v>21</v>
      </c>
      <c r="O105" s="171">
        <v>16</v>
      </c>
      <c r="P105" s="172" t="s">
        <v>101</v>
      </c>
      <c r="Q105" s="242"/>
      <c r="R105" s="250"/>
      <c r="S105" s="251">
        <f>I105</f>
        <v>0</v>
      </c>
      <c r="T105" s="237"/>
      <c r="U105" s="242"/>
    </row>
    <row r="106" spans="1:21" s="182" customFormat="1" ht="11.25">
      <c r="A106" s="175">
        <v>88</v>
      </c>
      <c r="B106" s="175" t="s">
        <v>102</v>
      </c>
      <c r="C106" s="185">
        <v>91</v>
      </c>
      <c r="D106" s="221" t="s">
        <v>257</v>
      </c>
      <c r="E106" s="186" t="s">
        <v>259</v>
      </c>
      <c r="F106" s="187" t="s">
        <v>121</v>
      </c>
      <c r="G106" s="206">
        <v>0.15</v>
      </c>
      <c r="H106" s="178">
        <v>0</v>
      </c>
      <c r="I106" s="178">
        <f>G106*H106</f>
        <v>0</v>
      </c>
      <c r="J106" s="179">
        <v>0</v>
      </c>
      <c r="K106" s="177">
        <f t="shared" si="16"/>
        <v>0</v>
      </c>
      <c r="L106" s="179">
        <v>0</v>
      </c>
      <c r="M106" s="177">
        <f t="shared" si="17"/>
        <v>0</v>
      </c>
      <c r="N106" s="170">
        <v>21</v>
      </c>
      <c r="O106" s="171">
        <v>16</v>
      </c>
      <c r="P106" s="172" t="s">
        <v>101</v>
      </c>
      <c r="Q106" s="242"/>
      <c r="R106" s="250">
        <f>I106</f>
        <v>0</v>
      </c>
      <c r="S106" s="251"/>
      <c r="T106" s="237"/>
      <c r="U106" s="242"/>
    </row>
    <row r="107" spans="1:21" s="182" customFormat="1" ht="11.25">
      <c r="A107" s="175">
        <v>89</v>
      </c>
      <c r="B107" s="175" t="s">
        <v>102</v>
      </c>
      <c r="C107" s="185">
        <v>91</v>
      </c>
      <c r="D107" s="221" t="s">
        <v>258</v>
      </c>
      <c r="E107" s="186" t="s">
        <v>260</v>
      </c>
      <c r="F107" s="187" t="s">
        <v>108</v>
      </c>
      <c r="G107" s="206">
        <v>0.54</v>
      </c>
      <c r="H107" s="178">
        <v>0</v>
      </c>
      <c r="I107" s="178">
        <f t="shared" si="13"/>
        <v>0</v>
      </c>
      <c r="J107" s="179">
        <v>0</v>
      </c>
      <c r="K107" s="177">
        <f t="shared" si="16"/>
        <v>0</v>
      </c>
      <c r="L107" s="179">
        <v>0</v>
      </c>
      <c r="M107" s="177">
        <f t="shared" si="17"/>
        <v>0</v>
      </c>
      <c r="N107" s="170">
        <v>21</v>
      </c>
      <c r="O107" s="171">
        <v>16</v>
      </c>
      <c r="P107" s="172" t="s">
        <v>101</v>
      </c>
      <c r="Q107" s="242"/>
      <c r="R107" s="250">
        <f>I107</f>
        <v>0</v>
      </c>
      <c r="S107" s="251"/>
      <c r="T107" s="237"/>
      <c r="U107" s="242"/>
    </row>
    <row r="108" spans="1:21" s="182" customFormat="1" ht="11.25">
      <c r="A108" s="175">
        <v>90</v>
      </c>
      <c r="B108" s="175" t="s">
        <v>102</v>
      </c>
      <c r="C108" s="185" t="s">
        <v>103</v>
      </c>
      <c r="D108" s="221">
        <v>48</v>
      </c>
      <c r="E108" s="186" t="s">
        <v>242</v>
      </c>
      <c r="F108" s="187" t="s">
        <v>108</v>
      </c>
      <c r="G108" s="206">
        <v>8</v>
      </c>
      <c r="H108" s="178">
        <v>0</v>
      </c>
      <c r="I108" s="178">
        <f t="shared" si="13"/>
        <v>0</v>
      </c>
      <c r="J108" s="179">
        <v>0</v>
      </c>
      <c r="K108" s="177">
        <f t="shared" si="16"/>
        <v>0</v>
      </c>
      <c r="L108" s="179">
        <v>0</v>
      </c>
      <c r="M108" s="177">
        <f t="shared" si="17"/>
        <v>0</v>
      </c>
      <c r="N108" s="170">
        <v>21</v>
      </c>
      <c r="O108" s="171">
        <v>16</v>
      </c>
      <c r="P108" s="172" t="s">
        <v>101</v>
      </c>
      <c r="Q108" s="242"/>
      <c r="R108" s="250"/>
      <c r="S108" s="251">
        <f>I108</f>
        <v>0</v>
      </c>
      <c r="T108" s="237"/>
      <c r="U108" s="242"/>
    </row>
    <row r="109" spans="1:21" s="182" customFormat="1" ht="11.25">
      <c r="A109" s="175">
        <v>91</v>
      </c>
      <c r="B109" s="175" t="s">
        <v>102</v>
      </c>
      <c r="C109" s="185">
        <v>91</v>
      </c>
      <c r="D109" s="221">
        <v>51</v>
      </c>
      <c r="E109" s="186" t="s">
        <v>243</v>
      </c>
      <c r="F109" s="187" t="s">
        <v>100</v>
      </c>
      <c r="G109" s="206">
        <v>58</v>
      </c>
      <c r="H109" s="188">
        <v>0</v>
      </c>
      <c r="I109" s="178">
        <f t="shared" si="13"/>
        <v>0</v>
      </c>
      <c r="J109" s="179">
        <v>0</v>
      </c>
      <c r="K109" s="177">
        <f t="shared" si="16"/>
        <v>0</v>
      </c>
      <c r="L109" s="179">
        <v>0</v>
      </c>
      <c r="M109" s="177">
        <f t="shared" si="17"/>
        <v>0</v>
      </c>
      <c r="N109" s="170">
        <v>21</v>
      </c>
      <c r="O109" s="171">
        <v>16</v>
      </c>
      <c r="P109" s="172" t="s">
        <v>101</v>
      </c>
      <c r="Q109" s="242"/>
      <c r="R109" s="250">
        <f>I109</f>
        <v>0</v>
      </c>
      <c r="S109" s="251"/>
      <c r="T109" s="237"/>
      <c r="U109" s="242"/>
    </row>
    <row r="110" spans="1:21" s="172" customFormat="1" ht="22.5">
      <c r="A110" s="156">
        <v>92</v>
      </c>
      <c r="B110" s="156" t="s">
        <v>98</v>
      </c>
      <c r="C110" s="156" t="s">
        <v>103</v>
      </c>
      <c r="D110" s="218" t="s">
        <v>239</v>
      </c>
      <c r="E110" s="192" t="s">
        <v>236</v>
      </c>
      <c r="F110" s="184" t="s">
        <v>100</v>
      </c>
      <c r="G110" s="229">
        <v>15.6</v>
      </c>
      <c r="H110" s="190">
        <v>0</v>
      </c>
      <c r="I110" s="168">
        <f>G110*H110</f>
        <v>0</v>
      </c>
      <c r="J110" s="169">
        <v>0</v>
      </c>
      <c r="K110" s="167">
        <f>G110*J110</f>
        <v>0</v>
      </c>
      <c r="L110" s="169">
        <v>0</v>
      </c>
      <c r="M110" s="167">
        <f>G110*L110</f>
        <v>0</v>
      </c>
      <c r="N110" s="170">
        <v>21</v>
      </c>
      <c r="O110" s="171">
        <v>16</v>
      </c>
      <c r="P110" s="172" t="s">
        <v>101</v>
      </c>
      <c r="Q110" s="242"/>
      <c r="R110" s="250"/>
      <c r="S110" s="251">
        <f aca="true" t="shared" si="18" ref="S110:S140">I110</f>
        <v>0</v>
      </c>
      <c r="T110" s="237"/>
      <c r="U110" s="242"/>
    </row>
    <row r="111" spans="1:21" s="172" customFormat="1" ht="22.5">
      <c r="A111" s="156">
        <v>93</v>
      </c>
      <c r="B111" s="156" t="s">
        <v>98</v>
      </c>
      <c r="C111" s="156" t="s">
        <v>103</v>
      </c>
      <c r="D111" s="218" t="s">
        <v>237</v>
      </c>
      <c r="E111" s="192" t="s">
        <v>240</v>
      </c>
      <c r="F111" s="184" t="s">
        <v>100</v>
      </c>
      <c r="G111" s="229">
        <v>19</v>
      </c>
      <c r="H111" s="190">
        <v>0</v>
      </c>
      <c r="I111" s="168">
        <f>G111*H111</f>
        <v>0</v>
      </c>
      <c r="J111" s="169">
        <v>0</v>
      </c>
      <c r="K111" s="167">
        <f>G111*J111</f>
        <v>0</v>
      </c>
      <c r="L111" s="169">
        <v>0</v>
      </c>
      <c r="M111" s="167">
        <f>G111*L111</f>
        <v>0</v>
      </c>
      <c r="N111" s="170">
        <v>21</v>
      </c>
      <c r="O111" s="171">
        <v>16</v>
      </c>
      <c r="P111" s="172" t="s">
        <v>101</v>
      </c>
      <c r="Q111" s="242"/>
      <c r="R111" s="250"/>
      <c r="S111" s="251">
        <f t="shared" si="18"/>
        <v>0</v>
      </c>
      <c r="T111" s="237"/>
      <c r="U111" s="242"/>
    </row>
    <row r="112" spans="1:21" s="172" customFormat="1" ht="22.5">
      <c r="A112" s="156">
        <v>94</v>
      </c>
      <c r="B112" s="156" t="s">
        <v>98</v>
      </c>
      <c r="C112" s="156" t="s">
        <v>103</v>
      </c>
      <c r="D112" s="218" t="s">
        <v>238</v>
      </c>
      <c r="E112" s="192" t="s">
        <v>241</v>
      </c>
      <c r="F112" s="184" t="s">
        <v>100</v>
      </c>
      <c r="G112" s="229">
        <v>18.2</v>
      </c>
      <c r="H112" s="190">
        <v>0</v>
      </c>
      <c r="I112" s="168">
        <f>G112*H112</f>
        <v>0</v>
      </c>
      <c r="J112" s="169">
        <v>0</v>
      </c>
      <c r="K112" s="167">
        <f>G112*J112</f>
        <v>0</v>
      </c>
      <c r="L112" s="169">
        <v>0</v>
      </c>
      <c r="M112" s="167">
        <f>G112*L112</f>
        <v>0</v>
      </c>
      <c r="N112" s="170">
        <v>21</v>
      </c>
      <c r="O112" s="171">
        <v>16</v>
      </c>
      <c r="P112" s="172" t="s">
        <v>101</v>
      </c>
      <c r="Q112" s="242"/>
      <c r="R112" s="250"/>
      <c r="S112" s="251">
        <f t="shared" si="18"/>
        <v>0</v>
      </c>
      <c r="T112" s="237"/>
      <c r="U112" s="242"/>
    </row>
    <row r="113" spans="1:21" s="132" customFormat="1" ht="22.5">
      <c r="A113" s="156">
        <v>95</v>
      </c>
      <c r="B113" s="156" t="s">
        <v>98</v>
      </c>
      <c r="C113" s="156" t="s">
        <v>103</v>
      </c>
      <c r="D113" s="218" t="s">
        <v>158</v>
      </c>
      <c r="E113" s="192" t="s">
        <v>199</v>
      </c>
      <c r="F113" s="184" t="s">
        <v>157</v>
      </c>
      <c r="G113" s="229">
        <v>180</v>
      </c>
      <c r="H113" s="190">
        <v>0</v>
      </c>
      <c r="I113" s="168">
        <f>G113*H113</f>
        <v>0</v>
      </c>
      <c r="J113" s="169">
        <v>0</v>
      </c>
      <c r="K113" s="167">
        <f>G113*J113</f>
        <v>0</v>
      </c>
      <c r="L113" s="169">
        <v>0</v>
      </c>
      <c r="M113" s="167">
        <f>G113*L113</f>
        <v>0</v>
      </c>
      <c r="N113" s="170">
        <v>21</v>
      </c>
      <c r="O113" s="171">
        <v>16</v>
      </c>
      <c r="P113" s="172" t="s">
        <v>101</v>
      </c>
      <c r="Q113" s="242"/>
      <c r="R113" s="250"/>
      <c r="S113" s="251">
        <f t="shared" si="18"/>
        <v>0</v>
      </c>
      <c r="T113" s="236"/>
      <c r="U113" s="241"/>
    </row>
    <row r="114" spans="1:21" s="132" customFormat="1" ht="11.25">
      <c r="A114" s="142"/>
      <c r="B114" s="142" t="s">
        <v>57</v>
      </c>
      <c r="C114" s="141"/>
      <c r="D114" s="215" t="s">
        <v>119</v>
      </c>
      <c r="E114" s="143" t="s">
        <v>120</v>
      </c>
      <c r="F114" s="194"/>
      <c r="G114" s="227"/>
      <c r="H114" s="141"/>
      <c r="I114" s="144">
        <f>SUM(I115:I166)</f>
        <v>0</v>
      </c>
      <c r="J114" s="141"/>
      <c r="K114" s="144">
        <f>SUM(K155:K166)</f>
        <v>0</v>
      </c>
      <c r="L114" s="141"/>
      <c r="M114" s="144">
        <f>SUM(M155:M166)</f>
        <v>0</v>
      </c>
      <c r="N114" s="141"/>
      <c r="P114" s="134" t="s">
        <v>97</v>
      </c>
      <c r="Q114" s="241"/>
      <c r="R114" s="250"/>
      <c r="S114" s="251"/>
      <c r="T114" s="236"/>
      <c r="U114" s="241"/>
    </row>
    <row r="115" spans="1:21" s="132" customFormat="1" ht="22.5">
      <c r="A115" s="145">
        <v>96</v>
      </c>
      <c r="B115" s="145" t="s">
        <v>98</v>
      </c>
      <c r="C115" s="156" t="s">
        <v>103</v>
      </c>
      <c r="D115" s="214" t="s">
        <v>159</v>
      </c>
      <c r="E115" s="202" t="s">
        <v>261</v>
      </c>
      <c r="F115" s="145" t="s">
        <v>107</v>
      </c>
      <c r="G115" s="229">
        <v>2</v>
      </c>
      <c r="H115" s="190">
        <v>0</v>
      </c>
      <c r="I115" s="147">
        <f aca="true" t="shared" si="19" ref="I115:I140">G115*H115</f>
        <v>0</v>
      </c>
      <c r="J115" s="169">
        <v>0</v>
      </c>
      <c r="K115" s="167">
        <f aca="true" t="shared" si="20" ref="K115:K140">G115*J115</f>
        <v>0</v>
      </c>
      <c r="L115" s="169">
        <v>0</v>
      </c>
      <c r="M115" s="167">
        <f aca="true" t="shared" si="21" ref="M115:M140">G115*L115</f>
        <v>0</v>
      </c>
      <c r="N115" s="149">
        <v>21</v>
      </c>
      <c r="O115" s="136">
        <v>16</v>
      </c>
      <c r="P115" s="135">
        <v>2</v>
      </c>
      <c r="Q115" s="242"/>
      <c r="R115" s="250"/>
      <c r="S115" s="251">
        <f t="shared" si="18"/>
        <v>0</v>
      </c>
      <c r="T115" s="236"/>
      <c r="U115" s="241"/>
    </row>
    <row r="116" spans="1:21" s="132" customFormat="1" ht="22.5">
      <c r="A116" s="145">
        <v>97</v>
      </c>
      <c r="B116" s="145" t="s">
        <v>98</v>
      </c>
      <c r="C116" s="156" t="s">
        <v>103</v>
      </c>
      <c r="D116" s="214" t="s">
        <v>160</v>
      </c>
      <c r="E116" s="202" t="s">
        <v>262</v>
      </c>
      <c r="F116" s="145" t="s">
        <v>107</v>
      </c>
      <c r="G116" s="229">
        <v>2</v>
      </c>
      <c r="H116" s="190">
        <v>0</v>
      </c>
      <c r="I116" s="147">
        <f t="shared" si="19"/>
        <v>0</v>
      </c>
      <c r="J116" s="169">
        <v>0</v>
      </c>
      <c r="K116" s="167">
        <f t="shared" si="20"/>
        <v>0</v>
      </c>
      <c r="L116" s="169">
        <v>0</v>
      </c>
      <c r="M116" s="167">
        <f t="shared" si="21"/>
        <v>0</v>
      </c>
      <c r="N116" s="149">
        <v>21</v>
      </c>
      <c r="O116" s="136">
        <v>16</v>
      </c>
      <c r="P116" s="135">
        <v>2</v>
      </c>
      <c r="Q116" s="242"/>
      <c r="R116" s="250"/>
      <c r="S116" s="251">
        <f t="shared" si="18"/>
        <v>0</v>
      </c>
      <c r="T116" s="236"/>
      <c r="U116" s="241"/>
    </row>
    <row r="117" spans="1:21" s="132" customFormat="1" ht="22.5">
      <c r="A117" s="145">
        <v>98</v>
      </c>
      <c r="B117" s="145" t="s">
        <v>98</v>
      </c>
      <c r="C117" s="156" t="s">
        <v>103</v>
      </c>
      <c r="D117" s="214" t="s">
        <v>161</v>
      </c>
      <c r="E117" s="202" t="s">
        <v>263</v>
      </c>
      <c r="F117" s="145" t="s">
        <v>107</v>
      </c>
      <c r="G117" s="229">
        <v>2</v>
      </c>
      <c r="H117" s="190">
        <v>0</v>
      </c>
      <c r="I117" s="147">
        <f t="shared" si="19"/>
        <v>0</v>
      </c>
      <c r="J117" s="169">
        <v>0</v>
      </c>
      <c r="K117" s="167">
        <f t="shared" si="20"/>
        <v>0</v>
      </c>
      <c r="L117" s="169">
        <v>0</v>
      </c>
      <c r="M117" s="167">
        <f t="shared" si="21"/>
        <v>0</v>
      </c>
      <c r="N117" s="149">
        <v>21</v>
      </c>
      <c r="O117" s="136">
        <v>16</v>
      </c>
      <c r="P117" s="135">
        <v>2</v>
      </c>
      <c r="Q117" s="242"/>
      <c r="R117" s="250"/>
      <c r="S117" s="251">
        <f t="shared" si="18"/>
        <v>0</v>
      </c>
      <c r="T117" s="236"/>
      <c r="U117" s="241"/>
    </row>
    <row r="118" spans="1:21" s="132" customFormat="1" ht="22.5">
      <c r="A118" s="145">
        <v>99</v>
      </c>
      <c r="B118" s="145" t="s">
        <v>98</v>
      </c>
      <c r="C118" s="156" t="s">
        <v>103</v>
      </c>
      <c r="D118" s="214" t="s">
        <v>162</v>
      </c>
      <c r="E118" s="202" t="s">
        <v>264</v>
      </c>
      <c r="F118" s="145" t="s">
        <v>107</v>
      </c>
      <c r="G118" s="229">
        <v>12</v>
      </c>
      <c r="H118" s="190">
        <v>0</v>
      </c>
      <c r="I118" s="147">
        <f t="shared" si="19"/>
        <v>0</v>
      </c>
      <c r="J118" s="169">
        <v>0</v>
      </c>
      <c r="K118" s="167">
        <f t="shared" si="20"/>
        <v>0</v>
      </c>
      <c r="L118" s="169">
        <v>0</v>
      </c>
      <c r="M118" s="167">
        <f t="shared" si="21"/>
        <v>0</v>
      </c>
      <c r="N118" s="149">
        <v>21</v>
      </c>
      <c r="O118" s="136">
        <v>16</v>
      </c>
      <c r="P118" s="135">
        <v>2</v>
      </c>
      <c r="Q118" s="242"/>
      <c r="R118" s="250"/>
      <c r="S118" s="251">
        <f t="shared" si="18"/>
        <v>0</v>
      </c>
      <c r="T118" s="236"/>
      <c r="U118" s="241"/>
    </row>
    <row r="119" spans="1:21" s="132" customFormat="1" ht="22.5">
      <c r="A119" s="145">
        <v>100</v>
      </c>
      <c r="B119" s="145" t="s">
        <v>98</v>
      </c>
      <c r="C119" s="156" t="s">
        <v>103</v>
      </c>
      <c r="D119" s="214" t="s">
        <v>163</v>
      </c>
      <c r="E119" s="202" t="s">
        <v>265</v>
      </c>
      <c r="F119" s="145" t="s">
        <v>107</v>
      </c>
      <c r="G119" s="229">
        <v>1</v>
      </c>
      <c r="H119" s="190">
        <v>0</v>
      </c>
      <c r="I119" s="147">
        <f t="shared" si="19"/>
        <v>0</v>
      </c>
      <c r="J119" s="169">
        <v>0</v>
      </c>
      <c r="K119" s="167">
        <f t="shared" si="20"/>
        <v>0</v>
      </c>
      <c r="L119" s="169">
        <v>0</v>
      </c>
      <c r="M119" s="167">
        <f t="shared" si="21"/>
        <v>0</v>
      </c>
      <c r="N119" s="149">
        <v>21</v>
      </c>
      <c r="O119" s="136">
        <v>16</v>
      </c>
      <c r="P119" s="135">
        <v>2</v>
      </c>
      <c r="Q119" s="242"/>
      <c r="R119" s="250"/>
      <c r="S119" s="251">
        <f t="shared" si="18"/>
        <v>0</v>
      </c>
      <c r="T119" s="236"/>
      <c r="U119" s="241"/>
    </row>
    <row r="120" spans="1:21" s="132" customFormat="1" ht="22.5">
      <c r="A120" s="145">
        <v>101</v>
      </c>
      <c r="B120" s="145" t="s">
        <v>98</v>
      </c>
      <c r="C120" s="156" t="s">
        <v>103</v>
      </c>
      <c r="D120" s="214" t="s">
        <v>284</v>
      </c>
      <c r="E120" s="202" t="s">
        <v>266</v>
      </c>
      <c r="F120" s="145" t="s">
        <v>107</v>
      </c>
      <c r="G120" s="229">
        <v>5</v>
      </c>
      <c r="H120" s="190">
        <v>0</v>
      </c>
      <c r="I120" s="147">
        <f t="shared" si="19"/>
        <v>0</v>
      </c>
      <c r="J120" s="169">
        <v>0</v>
      </c>
      <c r="K120" s="167">
        <f t="shared" si="20"/>
        <v>0</v>
      </c>
      <c r="L120" s="169">
        <v>0</v>
      </c>
      <c r="M120" s="167">
        <f t="shared" si="21"/>
        <v>0</v>
      </c>
      <c r="N120" s="149">
        <v>21</v>
      </c>
      <c r="O120" s="136">
        <v>16</v>
      </c>
      <c r="P120" s="135">
        <v>2</v>
      </c>
      <c r="Q120" s="242"/>
      <c r="R120" s="250"/>
      <c r="S120" s="251">
        <f t="shared" si="18"/>
        <v>0</v>
      </c>
      <c r="T120" s="236"/>
      <c r="U120" s="241"/>
    </row>
    <row r="121" spans="1:21" s="132" customFormat="1" ht="22.5">
      <c r="A121" s="145">
        <v>102</v>
      </c>
      <c r="B121" s="145" t="s">
        <v>98</v>
      </c>
      <c r="C121" s="156" t="s">
        <v>103</v>
      </c>
      <c r="D121" s="214" t="s">
        <v>285</v>
      </c>
      <c r="E121" s="202" t="s">
        <v>267</v>
      </c>
      <c r="F121" s="145" t="s">
        <v>107</v>
      </c>
      <c r="G121" s="229">
        <v>4</v>
      </c>
      <c r="H121" s="190">
        <v>0</v>
      </c>
      <c r="I121" s="147">
        <f t="shared" si="19"/>
        <v>0</v>
      </c>
      <c r="J121" s="169">
        <v>0</v>
      </c>
      <c r="K121" s="167">
        <f t="shared" si="20"/>
        <v>0</v>
      </c>
      <c r="L121" s="169">
        <v>0</v>
      </c>
      <c r="M121" s="167">
        <f t="shared" si="21"/>
        <v>0</v>
      </c>
      <c r="N121" s="149">
        <v>21</v>
      </c>
      <c r="O121" s="136">
        <v>16</v>
      </c>
      <c r="P121" s="135">
        <v>2</v>
      </c>
      <c r="Q121" s="242"/>
      <c r="R121" s="250"/>
      <c r="S121" s="251">
        <f t="shared" si="18"/>
        <v>0</v>
      </c>
      <c r="T121" s="236"/>
      <c r="U121" s="241"/>
    </row>
    <row r="122" spans="1:21" s="132" customFormat="1" ht="22.5">
      <c r="A122" s="145">
        <v>103</v>
      </c>
      <c r="B122" s="145" t="s">
        <v>98</v>
      </c>
      <c r="C122" s="156" t="s">
        <v>103</v>
      </c>
      <c r="D122" s="214" t="s">
        <v>286</v>
      </c>
      <c r="E122" s="202" t="s">
        <v>268</v>
      </c>
      <c r="F122" s="145" t="s">
        <v>107</v>
      </c>
      <c r="G122" s="229">
        <v>2</v>
      </c>
      <c r="H122" s="190">
        <v>0</v>
      </c>
      <c r="I122" s="147">
        <f t="shared" si="19"/>
        <v>0</v>
      </c>
      <c r="J122" s="169">
        <v>0</v>
      </c>
      <c r="K122" s="167">
        <f t="shared" si="20"/>
        <v>0</v>
      </c>
      <c r="L122" s="169">
        <v>0</v>
      </c>
      <c r="M122" s="167">
        <f t="shared" si="21"/>
        <v>0</v>
      </c>
      <c r="N122" s="149">
        <v>21</v>
      </c>
      <c r="O122" s="136">
        <v>16</v>
      </c>
      <c r="P122" s="135">
        <v>2</v>
      </c>
      <c r="Q122" s="242"/>
      <c r="R122" s="250"/>
      <c r="S122" s="251">
        <f t="shared" si="18"/>
        <v>0</v>
      </c>
      <c r="T122" s="236"/>
      <c r="U122" s="241"/>
    </row>
    <row r="123" spans="1:21" s="132" customFormat="1" ht="22.5">
      <c r="A123" s="145">
        <v>104</v>
      </c>
      <c r="B123" s="145" t="s">
        <v>98</v>
      </c>
      <c r="C123" s="156" t="s">
        <v>103</v>
      </c>
      <c r="D123" s="214" t="s">
        <v>287</v>
      </c>
      <c r="E123" s="202" t="s">
        <v>269</v>
      </c>
      <c r="F123" s="145" t="s">
        <v>107</v>
      </c>
      <c r="G123" s="229">
        <v>1</v>
      </c>
      <c r="H123" s="190">
        <v>0</v>
      </c>
      <c r="I123" s="147">
        <f t="shared" si="19"/>
        <v>0</v>
      </c>
      <c r="J123" s="169">
        <v>0</v>
      </c>
      <c r="K123" s="167">
        <f t="shared" si="20"/>
        <v>0</v>
      </c>
      <c r="L123" s="169">
        <v>0</v>
      </c>
      <c r="M123" s="167">
        <f t="shared" si="21"/>
        <v>0</v>
      </c>
      <c r="N123" s="149">
        <v>21</v>
      </c>
      <c r="O123" s="136">
        <v>16</v>
      </c>
      <c r="P123" s="135">
        <v>2</v>
      </c>
      <c r="Q123" s="242"/>
      <c r="R123" s="250"/>
      <c r="S123" s="251">
        <f t="shared" si="18"/>
        <v>0</v>
      </c>
      <c r="T123" s="236"/>
      <c r="U123" s="241"/>
    </row>
    <row r="124" spans="1:21" s="132" customFormat="1" ht="22.5">
      <c r="A124" s="145">
        <v>105</v>
      </c>
      <c r="B124" s="145" t="s">
        <v>98</v>
      </c>
      <c r="C124" s="156" t="s">
        <v>103</v>
      </c>
      <c r="D124" s="214" t="s">
        <v>288</v>
      </c>
      <c r="E124" s="202" t="s">
        <v>270</v>
      </c>
      <c r="F124" s="145" t="s">
        <v>107</v>
      </c>
      <c r="G124" s="229">
        <v>1</v>
      </c>
      <c r="H124" s="190">
        <v>0</v>
      </c>
      <c r="I124" s="147">
        <f t="shared" si="19"/>
        <v>0</v>
      </c>
      <c r="J124" s="169">
        <v>0</v>
      </c>
      <c r="K124" s="167">
        <f t="shared" si="20"/>
        <v>0</v>
      </c>
      <c r="L124" s="169">
        <v>0</v>
      </c>
      <c r="M124" s="167">
        <f t="shared" si="21"/>
        <v>0</v>
      </c>
      <c r="N124" s="149">
        <v>21</v>
      </c>
      <c r="O124" s="136">
        <v>16</v>
      </c>
      <c r="P124" s="135">
        <v>2</v>
      </c>
      <c r="Q124" s="242"/>
      <c r="R124" s="250"/>
      <c r="S124" s="251">
        <f t="shared" si="18"/>
        <v>0</v>
      </c>
      <c r="T124" s="236"/>
      <c r="U124" s="241"/>
    </row>
    <row r="125" spans="1:21" s="132" customFormat="1" ht="22.5">
      <c r="A125" s="145">
        <v>106</v>
      </c>
      <c r="B125" s="145" t="s">
        <v>98</v>
      </c>
      <c r="C125" s="156" t="s">
        <v>103</v>
      </c>
      <c r="D125" s="214" t="s">
        <v>289</v>
      </c>
      <c r="E125" s="202" t="s">
        <v>271</v>
      </c>
      <c r="F125" s="145" t="s">
        <v>107</v>
      </c>
      <c r="G125" s="229">
        <v>2</v>
      </c>
      <c r="H125" s="190">
        <v>0</v>
      </c>
      <c r="I125" s="147">
        <f t="shared" si="19"/>
        <v>0</v>
      </c>
      <c r="J125" s="169">
        <v>0</v>
      </c>
      <c r="K125" s="167">
        <f t="shared" si="20"/>
        <v>0</v>
      </c>
      <c r="L125" s="169">
        <v>0</v>
      </c>
      <c r="M125" s="167">
        <f t="shared" si="21"/>
        <v>0</v>
      </c>
      <c r="N125" s="149">
        <v>21</v>
      </c>
      <c r="O125" s="136">
        <v>16</v>
      </c>
      <c r="P125" s="135">
        <v>2</v>
      </c>
      <c r="Q125" s="242"/>
      <c r="R125" s="250"/>
      <c r="S125" s="251">
        <f t="shared" si="18"/>
        <v>0</v>
      </c>
      <c r="T125" s="236"/>
      <c r="U125" s="241"/>
    </row>
    <row r="126" spans="1:21" s="132" customFormat="1" ht="22.5">
      <c r="A126" s="145">
        <v>107</v>
      </c>
      <c r="B126" s="145" t="s">
        <v>98</v>
      </c>
      <c r="C126" s="156" t="s">
        <v>103</v>
      </c>
      <c r="D126" s="214" t="s">
        <v>290</v>
      </c>
      <c r="E126" s="202" t="s">
        <v>370</v>
      </c>
      <c r="F126" s="145" t="s">
        <v>107</v>
      </c>
      <c r="G126" s="229">
        <v>8</v>
      </c>
      <c r="H126" s="190">
        <v>0</v>
      </c>
      <c r="I126" s="147">
        <f t="shared" si="19"/>
        <v>0</v>
      </c>
      <c r="J126" s="169">
        <v>0</v>
      </c>
      <c r="K126" s="167">
        <f t="shared" si="20"/>
        <v>0</v>
      </c>
      <c r="L126" s="169">
        <v>0</v>
      </c>
      <c r="M126" s="167">
        <f t="shared" si="21"/>
        <v>0</v>
      </c>
      <c r="N126" s="149">
        <v>21</v>
      </c>
      <c r="O126" s="136">
        <v>16</v>
      </c>
      <c r="P126" s="135">
        <v>2</v>
      </c>
      <c r="Q126" s="242"/>
      <c r="R126" s="250"/>
      <c r="S126" s="251">
        <f t="shared" si="18"/>
        <v>0</v>
      </c>
      <c r="T126" s="236"/>
      <c r="U126" s="241"/>
    </row>
    <row r="127" spans="1:21" s="132" customFormat="1" ht="22.5">
      <c r="A127" s="145">
        <v>108</v>
      </c>
      <c r="B127" s="145" t="s">
        <v>98</v>
      </c>
      <c r="C127" s="156" t="s">
        <v>103</v>
      </c>
      <c r="D127" s="214" t="s">
        <v>291</v>
      </c>
      <c r="E127" s="202" t="s">
        <v>272</v>
      </c>
      <c r="F127" s="145" t="s">
        <v>107</v>
      </c>
      <c r="G127" s="229">
        <v>2</v>
      </c>
      <c r="H127" s="190">
        <v>0</v>
      </c>
      <c r="I127" s="147">
        <f t="shared" si="19"/>
        <v>0</v>
      </c>
      <c r="J127" s="169">
        <v>0</v>
      </c>
      <c r="K127" s="167">
        <f t="shared" si="20"/>
        <v>0</v>
      </c>
      <c r="L127" s="169">
        <v>0</v>
      </c>
      <c r="M127" s="167">
        <f t="shared" si="21"/>
        <v>0</v>
      </c>
      <c r="N127" s="149">
        <v>21</v>
      </c>
      <c r="O127" s="136">
        <v>16</v>
      </c>
      <c r="P127" s="135">
        <v>2</v>
      </c>
      <c r="Q127" s="242"/>
      <c r="R127" s="250"/>
      <c r="S127" s="251">
        <f t="shared" si="18"/>
        <v>0</v>
      </c>
      <c r="T127" s="236"/>
      <c r="U127" s="241"/>
    </row>
    <row r="128" spans="1:21" s="132" customFormat="1" ht="22.5">
      <c r="A128" s="145">
        <v>109</v>
      </c>
      <c r="B128" s="145" t="s">
        <v>98</v>
      </c>
      <c r="C128" s="156" t="s">
        <v>103</v>
      </c>
      <c r="D128" s="214" t="s">
        <v>292</v>
      </c>
      <c r="E128" s="202" t="s">
        <v>201</v>
      </c>
      <c r="F128" s="145" t="s">
        <v>107</v>
      </c>
      <c r="G128" s="229">
        <v>2</v>
      </c>
      <c r="H128" s="190">
        <v>0</v>
      </c>
      <c r="I128" s="147">
        <f t="shared" si="19"/>
        <v>0</v>
      </c>
      <c r="J128" s="169">
        <v>0</v>
      </c>
      <c r="K128" s="167">
        <f t="shared" si="20"/>
        <v>0</v>
      </c>
      <c r="L128" s="169">
        <v>0</v>
      </c>
      <c r="M128" s="167">
        <f t="shared" si="21"/>
        <v>0</v>
      </c>
      <c r="N128" s="149">
        <v>21</v>
      </c>
      <c r="O128" s="136">
        <v>16</v>
      </c>
      <c r="P128" s="135">
        <v>2</v>
      </c>
      <c r="Q128" s="242"/>
      <c r="R128" s="250"/>
      <c r="S128" s="251">
        <f t="shared" si="18"/>
        <v>0</v>
      </c>
      <c r="T128" s="236"/>
      <c r="U128" s="241"/>
    </row>
    <row r="129" spans="1:21" s="132" customFormat="1" ht="22.5">
      <c r="A129" s="145">
        <v>110</v>
      </c>
      <c r="B129" s="145" t="s">
        <v>98</v>
      </c>
      <c r="C129" s="156" t="s">
        <v>103</v>
      </c>
      <c r="D129" s="214" t="s">
        <v>293</v>
      </c>
      <c r="E129" s="202" t="s">
        <v>273</v>
      </c>
      <c r="F129" s="145" t="s">
        <v>107</v>
      </c>
      <c r="G129" s="229">
        <v>3</v>
      </c>
      <c r="H129" s="190">
        <v>0</v>
      </c>
      <c r="I129" s="147">
        <f t="shared" si="19"/>
        <v>0</v>
      </c>
      <c r="J129" s="169">
        <v>0</v>
      </c>
      <c r="K129" s="167">
        <f t="shared" si="20"/>
        <v>0</v>
      </c>
      <c r="L129" s="169">
        <v>0</v>
      </c>
      <c r="M129" s="167">
        <f t="shared" si="21"/>
        <v>0</v>
      </c>
      <c r="N129" s="149">
        <v>21</v>
      </c>
      <c r="O129" s="136">
        <v>16</v>
      </c>
      <c r="P129" s="135">
        <v>2</v>
      </c>
      <c r="Q129" s="242"/>
      <c r="R129" s="250"/>
      <c r="S129" s="251">
        <f t="shared" si="18"/>
        <v>0</v>
      </c>
      <c r="T129" s="236"/>
      <c r="U129" s="241"/>
    </row>
    <row r="130" spans="1:21" s="132" customFormat="1" ht="22.5">
      <c r="A130" s="145">
        <v>111</v>
      </c>
      <c r="B130" s="145" t="s">
        <v>98</v>
      </c>
      <c r="C130" s="156" t="s">
        <v>103</v>
      </c>
      <c r="D130" s="214" t="s">
        <v>294</v>
      </c>
      <c r="E130" s="202" t="s">
        <v>274</v>
      </c>
      <c r="F130" s="145" t="s">
        <v>107</v>
      </c>
      <c r="G130" s="229">
        <v>5</v>
      </c>
      <c r="H130" s="190">
        <v>0</v>
      </c>
      <c r="I130" s="147">
        <f t="shared" si="19"/>
        <v>0</v>
      </c>
      <c r="J130" s="169">
        <v>0</v>
      </c>
      <c r="K130" s="167">
        <f t="shared" si="20"/>
        <v>0</v>
      </c>
      <c r="L130" s="169">
        <v>0</v>
      </c>
      <c r="M130" s="167">
        <f t="shared" si="21"/>
        <v>0</v>
      </c>
      <c r="N130" s="149">
        <v>21</v>
      </c>
      <c r="O130" s="136">
        <v>16</v>
      </c>
      <c r="P130" s="135">
        <v>2</v>
      </c>
      <c r="Q130" s="242"/>
      <c r="R130" s="250"/>
      <c r="S130" s="251">
        <f t="shared" si="18"/>
        <v>0</v>
      </c>
      <c r="T130" s="236"/>
      <c r="U130" s="241"/>
    </row>
    <row r="131" spans="1:21" s="132" customFormat="1" ht="22.5">
      <c r="A131" s="145">
        <v>112</v>
      </c>
      <c r="B131" s="145" t="s">
        <v>98</v>
      </c>
      <c r="C131" s="156" t="s">
        <v>103</v>
      </c>
      <c r="D131" s="214" t="s">
        <v>295</v>
      </c>
      <c r="E131" s="202" t="s">
        <v>200</v>
      </c>
      <c r="F131" s="145" t="s">
        <v>107</v>
      </c>
      <c r="G131" s="229">
        <v>8</v>
      </c>
      <c r="H131" s="190">
        <v>0</v>
      </c>
      <c r="I131" s="147">
        <f t="shared" si="19"/>
        <v>0</v>
      </c>
      <c r="J131" s="169">
        <v>0</v>
      </c>
      <c r="K131" s="167">
        <f t="shared" si="20"/>
        <v>0</v>
      </c>
      <c r="L131" s="169">
        <v>0</v>
      </c>
      <c r="M131" s="167">
        <f t="shared" si="21"/>
        <v>0</v>
      </c>
      <c r="N131" s="149">
        <v>21</v>
      </c>
      <c r="O131" s="136">
        <v>16</v>
      </c>
      <c r="P131" s="135">
        <v>2</v>
      </c>
      <c r="Q131" s="242"/>
      <c r="R131" s="250"/>
      <c r="S131" s="251">
        <f t="shared" si="18"/>
        <v>0</v>
      </c>
      <c r="T131" s="236"/>
      <c r="U131" s="241"/>
    </row>
    <row r="132" spans="1:21" s="132" customFormat="1" ht="22.5">
      <c r="A132" s="145">
        <v>113</v>
      </c>
      <c r="B132" s="145" t="s">
        <v>98</v>
      </c>
      <c r="C132" s="156" t="s">
        <v>103</v>
      </c>
      <c r="D132" s="214" t="s">
        <v>296</v>
      </c>
      <c r="E132" s="202" t="s">
        <v>275</v>
      </c>
      <c r="F132" s="145" t="s">
        <v>107</v>
      </c>
      <c r="G132" s="229">
        <v>1</v>
      </c>
      <c r="H132" s="190">
        <v>0</v>
      </c>
      <c r="I132" s="147">
        <f t="shared" si="19"/>
        <v>0</v>
      </c>
      <c r="J132" s="169">
        <v>0</v>
      </c>
      <c r="K132" s="167">
        <f t="shared" si="20"/>
        <v>0</v>
      </c>
      <c r="L132" s="169">
        <v>0</v>
      </c>
      <c r="M132" s="167">
        <f t="shared" si="21"/>
        <v>0</v>
      </c>
      <c r="N132" s="149">
        <v>21</v>
      </c>
      <c r="O132" s="136">
        <v>16</v>
      </c>
      <c r="P132" s="135">
        <v>2</v>
      </c>
      <c r="Q132" s="242"/>
      <c r="R132" s="250"/>
      <c r="S132" s="251">
        <f t="shared" si="18"/>
        <v>0</v>
      </c>
      <c r="T132" s="236"/>
      <c r="U132" s="241"/>
    </row>
    <row r="133" spans="1:21" s="132" customFormat="1" ht="22.5">
      <c r="A133" s="145">
        <v>114</v>
      </c>
      <c r="B133" s="145" t="s">
        <v>98</v>
      </c>
      <c r="C133" s="156" t="s">
        <v>103</v>
      </c>
      <c r="D133" s="214" t="s">
        <v>297</v>
      </c>
      <c r="E133" s="202" t="s">
        <v>276</v>
      </c>
      <c r="F133" s="145" t="s">
        <v>107</v>
      </c>
      <c r="G133" s="229">
        <v>1</v>
      </c>
      <c r="H133" s="190">
        <v>0</v>
      </c>
      <c r="I133" s="147">
        <f t="shared" si="19"/>
        <v>0</v>
      </c>
      <c r="J133" s="169">
        <v>0</v>
      </c>
      <c r="K133" s="167">
        <f t="shared" si="20"/>
        <v>0</v>
      </c>
      <c r="L133" s="169">
        <v>0</v>
      </c>
      <c r="M133" s="167">
        <f t="shared" si="21"/>
        <v>0</v>
      </c>
      <c r="N133" s="149">
        <v>21</v>
      </c>
      <c r="O133" s="136">
        <v>16</v>
      </c>
      <c r="P133" s="135">
        <v>2</v>
      </c>
      <c r="Q133" s="242"/>
      <c r="R133" s="250"/>
      <c r="S133" s="251">
        <f t="shared" si="18"/>
        <v>0</v>
      </c>
      <c r="T133" s="236"/>
      <c r="U133" s="241"/>
    </row>
    <row r="134" spans="1:21" s="132" customFormat="1" ht="22.5">
      <c r="A134" s="145">
        <v>115</v>
      </c>
      <c r="B134" s="145" t="s">
        <v>98</v>
      </c>
      <c r="C134" s="156" t="s">
        <v>103</v>
      </c>
      <c r="D134" s="214" t="s">
        <v>298</v>
      </c>
      <c r="E134" s="202" t="s">
        <v>277</v>
      </c>
      <c r="F134" s="145" t="s">
        <v>107</v>
      </c>
      <c r="G134" s="229">
        <v>1</v>
      </c>
      <c r="H134" s="190">
        <v>0</v>
      </c>
      <c r="I134" s="147">
        <f t="shared" si="19"/>
        <v>0</v>
      </c>
      <c r="J134" s="169">
        <v>0</v>
      </c>
      <c r="K134" s="167">
        <f t="shared" si="20"/>
        <v>0</v>
      </c>
      <c r="L134" s="169">
        <v>0</v>
      </c>
      <c r="M134" s="167">
        <f t="shared" si="21"/>
        <v>0</v>
      </c>
      <c r="N134" s="149">
        <v>21</v>
      </c>
      <c r="O134" s="136">
        <v>16</v>
      </c>
      <c r="P134" s="135">
        <v>2</v>
      </c>
      <c r="Q134" s="242"/>
      <c r="R134" s="250"/>
      <c r="S134" s="251">
        <f t="shared" si="18"/>
        <v>0</v>
      </c>
      <c r="T134" s="236"/>
      <c r="U134" s="241"/>
    </row>
    <row r="135" spans="1:21" s="132" customFormat="1" ht="22.5">
      <c r="A135" s="145">
        <v>116</v>
      </c>
      <c r="B135" s="145" t="s">
        <v>98</v>
      </c>
      <c r="C135" s="156" t="s">
        <v>103</v>
      </c>
      <c r="D135" s="214" t="s">
        <v>299</v>
      </c>
      <c r="E135" s="202" t="s">
        <v>278</v>
      </c>
      <c r="F135" s="145" t="s">
        <v>107</v>
      </c>
      <c r="G135" s="229">
        <v>1</v>
      </c>
      <c r="H135" s="190">
        <v>0</v>
      </c>
      <c r="I135" s="147">
        <f t="shared" si="19"/>
        <v>0</v>
      </c>
      <c r="J135" s="169">
        <v>0</v>
      </c>
      <c r="K135" s="167">
        <f t="shared" si="20"/>
        <v>0</v>
      </c>
      <c r="L135" s="169">
        <v>0</v>
      </c>
      <c r="M135" s="167">
        <f t="shared" si="21"/>
        <v>0</v>
      </c>
      <c r="N135" s="149">
        <v>21</v>
      </c>
      <c r="O135" s="136">
        <v>16</v>
      </c>
      <c r="P135" s="135">
        <v>2</v>
      </c>
      <c r="Q135" s="242"/>
      <c r="R135" s="250"/>
      <c r="S135" s="251">
        <f t="shared" si="18"/>
        <v>0</v>
      </c>
      <c r="T135" s="236"/>
      <c r="U135" s="241"/>
    </row>
    <row r="136" spans="1:21" s="132" customFormat="1" ht="22.5">
      <c r="A136" s="145">
        <v>117</v>
      </c>
      <c r="B136" s="145" t="s">
        <v>98</v>
      </c>
      <c r="C136" s="156" t="s">
        <v>103</v>
      </c>
      <c r="D136" s="214" t="s">
        <v>300</v>
      </c>
      <c r="E136" s="202" t="s">
        <v>279</v>
      </c>
      <c r="F136" s="145" t="s">
        <v>107</v>
      </c>
      <c r="G136" s="229">
        <v>2</v>
      </c>
      <c r="H136" s="190">
        <v>0</v>
      </c>
      <c r="I136" s="147">
        <f t="shared" si="19"/>
        <v>0</v>
      </c>
      <c r="J136" s="169">
        <v>0</v>
      </c>
      <c r="K136" s="167">
        <f t="shared" si="20"/>
        <v>0</v>
      </c>
      <c r="L136" s="169">
        <v>0</v>
      </c>
      <c r="M136" s="167">
        <f t="shared" si="21"/>
        <v>0</v>
      </c>
      <c r="N136" s="149">
        <v>21</v>
      </c>
      <c r="O136" s="136">
        <v>16</v>
      </c>
      <c r="P136" s="135">
        <v>2</v>
      </c>
      <c r="Q136" s="242"/>
      <c r="R136" s="250"/>
      <c r="S136" s="251">
        <f t="shared" si="18"/>
        <v>0</v>
      </c>
      <c r="T136" s="236"/>
      <c r="U136" s="241"/>
    </row>
    <row r="137" spans="1:21" s="132" customFormat="1" ht="22.5">
      <c r="A137" s="145">
        <v>118</v>
      </c>
      <c r="B137" s="145" t="s">
        <v>98</v>
      </c>
      <c r="C137" s="156" t="s">
        <v>103</v>
      </c>
      <c r="D137" s="214" t="s">
        <v>301</v>
      </c>
      <c r="E137" s="202" t="s">
        <v>280</v>
      </c>
      <c r="F137" s="145" t="s">
        <v>107</v>
      </c>
      <c r="G137" s="229">
        <v>2</v>
      </c>
      <c r="H137" s="190">
        <v>0</v>
      </c>
      <c r="I137" s="147">
        <f t="shared" si="19"/>
        <v>0</v>
      </c>
      <c r="J137" s="169">
        <v>0</v>
      </c>
      <c r="K137" s="167">
        <f t="shared" si="20"/>
        <v>0</v>
      </c>
      <c r="L137" s="169">
        <v>0</v>
      </c>
      <c r="M137" s="167">
        <f t="shared" si="21"/>
        <v>0</v>
      </c>
      <c r="N137" s="149">
        <v>21</v>
      </c>
      <c r="O137" s="136">
        <v>16</v>
      </c>
      <c r="P137" s="135">
        <v>2</v>
      </c>
      <c r="Q137" s="242"/>
      <c r="R137" s="250"/>
      <c r="S137" s="251">
        <f t="shared" si="18"/>
        <v>0</v>
      </c>
      <c r="T137" s="236"/>
      <c r="U137" s="241"/>
    </row>
    <row r="138" spans="1:21" s="132" customFormat="1" ht="22.5">
      <c r="A138" s="145">
        <v>119</v>
      </c>
      <c r="B138" s="145" t="s">
        <v>98</v>
      </c>
      <c r="C138" s="156" t="s">
        <v>103</v>
      </c>
      <c r="D138" s="214" t="s">
        <v>302</v>
      </c>
      <c r="E138" s="202" t="s">
        <v>281</v>
      </c>
      <c r="F138" s="145" t="s">
        <v>107</v>
      </c>
      <c r="G138" s="229">
        <v>1</v>
      </c>
      <c r="H138" s="190">
        <v>0</v>
      </c>
      <c r="I138" s="147">
        <f t="shared" si="19"/>
        <v>0</v>
      </c>
      <c r="J138" s="169">
        <v>0</v>
      </c>
      <c r="K138" s="167">
        <f t="shared" si="20"/>
        <v>0</v>
      </c>
      <c r="L138" s="169">
        <v>0</v>
      </c>
      <c r="M138" s="167">
        <f t="shared" si="21"/>
        <v>0</v>
      </c>
      <c r="N138" s="149">
        <v>21</v>
      </c>
      <c r="O138" s="136">
        <v>16</v>
      </c>
      <c r="P138" s="135">
        <v>2</v>
      </c>
      <c r="Q138" s="242"/>
      <c r="R138" s="250"/>
      <c r="S138" s="251">
        <f t="shared" si="18"/>
        <v>0</v>
      </c>
      <c r="T138" s="236"/>
      <c r="U138" s="241"/>
    </row>
    <row r="139" spans="1:21" s="132" customFormat="1" ht="22.5">
      <c r="A139" s="145">
        <v>120</v>
      </c>
      <c r="B139" s="145" t="s">
        <v>98</v>
      </c>
      <c r="C139" s="156" t="s">
        <v>103</v>
      </c>
      <c r="D139" s="214" t="s">
        <v>303</v>
      </c>
      <c r="E139" s="202" t="s">
        <v>282</v>
      </c>
      <c r="F139" s="145" t="s">
        <v>107</v>
      </c>
      <c r="G139" s="229">
        <v>1</v>
      </c>
      <c r="H139" s="190">
        <v>0</v>
      </c>
      <c r="I139" s="147">
        <f t="shared" si="19"/>
        <v>0</v>
      </c>
      <c r="J139" s="169">
        <v>0</v>
      </c>
      <c r="K139" s="167">
        <f t="shared" si="20"/>
        <v>0</v>
      </c>
      <c r="L139" s="169">
        <v>0</v>
      </c>
      <c r="M139" s="167">
        <f t="shared" si="21"/>
        <v>0</v>
      </c>
      <c r="N139" s="149">
        <v>21</v>
      </c>
      <c r="O139" s="136">
        <v>16</v>
      </c>
      <c r="P139" s="135">
        <v>2</v>
      </c>
      <c r="Q139" s="242"/>
      <c r="R139" s="250"/>
      <c r="S139" s="251">
        <f t="shared" si="18"/>
        <v>0</v>
      </c>
      <c r="T139" s="236"/>
      <c r="U139" s="241"/>
    </row>
    <row r="140" spans="1:21" s="132" customFormat="1" ht="22.5">
      <c r="A140" s="145">
        <v>121</v>
      </c>
      <c r="B140" s="145" t="s">
        <v>98</v>
      </c>
      <c r="C140" s="156" t="s">
        <v>103</v>
      </c>
      <c r="D140" s="214" t="s">
        <v>322</v>
      </c>
      <c r="E140" s="202" t="s">
        <v>283</v>
      </c>
      <c r="F140" s="145" t="s">
        <v>107</v>
      </c>
      <c r="G140" s="229">
        <v>1</v>
      </c>
      <c r="H140" s="190">
        <v>0</v>
      </c>
      <c r="I140" s="147">
        <f t="shared" si="19"/>
        <v>0</v>
      </c>
      <c r="J140" s="169">
        <v>0</v>
      </c>
      <c r="K140" s="167">
        <f t="shared" si="20"/>
        <v>0</v>
      </c>
      <c r="L140" s="169">
        <v>0</v>
      </c>
      <c r="M140" s="167">
        <f t="shared" si="21"/>
        <v>0</v>
      </c>
      <c r="N140" s="149">
        <v>21</v>
      </c>
      <c r="O140" s="136">
        <v>16</v>
      </c>
      <c r="P140" s="135">
        <v>2</v>
      </c>
      <c r="Q140" s="242"/>
      <c r="R140" s="250"/>
      <c r="S140" s="251">
        <f t="shared" si="18"/>
        <v>0</v>
      </c>
      <c r="T140" s="236"/>
      <c r="U140" s="241"/>
    </row>
    <row r="141" spans="1:21" s="132" customFormat="1" ht="11.25">
      <c r="A141" s="145">
        <v>122</v>
      </c>
      <c r="B141" s="145" t="s">
        <v>98</v>
      </c>
      <c r="C141" s="156" t="s">
        <v>103</v>
      </c>
      <c r="D141" s="214" t="s">
        <v>323</v>
      </c>
      <c r="E141" s="202" t="s">
        <v>304</v>
      </c>
      <c r="F141" s="145" t="s">
        <v>107</v>
      </c>
      <c r="G141" s="229">
        <v>1</v>
      </c>
      <c r="H141" s="239">
        <v>0</v>
      </c>
      <c r="I141" s="147">
        <f aca="true" t="shared" si="22" ref="I141:I150">G141*H141</f>
        <v>0</v>
      </c>
      <c r="J141" s="169">
        <v>0</v>
      </c>
      <c r="K141" s="167">
        <f aca="true" t="shared" si="23" ref="K141:K146">G141*J141</f>
        <v>0</v>
      </c>
      <c r="L141" s="169">
        <v>0</v>
      </c>
      <c r="M141" s="167">
        <f aca="true" t="shared" si="24" ref="M141:M146">G141*L141</f>
        <v>0</v>
      </c>
      <c r="N141" s="149">
        <v>21</v>
      </c>
      <c r="O141" s="136">
        <v>16</v>
      </c>
      <c r="P141" s="135">
        <v>2</v>
      </c>
      <c r="Q141" s="242"/>
      <c r="R141" s="250"/>
      <c r="S141" s="251">
        <f aca="true" t="shared" si="25" ref="S141:S163">I141</f>
        <v>0</v>
      </c>
      <c r="T141" s="236"/>
      <c r="U141" s="241"/>
    </row>
    <row r="142" spans="1:21" s="132" customFormat="1" ht="11.25">
      <c r="A142" s="145">
        <v>123</v>
      </c>
      <c r="B142" s="145" t="s">
        <v>98</v>
      </c>
      <c r="C142" s="156" t="s">
        <v>103</v>
      </c>
      <c r="D142" s="214" t="s">
        <v>324</v>
      </c>
      <c r="E142" s="202" t="s">
        <v>305</v>
      </c>
      <c r="F142" s="145" t="s">
        <v>107</v>
      </c>
      <c r="G142" s="229">
        <v>3</v>
      </c>
      <c r="H142" s="239">
        <v>0</v>
      </c>
      <c r="I142" s="147">
        <f t="shared" si="22"/>
        <v>0</v>
      </c>
      <c r="J142" s="169">
        <v>0</v>
      </c>
      <c r="K142" s="167">
        <f t="shared" si="23"/>
        <v>0</v>
      </c>
      <c r="L142" s="169">
        <v>0</v>
      </c>
      <c r="M142" s="167">
        <f t="shared" si="24"/>
        <v>0</v>
      </c>
      <c r="N142" s="149">
        <v>21</v>
      </c>
      <c r="O142" s="136">
        <v>16</v>
      </c>
      <c r="P142" s="135">
        <v>2</v>
      </c>
      <c r="Q142" s="242"/>
      <c r="R142" s="250"/>
      <c r="S142" s="251">
        <f t="shared" si="25"/>
        <v>0</v>
      </c>
      <c r="T142" s="236"/>
      <c r="U142" s="241"/>
    </row>
    <row r="143" spans="1:21" s="132" customFormat="1" ht="11.25">
      <c r="A143" s="145">
        <v>124</v>
      </c>
      <c r="B143" s="145" t="s">
        <v>98</v>
      </c>
      <c r="C143" s="156" t="s">
        <v>103</v>
      </c>
      <c r="D143" s="214" t="s">
        <v>325</v>
      </c>
      <c r="E143" s="202" t="s">
        <v>306</v>
      </c>
      <c r="F143" s="145" t="s">
        <v>107</v>
      </c>
      <c r="G143" s="229">
        <v>1</v>
      </c>
      <c r="H143" s="239">
        <v>0</v>
      </c>
      <c r="I143" s="147">
        <f t="shared" si="22"/>
        <v>0</v>
      </c>
      <c r="J143" s="169">
        <v>0</v>
      </c>
      <c r="K143" s="167">
        <f t="shared" si="23"/>
        <v>0</v>
      </c>
      <c r="L143" s="169">
        <v>0</v>
      </c>
      <c r="M143" s="167">
        <f t="shared" si="24"/>
        <v>0</v>
      </c>
      <c r="N143" s="149">
        <v>21</v>
      </c>
      <c r="O143" s="136">
        <v>16</v>
      </c>
      <c r="P143" s="135">
        <v>2</v>
      </c>
      <c r="Q143" s="242"/>
      <c r="R143" s="250"/>
      <c r="S143" s="251">
        <f t="shared" si="25"/>
        <v>0</v>
      </c>
      <c r="T143" s="236"/>
      <c r="U143" s="241"/>
    </row>
    <row r="144" spans="1:21" s="132" customFormat="1" ht="11.25">
      <c r="A144" s="145">
        <v>125</v>
      </c>
      <c r="B144" s="145" t="s">
        <v>98</v>
      </c>
      <c r="C144" s="156" t="s">
        <v>103</v>
      </c>
      <c r="D144" s="214" t="s">
        <v>326</v>
      </c>
      <c r="E144" s="202" t="s">
        <v>307</v>
      </c>
      <c r="F144" s="145" t="s">
        <v>107</v>
      </c>
      <c r="G144" s="229">
        <v>1</v>
      </c>
      <c r="H144" s="239">
        <v>0</v>
      </c>
      <c r="I144" s="147">
        <f t="shared" si="22"/>
        <v>0</v>
      </c>
      <c r="J144" s="169">
        <v>0</v>
      </c>
      <c r="K144" s="167">
        <f t="shared" si="23"/>
        <v>0</v>
      </c>
      <c r="L144" s="169">
        <v>0</v>
      </c>
      <c r="M144" s="167">
        <f t="shared" si="24"/>
        <v>0</v>
      </c>
      <c r="N144" s="149">
        <v>21</v>
      </c>
      <c r="O144" s="136">
        <v>16</v>
      </c>
      <c r="P144" s="135">
        <v>2</v>
      </c>
      <c r="Q144" s="242"/>
      <c r="R144" s="250"/>
      <c r="S144" s="251">
        <f t="shared" si="25"/>
        <v>0</v>
      </c>
      <c r="T144" s="236"/>
      <c r="U144" s="241"/>
    </row>
    <row r="145" spans="1:21" s="132" customFormat="1" ht="11.25">
      <c r="A145" s="145">
        <v>126</v>
      </c>
      <c r="B145" s="145" t="s">
        <v>98</v>
      </c>
      <c r="C145" s="156" t="s">
        <v>103</v>
      </c>
      <c r="D145" s="214" t="s">
        <v>327</v>
      </c>
      <c r="E145" s="202" t="s">
        <v>308</v>
      </c>
      <c r="F145" s="145" t="s">
        <v>107</v>
      </c>
      <c r="G145" s="229">
        <v>1</v>
      </c>
      <c r="H145" s="239">
        <v>0</v>
      </c>
      <c r="I145" s="147">
        <f t="shared" si="22"/>
        <v>0</v>
      </c>
      <c r="J145" s="169">
        <v>0</v>
      </c>
      <c r="K145" s="167">
        <f t="shared" si="23"/>
        <v>0</v>
      </c>
      <c r="L145" s="169">
        <v>0</v>
      </c>
      <c r="M145" s="167">
        <f t="shared" si="24"/>
        <v>0</v>
      </c>
      <c r="N145" s="149">
        <v>21</v>
      </c>
      <c r="O145" s="136">
        <v>16</v>
      </c>
      <c r="P145" s="135">
        <v>2</v>
      </c>
      <c r="Q145" s="242"/>
      <c r="R145" s="250"/>
      <c r="S145" s="251">
        <f t="shared" si="25"/>
        <v>0</v>
      </c>
      <c r="T145" s="236"/>
      <c r="U145" s="241"/>
    </row>
    <row r="146" spans="1:21" s="132" customFormat="1" ht="11.25">
      <c r="A146" s="145">
        <v>127</v>
      </c>
      <c r="B146" s="145" t="s">
        <v>98</v>
      </c>
      <c r="C146" s="156" t="s">
        <v>103</v>
      </c>
      <c r="D146" s="214" t="s">
        <v>328</v>
      </c>
      <c r="E146" s="202" t="s">
        <v>309</v>
      </c>
      <c r="F146" s="145" t="s">
        <v>107</v>
      </c>
      <c r="G146" s="229">
        <v>1</v>
      </c>
      <c r="H146" s="239">
        <v>0</v>
      </c>
      <c r="I146" s="147">
        <f t="shared" si="22"/>
        <v>0</v>
      </c>
      <c r="J146" s="169">
        <v>0</v>
      </c>
      <c r="K146" s="167">
        <f t="shared" si="23"/>
        <v>0</v>
      </c>
      <c r="L146" s="169">
        <v>0</v>
      </c>
      <c r="M146" s="167">
        <f t="shared" si="24"/>
        <v>0</v>
      </c>
      <c r="N146" s="149">
        <v>21</v>
      </c>
      <c r="O146" s="136">
        <v>16</v>
      </c>
      <c r="P146" s="135">
        <v>2</v>
      </c>
      <c r="Q146" s="242"/>
      <c r="R146" s="250"/>
      <c r="S146" s="251">
        <f t="shared" si="25"/>
        <v>0</v>
      </c>
      <c r="T146" s="236"/>
      <c r="U146" s="241"/>
    </row>
    <row r="147" spans="1:21" s="132" customFormat="1" ht="11.25">
      <c r="A147" s="145">
        <v>128</v>
      </c>
      <c r="B147" s="145" t="s">
        <v>98</v>
      </c>
      <c r="C147" s="156" t="s">
        <v>103</v>
      </c>
      <c r="D147" s="214" t="s">
        <v>329</v>
      </c>
      <c r="E147" s="202" t="s">
        <v>310</v>
      </c>
      <c r="F147" s="145" t="s">
        <v>107</v>
      </c>
      <c r="G147" s="229">
        <v>2</v>
      </c>
      <c r="H147" s="190">
        <v>0</v>
      </c>
      <c r="I147" s="147">
        <f t="shared" si="22"/>
        <v>0</v>
      </c>
      <c r="J147" s="169">
        <v>0</v>
      </c>
      <c r="K147" s="167">
        <f aca="true" t="shared" si="26" ref="K147:K152">G147*J147</f>
        <v>0</v>
      </c>
      <c r="L147" s="169">
        <v>0</v>
      </c>
      <c r="M147" s="167">
        <f aca="true" t="shared" si="27" ref="M147:M152">G147*L147</f>
        <v>0</v>
      </c>
      <c r="N147" s="149">
        <v>21</v>
      </c>
      <c r="O147" s="136">
        <v>16</v>
      </c>
      <c r="P147" s="135">
        <v>2</v>
      </c>
      <c r="Q147" s="242"/>
      <c r="R147" s="250"/>
      <c r="S147" s="251">
        <f t="shared" si="25"/>
        <v>0</v>
      </c>
      <c r="T147" s="236"/>
      <c r="U147" s="241"/>
    </row>
    <row r="148" spans="1:21" s="132" customFormat="1" ht="11.25">
      <c r="A148" s="145">
        <v>129</v>
      </c>
      <c r="B148" s="145" t="s">
        <v>98</v>
      </c>
      <c r="C148" s="156" t="s">
        <v>103</v>
      </c>
      <c r="D148" s="214" t="s">
        <v>330</v>
      </c>
      <c r="E148" s="202" t="s">
        <v>311</v>
      </c>
      <c r="F148" s="145" t="s">
        <v>107</v>
      </c>
      <c r="G148" s="229">
        <v>2</v>
      </c>
      <c r="H148" s="190">
        <v>0</v>
      </c>
      <c r="I148" s="147">
        <f t="shared" si="22"/>
        <v>0</v>
      </c>
      <c r="J148" s="169">
        <v>0</v>
      </c>
      <c r="K148" s="167">
        <f t="shared" si="26"/>
        <v>0</v>
      </c>
      <c r="L148" s="169">
        <v>0</v>
      </c>
      <c r="M148" s="167">
        <f t="shared" si="27"/>
        <v>0</v>
      </c>
      <c r="N148" s="149">
        <v>21</v>
      </c>
      <c r="O148" s="136">
        <v>16</v>
      </c>
      <c r="P148" s="135">
        <v>2</v>
      </c>
      <c r="Q148" s="242"/>
      <c r="R148" s="250"/>
      <c r="S148" s="251">
        <f t="shared" si="25"/>
        <v>0</v>
      </c>
      <c r="T148" s="236"/>
      <c r="U148" s="241"/>
    </row>
    <row r="149" spans="1:21" s="132" customFormat="1" ht="11.25">
      <c r="A149" s="145">
        <v>130</v>
      </c>
      <c r="B149" s="145" t="s">
        <v>98</v>
      </c>
      <c r="C149" s="156" t="s">
        <v>103</v>
      </c>
      <c r="D149" s="214" t="s">
        <v>331</v>
      </c>
      <c r="E149" s="202" t="s">
        <v>312</v>
      </c>
      <c r="F149" s="145" t="s">
        <v>107</v>
      </c>
      <c r="G149" s="229">
        <v>2</v>
      </c>
      <c r="H149" s="190">
        <v>0</v>
      </c>
      <c r="I149" s="147">
        <f t="shared" si="22"/>
        <v>0</v>
      </c>
      <c r="J149" s="169">
        <v>0</v>
      </c>
      <c r="K149" s="167">
        <f t="shared" si="26"/>
        <v>0</v>
      </c>
      <c r="L149" s="169">
        <v>0</v>
      </c>
      <c r="M149" s="167">
        <f t="shared" si="27"/>
        <v>0</v>
      </c>
      <c r="N149" s="149">
        <v>21</v>
      </c>
      <c r="O149" s="136">
        <v>16</v>
      </c>
      <c r="P149" s="135">
        <v>2</v>
      </c>
      <c r="Q149" s="242"/>
      <c r="R149" s="250"/>
      <c r="S149" s="251">
        <f t="shared" si="25"/>
        <v>0</v>
      </c>
      <c r="T149" s="236"/>
      <c r="U149" s="241"/>
    </row>
    <row r="150" spans="1:21" s="132" customFormat="1" ht="11.25">
      <c r="A150" s="145">
        <v>131</v>
      </c>
      <c r="B150" s="145" t="s">
        <v>98</v>
      </c>
      <c r="C150" s="156" t="s">
        <v>103</v>
      </c>
      <c r="D150" s="214" t="s">
        <v>332</v>
      </c>
      <c r="E150" s="202" t="s">
        <v>313</v>
      </c>
      <c r="F150" s="145" t="s">
        <v>107</v>
      </c>
      <c r="G150" s="229">
        <v>4</v>
      </c>
      <c r="H150" s="190">
        <v>0</v>
      </c>
      <c r="I150" s="147">
        <f t="shared" si="22"/>
        <v>0</v>
      </c>
      <c r="J150" s="169">
        <v>0</v>
      </c>
      <c r="K150" s="167">
        <f t="shared" si="26"/>
        <v>0</v>
      </c>
      <c r="L150" s="169">
        <v>0</v>
      </c>
      <c r="M150" s="167">
        <f t="shared" si="27"/>
        <v>0</v>
      </c>
      <c r="N150" s="149">
        <v>21</v>
      </c>
      <c r="O150" s="136">
        <v>16</v>
      </c>
      <c r="P150" s="135">
        <v>2</v>
      </c>
      <c r="Q150" s="242"/>
      <c r="R150" s="250"/>
      <c r="S150" s="251">
        <f t="shared" si="25"/>
        <v>0</v>
      </c>
      <c r="T150" s="236"/>
      <c r="U150" s="241"/>
    </row>
    <row r="151" spans="1:21" s="132" customFormat="1" ht="11.25">
      <c r="A151" s="145">
        <v>132</v>
      </c>
      <c r="B151" s="145" t="s">
        <v>98</v>
      </c>
      <c r="C151" s="156" t="s">
        <v>103</v>
      </c>
      <c r="D151" s="214" t="s">
        <v>333</v>
      </c>
      <c r="E151" s="202" t="s">
        <v>314</v>
      </c>
      <c r="F151" s="145" t="s">
        <v>107</v>
      </c>
      <c r="G151" s="229">
        <v>1</v>
      </c>
      <c r="H151" s="190">
        <v>0</v>
      </c>
      <c r="I151" s="147">
        <f>G151*H151</f>
        <v>0</v>
      </c>
      <c r="J151" s="169">
        <v>0</v>
      </c>
      <c r="K151" s="167">
        <f t="shared" si="26"/>
        <v>0</v>
      </c>
      <c r="L151" s="169">
        <v>0</v>
      </c>
      <c r="M151" s="167">
        <f t="shared" si="27"/>
        <v>0</v>
      </c>
      <c r="N151" s="149">
        <v>21</v>
      </c>
      <c r="O151" s="136">
        <v>16</v>
      </c>
      <c r="P151" s="135">
        <v>2</v>
      </c>
      <c r="Q151" s="242"/>
      <c r="R151" s="250"/>
      <c r="S151" s="251">
        <f t="shared" si="25"/>
        <v>0</v>
      </c>
      <c r="T151" s="236"/>
      <c r="U151" s="241"/>
    </row>
    <row r="152" spans="1:21" s="132" customFormat="1" ht="11.25">
      <c r="A152" s="145">
        <v>133</v>
      </c>
      <c r="B152" s="145" t="s">
        <v>98</v>
      </c>
      <c r="C152" s="156" t="s">
        <v>103</v>
      </c>
      <c r="D152" s="214" t="s">
        <v>334</v>
      </c>
      <c r="E152" s="202" t="s">
        <v>315</v>
      </c>
      <c r="F152" s="145" t="s">
        <v>107</v>
      </c>
      <c r="G152" s="229">
        <v>1</v>
      </c>
      <c r="H152" s="190">
        <v>0</v>
      </c>
      <c r="I152" s="147">
        <f>G152*H152</f>
        <v>0</v>
      </c>
      <c r="J152" s="169">
        <v>0</v>
      </c>
      <c r="K152" s="167">
        <f t="shared" si="26"/>
        <v>0</v>
      </c>
      <c r="L152" s="169">
        <v>0</v>
      </c>
      <c r="M152" s="167">
        <f t="shared" si="27"/>
        <v>0</v>
      </c>
      <c r="N152" s="149">
        <v>21</v>
      </c>
      <c r="O152" s="136">
        <v>16</v>
      </c>
      <c r="P152" s="135">
        <v>2</v>
      </c>
      <c r="Q152" s="242"/>
      <c r="R152" s="250"/>
      <c r="S152" s="251">
        <f t="shared" si="25"/>
        <v>0</v>
      </c>
      <c r="T152" s="236"/>
      <c r="U152" s="241"/>
    </row>
    <row r="153" spans="1:21" s="132" customFormat="1" ht="11.25">
      <c r="A153" s="145">
        <v>134</v>
      </c>
      <c r="B153" s="145" t="s">
        <v>98</v>
      </c>
      <c r="C153" s="156" t="s">
        <v>103</v>
      </c>
      <c r="D153" s="214" t="s">
        <v>335</v>
      </c>
      <c r="E153" s="202" t="s">
        <v>316</v>
      </c>
      <c r="F153" s="145" t="s">
        <v>107</v>
      </c>
      <c r="G153" s="229">
        <v>1</v>
      </c>
      <c r="H153" s="190">
        <v>0</v>
      </c>
      <c r="I153" s="147">
        <f aca="true" t="shared" si="28" ref="I153:I158">G153*H153</f>
        <v>0</v>
      </c>
      <c r="J153" s="169">
        <v>0</v>
      </c>
      <c r="K153" s="167">
        <f aca="true" t="shared" si="29" ref="K153:K158">G153*J153</f>
        <v>0</v>
      </c>
      <c r="L153" s="169">
        <v>0</v>
      </c>
      <c r="M153" s="167">
        <f aca="true" t="shared" si="30" ref="M153:M158">G153*L153</f>
        <v>0</v>
      </c>
      <c r="N153" s="149">
        <v>21</v>
      </c>
      <c r="O153" s="136">
        <v>16</v>
      </c>
      <c r="P153" s="135">
        <v>2</v>
      </c>
      <c r="Q153" s="242"/>
      <c r="R153" s="250"/>
      <c r="S153" s="251">
        <f t="shared" si="25"/>
        <v>0</v>
      </c>
      <c r="T153" s="236"/>
      <c r="U153" s="241"/>
    </row>
    <row r="154" spans="1:21" s="135" customFormat="1" ht="11.25">
      <c r="A154" s="145">
        <v>135</v>
      </c>
      <c r="B154" s="145" t="s">
        <v>98</v>
      </c>
      <c r="C154" s="156" t="s">
        <v>103</v>
      </c>
      <c r="D154" s="214" t="s">
        <v>336</v>
      </c>
      <c r="E154" s="202" t="s">
        <v>371</v>
      </c>
      <c r="F154" s="145" t="s">
        <v>107</v>
      </c>
      <c r="G154" s="229">
        <v>12</v>
      </c>
      <c r="H154" s="190">
        <v>0</v>
      </c>
      <c r="I154" s="147">
        <f t="shared" si="28"/>
        <v>0</v>
      </c>
      <c r="J154" s="169">
        <v>0</v>
      </c>
      <c r="K154" s="167">
        <f t="shared" si="29"/>
        <v>0</v>
      </c>
      <c r="L154" s="169">
        <v>0</v>
      </c>
      <c r="M154" s="167">
        <f t="shared" si="30"/>
        <v>0</v>
      </c>
      <c r="N154" s="149">
        <v>21</v>
      </c>
      <c r="O154" s="136">
        <v>16</v>
      </c>
      <c r="P154" s="135">
        <v>2</v>
      </c>
      <c r="Q154" s="242"/>
      <c r="R154" s="250"/>
      <c r="S154" s="251">
        <f t="shared" si="25"/>
        <v>0</v>
      </c>
      <c r="T154" s="237"/>
      <c r="U154" s="242"/>
    </row>
    <row r="155" spans="1:21" s="135" customFormat="1" ht="11.25">
      <c r="A155" s="145">
        <v>136</v>
      </c>
      <c r="B155" s="145" t="s">
        <v>98</v>
      </c>
      <c r="C155" s="156" t="s">
        <v>103</v>
      </c>
      <c r="D155" s="214" t="s">
        <v>337</v>
      </c>
      <c r="E155" s="202" t="s">
        <v>317</v>
      </c>
      <c r="F155" s="145" t="s">
        <v>107</v>
      </c>
      <c r="G155" s="229">
        <v>2</v>
      </c>
      <c r="H155" s="190">
        <v>0</v>
      </c>
      <c r="I155" s="147">
        <f t="shared" si="28"/>
        <v>0</v>
      </c>
      <c r="J155" s="169">
        <v>0</v>
      </c>
      <c r="K155" s="167">
        <f t="shared" si="29"/>
        <v>0</v>
      </c>
      <c r="L155" s="169">
        <v>0</v>
      </c>
      <c r="M155" s="167">
        <f t="shared" si="30"/>
        <v>0</v>
      </c>
      <c r="N155" s="149">
        <v>21</v>
      </c>
      <c r="O155" s="136">
        <v>16</v>
      </c>
      <c r="P155" s="135">
        <v>2</v>
      </c>
      <c r="Q155" s="242"/>
      <c r="R155" s="250"/>
      <c r="S155" s="251">
        <f t="shared" si="25"/>
        <v>0</v>
      </c>
      <c r="T155" s="237"/>
      <c r="U155" s="242"/>
    </row>
    <row r="156" spans="1:21" s="135" customFormat="1" ht="11.25">
      <c r="A156" s="145">
        <v>137</v>
      </c>
      <c r="B156" s="145" t="s">
        <v>98</v>
      </c>
      <c r="C156" s="156" t="s">
        <v>103</v>
      </c>
      <c r="D156" s="214" t="s">
        <v>338</v>
      </c>
      <c r="E156" s="202" t="s">
        <v>318</v>
      </c>
      <c r="F156" s="145" t="s">
        <v>107</v>
      </c>
      <c r="G156" s="229">
        <v>1</v>
      </c>
      <c r="H156" s="190">
        <v>0</v>
      </c>
      <c r="I156" s="147">
        <f t="shared" si="28"/>
        <v>0</v>
      </c>
      <c r="J156" s="169">
        <v>0</v>
      </c>
      <c r="K156" s="167">
        <f t="shared" si="29"/>
        <v>0</v>
      </c>
      <c r="L156" s="169">
        <v>0</v>
      </c>
      <c r="M156" s="167">
        <f t="shared" si="30"/>
        <v>0</v>
      </c>
      <c r="N156" s="149">
        <v>21</v>
      </c>
      <c r="O156" s="136">
        <v>16</v>
      </c>
      <c r="P156" s="135">
        <v>2</v>
      </c>
      <c r="Q156" s="242"/>
      <c r="R156" s="250"/>
      <c r="S156" s="251">
        <f t="shared" si="25"/>
        <v>0</v>
      </c>
      <c r="T156" s="237"/>
      <c r="U156" s="242"/>
    </row>
    <row r="157" spans="1:21" s="135" customFormat="1" ht="11.25">
      <c r="A157" s="145">
        <v>138</v>
      </c>
      <c r="B157" s="145" t="s">
        <v>98</v>
      </c>
      <c r="C157" s="156" t="s">
        <v>103</v>
      </c>
      <c r="D157" s="214" t="s">
        <v>339</v>
      </c>
      <c r="E157" s="202" t="s">
        <v>321</v>
      </c>
      <c r="F157" s="145" t="s">
        <v>107</v>
      </c>
      <c r="G157" s="229">
        <v>148</v>
      </c>
      <c r="H157" s="190">
        <v>0</v>
      </c>
      <c r="I157" s="147">
        <f t="shared" si="28"/>
        <v>0</v>
      </c>
      <c r="J157" s="169">
        <v>0</v>
      </c>
      <c r="K157" s="167">
        <f t="shared" si="29"/>
        <v>0</v>
      </c>
      <c r="L157" s="169">
        <v>0</v>
      </c>
      <c r="M157" s="167">
        <f t="shared" si="30"/>
        <v>0</v>
      </c>
      <c r="N157" s="149">
        <v>21</v>
      </c>
      <c r="O157" s="136">
        <v>16</v>
      </c>
      <c r="P157" s="135">
        <v>2</v>
      </c>
      <c r="Q157" s="242"/>
      <c r="R157" s="250"/>
      <c r="S157" s="251">
        <f t="shared" si="25"/>
        <v>0</v>
      </c>
      <c r="T157" s="237"/>
      <c r="U157" s="242"/>
    </row>
    <row r="158" spans="1:21" s="135" customFormat="1" ht="11.25">
      <c r="A158" s="175">
        <v>139</v>
      </c>
      <c r="B158" s="175" t="s">
        <v>98</v>
      </c>
      <c r="C158" s="175">
        <v>735</v>
      </c>
      <c r="D158" s="176" t="s">
        <v>319</v>
      </c>
      <c r="E158" s="176" t="s">
        <v>320</v>
      </c>
      <c r="F158" s="175" t="s">
        <v>107</v>
      </c>
      <c r="G158" s="206">
        <v>13</v>
      </c>
      <c r="H158" s="178">
        <v>0</v>
      </c>
      <c r="I158" s="178">
        <f t="shared" si="28"/>
        <v>0</v>
      </c>
      <c r="J158" s="179">
        <v>0</v>
      </c>
      <c r="K158" s="177">
        <f t="shared" si="29"/>
        <v>0</v>
      </c>
      <c r="L158" s="179">
        <v>0</v>
      </c>
      <c r="M158" s="177">
        <f t="shared" si="30"/>
        <v>0</v>
      </c>
      <c r="N158" s="180">
        <v>21</v>
      </c>
      <c r="O158" s="181">
        <v>16</v>
      </c>
      <c r="P158" s="182">
        <v>2</v>
      </c>
      <c r="Q158" s="242"/>
      <c r="R158" s="250">
        <f>I158</f>
        <v>0</v>
      </c>
      <c r="S158" s="251"/>
      <c r="T158" s="237"/>
      <c r="U158" s="242"/>
    </row>
    <row r="159" spans="1:21" s="182" customFormat="1" ht="11.25">
      <c r="A159" s="145">
        <v>140</v>
      </c>
      <c r="B159" s="145" t="s">
        <v>98</v>
      </c>
      <c r="C159" s="156">
        <v>735</v>
      </c>
      <c r="D159" s="155" t="s">
        <v>369</v>
      </c>
      <c r="E159" s="202" t="s">
        <v>202</v>
      </c>
      <c r="F159" s="145" t="s">
        <v>107</v>
      </c>
      <c r="G159" s="229">
        <v>19</v>
      </c>
      <c r="H159" s="190">
        <v>0</v>
      </c>
      <c r="I159" s="147">
        <f aca="true" t="shared" si="31" ref="I159:I166">G159*H159</f>
        <v>0</v>
      </c>
      <c r="J159" s="169">
        <v>0</v>
      </c>
      <c r="K159" s="167">
        <f>G159*J159</f>
        <v>0</v>
      </c>
      <c r="L159" s="169">
        <v>0</v>
      </c>
      <c r="M159" s="167">
        <f>G159*L159</f>
        <v>0</v>
      </c>
      <c r="N159" s="149">
        <v>21</v>
      </c>
      <c r="O159" s="136">
        <v>16</v>
      </c>
      <c r="P159" s="135">
        <v>2</v>
      </c>
      <c r="Q159" s="242"/>
      <c r="R159" s="250"/>
      <c r="S159" s="251">
        <f t="shared" si="25"/>
        <v>0</v>
      </c>
      <c r="T159" s="237"/>
      <c r="U159" s="242"/>
    </row>
    <row r="160" spans="1:21" s="182" customFormat="1" ht="11.25">
      <c r="A160" s="145">
        <v>141</v>
      </c>
      <c r="B160" s="145" t="s">
        <v>98</v>
      </c>
      <c r="C160" s="156">
        <v>735</v>
      </c>
      <c r="D160" s="155" t="s">
        <v>369</v>
      </c>
      <c r="E160" s="202" t="s">
        <v>374</v>
      </c>
      <c r="F160" s="145" t="s">
        <v>108</v>
      </c>
      <c r="G160" s="229">
        <v>8</v>
      </c>
      <c r="H160" s="190">
        <v>0</v>
      </c>
      <c r="I160" s="147">
        <f t="shared" si="31"/>
        <v>0</v>
      </c>
      <c r="J160" s="169"/>
      <c r="K160" s="167"/>
      <c r="L160" s="169"/>
      <c r="M160" s="167"/>
      <c r="N160" s="149"/>
      <c r="O160" s="136"/>
      <c r="P160" s="135"/>
      <c r="Q160" s="242"/>
      <c r="R160" s="250"/>
      <c r="S160" s="251">
        <f t="shared" si="25"/>
        <v>0</v>
      </c>
      <c r="T160" s="237"/>
      <c r="U160" s="242"/>
    </row>
    <row r="161" spans="1:21" s="182" customFormat="1" ht="11.25">
      <c r="A161" s="145">
        <v>142</v>
      </c>
      <c r="B161" s="145" t="s">
        <v>98</v>
      </c>
      <c r="C161" s="156">
        <v>735</v>
      </c>
      <c r="D161" s="155" t="s">
        <v>369</v>
      </c>
      <c r="E161" s="202" t="s">
        <v>375</v>
      </c>
      <c r="F161" s="145" t="s">
        <v>108</v>
      </c>
      <c r="G161" s="229">
        <v>120</v>
      </c>
      <c r="H161" s="190">
        <v>0</v>
      </c>
      <c r="I161" s="147">
        <f t="shared" si="31"/>
        <v>0</v>
      </c>
      <c r="J161" s="169"/>
      <c r="K161" s="167"/>
      <c r="L161" s="169"/>
      <c r="M161" s="167"/>
      <c r="N161" s="149"/>
      <c r="O161" s="136"/>
      <c r="P161" s="135"/>
      <c r="Q161" s="242"/>
      <c r="R161" s="250"/>
      <c r="S161" s="251">
        <f t="shared" si="25"/>
        <v>0</v>
      </c>
      <c r="T161" s="237"/>
      <c r="U161" s="242"/>
    </row>
    <row r="162" spans="1:21" s="182" customFormat="1" ht="11.25">
      <c r="A162" s="145">
        <v>143</v>
      </c>
      <c r="B162" s="145" t="s">
        <v>98</v>
      </c>
      <c r="C162" s="156">
        <v>735</v>
      </c>
      <c r="D162" s="155" t="s">
        <v>369</v>
      </c>
      <c r="E162" s="202" t="s">
        <v>377</v>
      </c>
      <c r="F162" s="145" t="s">
        <v>100</v>
      </c>
      <c r="G162" s="229">
        <v>1200</v>
      </c>
      <c r="H162" s="190">
        <v>0</v>
      </c>
      <c r="I162" s="147">
        <f t="shared" si="31"/>
        <v>0</v>
      </c>
      <c r="J162" s="169"/>
      <c r="K162" s="167"/>
      <c r="L162" s="169"/>
      <c r="M162" s="167"/>
      <c r="N162" s="149"/>
      <c r="O162" s="136"/>
      <c r="P162" s="135"/>
      <c r="Q162" s="242"/>
      <c r="R162" s="250"/>
      <c r="S162" s="251">
        <f t="shared" si="25"/>
        <v>0</v>
      </c>
      <c r="T162" s="237"/>
      <c r="U162" s="242"/>
    </row>
    <row r="163" spans="1:21" s="182" customFormat="1" ht="11.25">
      <c r="A163" s="145">
        <v>144</v>
      </c>
      <c r="B163" s="145" t="s">
        <v>98</v>
      </c>
      <c r="C163" s="156">
        <v>735</v>
      </c>
      <c r="D163" s="155" t="s">
        <v>369</v>
      </c>
      <c r="E163" s="202" t="s">
        <v>376</v>
      </c>
      <c r="F163" s="145" t="s">
        <v>108</v>
      </c>
      <c r="G163" s="229">
        <v>70</v>
      </c>
      <c r="H163" s="190">
        <v>0</v>
      </c>
      <c r="I163" s="147">
        <f t="shared" si="31"/>
        <v>0</v>
      </c>
      <c r="J163" s="169"/>
      <c r="K163" s="167"/>
      <c r="L163" s="169"/>
      <c r="M163" s="167"/>
      <c r="N163" s="149"/>
      <c r="O163" s="136"/>
      <c r="P163" s="135"/>
      <c r="Q163" s="242"/>
      <c r="R163" s="250"/>
      <c r="S163" s="251">
        <f t="shared" si="25"/>
        <v>0</v>
      </c>
      <c r="T163" s="237"/>
      <c r="U163" s="242"/>
    </row>
    <row r="164" spans="1:21" s="182" customFormat="1" ht="11.25">
      <c r="A164" s="175">
        <v>145</v>
      </c>
      <c r="B164" s="175" t="s">
        <v>98</v>
      </c>
      <c r="C164" s="175">
        <v>735</v>
      </c>
      <c r="D164" s="176">
        <v>735159230</v>
      </c>
      <c r="E164" s="203" t="s">
        <v>134</v>
      </c>
      <c r="F164" s="175" t="s">
        <v>107</v>
      </c>
      <c r="G164" s="206">
        <v>74</v>
      </c>
      <c r="H164" s="178">
        <v>0</v>
      </c>
      <c r="I164" s="178">
        <f t="shared" si="31"/>
        <v>0</v>
      </c>
      <c r="J164" s="179">
        <v>0</v>
      </c>
      <c r="K164" s="177">
        <f>G164*J164</f>
        <v>0</v>
      </c>
      <c r="L164" s="179">
        <v>0</v>
      </c>
      <c r="M164" s="177">
        <f>G164*L164</f>
        <v>0</v>
      </c>
      <c r="N164" s="180">
        <v>21</v>
      </c>
      <c r="O164" s="181">
        <v>16</v>
      </c>
      <c r="P164" s="182" t="s">
        <v>101</v>
      </c>
      <c r="Q164" s="242"/>
      <c r="R164" s="250">
        <f>I164</f>
        <v>0</v>
      </c>
      <c r="S164" s="251"/>
      <c r="T164" s="237"/>
      <c r="U164" s="242"/>
    </row>
    <row r="165" spans="1:21" s="182" customFormat="1" ht="11.25">
      <c r="A165" s="175">
        <v>146</v>
      </c>
      <c r="B165" s="175" t="s">
        <v>98</v>
      </c>
      <c r="C165" s="175" t="s">
        <v>103</v>
      </c>
      <c r="D165" s="176" t="s">
        <v>135</v>
      </c>
      <c r="E165" s="176" t="s">
        <v>124</v>
      </c>
      <c r="F165" s="175" t="s">
        <v>121</v>
      </c>
      <c r="G165" s="206">
        <v>156</v>
      </c>
      <c r="H165" s="178">
        <v>0</v>
      </c>
      <c r="I165" s="178">
        <f t="shared" si="31"/>
        <v>0</v>
      </c>
      <c r="J165" s="179">
        <v>0</v>
      </c>
      <c r="K165" s="177">
        <f>G165*J165</f>
        <v>0</v>
      </c>
      <c r="L165" s="179">
        <v>0</v>
      </c>
      <c r="M165" s="177">
        <f>G165*L165</f>
        <v>0</v>
      </c>
      <c r="N165" s="180">
        <v>21</v>
      </c>
      <c r="O165" s="181">
        <v>16</v>
      </c>
      <c r="P165" s="182" t="s">
        <v>101</v>
      </c>
      <c r="Q165" s="242"/>
      <c r="R165" s="250">
        <f>I165</f>
        <v>0</v>
      </c>
      <c r="S165" s="251"/>
      <c r="T165" s="237"/>
      <c r="U165" s="242"/>
    </row>
    <row r="166" spans="1:21" s="137" customFormat="1" ht="11.25">
      <c r="A166" s="175">
        <v>147</v>
      </c>
      <c r="B166" s="175" t="s">
        <v>98</v>
      </c>
      <c r="C166" s="175" t="s">
        <v>103</v>
      </c>
      <c r="D166" s="176" t="s">
        <v>145</v>
      </c>
      <c r="E166" s="176" t="s">
        <v>125</v>
      </c>
      <c r="F166" s="175" t="s">
        <v>126</v>
      </c>
      <c r="G166" s="206">
        <v>1</v>
      </c>
      <c r="H166" s="178">
        <v>0</v>
      </c>
      <c r="I166" s="178">
        <f t="shared" si="31"/>
        <v>0</v>
      </c>
      <c r="J166" s="179">
        <v>0</v>
      </c>
      <c r="K166" s="177">
        <f>G166*J166</f>
        <v>0</v>
      </c>
      <c r="L166" s="179">
        <v>0</v>
      </c>
      <c r="M166" s="177">
        <f>G166*L166</f>
        <v>0</v>
      </c>
      <c r="N166" s="180">
        <v>21</v>
      </c>
      <c r="O166" s="181">
        <v>16</v>
      </c>
      <c r="P166" s="182" t="s">
        <v>101</v>
      </c>
      <c r="Q166" s="242"/>
      <c r="R166" s="250">
        <f>I166</f>
        <v>0</v>
      </c>
      <c r="S166" s="251"/>
      <c r="T166" s="238"/>
      <c r="U166" s="244"/>
    </row>
    <row r="167" spans="1:18" ht="11.25" customHeight="1">
      <c r="A167" s="150"/>
      <c r="B167" s="150"/>
      <c r="C167" s="150"/>
      <c r="D167" s="150"/>
      <c r="E167" s="151" t="s">
        <v>78</v>
      </c>
      <c r="F167" s="195"/>
      <c r="G167" s="230"/>
      <c r="H167" s="150"/>
      <c r="I167" s="152">
        <f>I14</f>
        <v>0</v>
      </c>
      <c r="J167" s="150"/>
      <c r="K167" s="153">
        <f>K14</f>
        <v>0</v>
      </c>
      <c r="L167" s="150"/>
      <c r="M167" s="153">
        <f>M14</f>
        <v>0</v>
      </c>
      <c r="N167" s="150"/>
      <c r="O167" s="137"/>
      <c r="P167" s="137"/>
      <c r="Q167" s="244"/>
      <c r="R167" s="252"/>
    </row>
  </sheetData>
  <sheetProtection/>
  <printOptions horizontalCentered="1"/>
  <pageMargins left="0.17" right="0.41" top="0.35433070866141736" bottom="0.4724409448818898" header="0" footer="0"/>
  <pageSetup fitToHeight="999" fitToWidth="1" horizontalDpi="600" verticalDpi="600" orientation="landscape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</dc:creator>
  <cp:keywords/>
  <dc:description/>
  <cp:lastModifiedBy>Danny</cp:lastModifiedBy>
  <cp:lastPrinted>2017-04-12T21:53:19Z</cp:lastPrinted>
  <dcterms:created xsi:type="dcterms:W3CDTF">2009-07-06T22:55:30Z</dcterms:created>
  <dcterms:modified xsi:type="dcterms:W3CDTF">2018-04-05T11:22:16Z</dcterms:modified>
  <cp:category/>
  <cp:version/>
  <cp:contentType/>
  <cp:contentStatus/>
</cp:coreProperties>
</file>