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Stavba" sheetId="1" r:id="rId1"/>
    <sheet name="D.1.4a D.1.4a-SP KL" sheetId="2" r:id="rId2"/>
    <sheet name="D.1.4a D.1.4a-SP Rek" sheetId="3" r:id="rId3"/>
    <sheet name="D.1.4a D.1.4a-SP Pol" sheetId="4" r:id="rId4"/>
    <sheet name="D.1.4a D.1.4a-Vo KL" sheetId="5" r:id="rId5"/>
    <sheet name="D.1.4a D.1.4a-Vo Rek" sheetId="6" r:id="rId6"/>
    <sheet name="D.1.4a D.1.4a-Vo Pol" sheetId="7" r:id="rId7"/>
    <sheet name="D.1.4a D.1.4a-ZP KL" sheetId="8" r:id="rId8"/>
    <sheet name="D.1.4a D.1.4a-ZP Rek" sheetId="9" r:id="rId9"/>
    <sheet name="D.1.4a D.1.4a-ZP Pol" sheetId="10" r:id="rId10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'D.1.4a D.1.4a-SP Pol'!$1:$6</definedName>
    <definedName name="_xlnm.Print_Titles" localSheetId="2">'D.1.4a D.1.4a-SP Rek'!$1:$6</definedName>
    <definedName name="_xlnm.Print_Titles" localSheetId="6">'D.1.4a D.1.4a-Vo Pol'!$1:$6</definedName>
    <definedName name="_xlnm.Print_Titles" localSheetId="5">'D.1.4a D.1.4a-Vo Rek'!$1:$6</definedName>
    <definedName name="_xlnm.Print_Titles" localSheetId="9">'D.1.4a D.1.4a-ZP Pol'!$1:$6</definedName>
    <definedName name="_xlnm.Print_Titles" localSheetId="8">'D.1.4a D.1.4a-ZP Rek'!$1:$6</definedName>
    <definedName name="Objednatel" localSheetId="0">Stavba!$D$11</definedName>
    <definedName name="Objekt" localSheetId="0">Stavba!$B$29</definedName>
    <definedName name="_xlnm.Print_Area" localSheetId="1">'D.1.4a D.1.4a-SP KL'!$A$1:$G$49</definedName>
    <definedName name="_xlnm.Print_Area" localSheetId="3">'D.1.4a D.1.4a-SP Pol'!$A$1:$K$232</definedName>
    <definedName name="_xlnm.Print_Area" localSheetId="2">'D.1.4a D.1.4a-SP Rek'!$A$1:$I$31</definedName>
    <definedName name="_xlnm.Print_Area" localSheetId="4">'D.1.4a D.1.4a-Vo KL'!$A$1:$G$49</definedName>
    <definedName name="_xlnm.Print_Area" localSheetId="6">'D.1.4a D.1.4a-Vo Pol'!$A$1:$K$216</definedName>
    <definedName name="_xlnm.Print_Area" localSheetId="5">'D.1.4a D.1.4a-Vo Rek'!$A$1:$I$26</definedName>
    <definedName name="_xlnm.Print_Area" localSheetId="7">'D.1.4a D.1.4a-ZP KL'!$A$1:$G$49</definedName>
    <definedName name="_xlnm.Print_Area" localSheetId="9">'D.1.4a D.1.4a-ZP Pol'!$A$1:$K$178</definedName>
    <definedName name="_xlnm.Print_Area" localSheetId="8">'D.1.4a D.1.4a-ZP Rek'!$A$1:$I$24</definedName>
    <definedName name="_xlnm.Print_Area" localSheetId="0">Stavba!$B$1:$J$81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'D.1.4a D.1.4a-SP Pol'!#REF!</definedName>
    <definedName name="solver_opt" localSheetId="6" hidden="1">'D.1.4a D.1.4a-Vo Pol'!#REF!</definedName>
    <definedName name="solver_opt" localSheetId="9" hidden="1">'D.1.4a D.1.4a-ZP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Stavba!$F$62:$J$62</definedName>
    <definedName name="StavbaCelkem" localSheetId="0">Stavba!$H$31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I22" i="9"/>
  <c r="G21" i="8"/>
  <c r="D21"/>
  <c r="I21" i="9"/>
  <c r="G20" i="8"/>
  <c r="D20"/>
  <c r="I20" i="9"/>
  <c r="D19" i="8"/>
  <c r="I19" i="9"/>
  <c r="G19" i="8" s="1"/>
  <c r="G18"/>
  <c r="D18"/>
  <c r="I18" i="9"/>
  <c r="G17" i="8"/>
  <c r="D17"/>
  <c r="I17" i="9"/>
  <c r="G16" i="8"/>
  <c r="D16"/>
  <c r="I16" i="9"/>
  <c r="G15" i="8"/>
  <c r="D15"/>
  <c r="I15" i="9"/>
  <c r="BE177" i="10"/>
  <c r="BD177"/>
  <c r="BC177"/>
  <c r="BC178" s="1"/>
  <c r="G9" i="9" s="1"/>
  <c r="BB177" i="10"/>
  <c r="BB178" s="1"/>
  <c r="F9" i="9" s="1"/>
  <c r="BA177" i="10"/>
  <c r="K177"/>
  <c r="I177"/>
  <c r="I178" s="1"/>
  <c r="G177"/>
  <c r="B9" i="9"/>
  <c r="A9"/>
  <c r="BE178" i="10"/>
  <c r="I9" i="9" s="1"/>
  <c r="BD178" i="10"/>
  <c r="H9" i="9" s="1"/>
  <c r="BA178" i="10"/>
  <c r="K178"/>
  <c r="G178"/>
  <c r="E9" i="9" s="1"/>
  <c r="BD174" i="10"/>
  <c r="BC174"/>
  <c r="BB174"/>
  <c r="BA174"/>
  <c r="K174"/>
  <c r="I174"/>
  <c r="G174"/>
  <c r="BE173"/>
  <c r="BD173"/>
  <c r="BC173"/>
  <c r="BA173"/>
  <c r="K173"/>
  <c r="I173"/>
  <c r="G173"/>
  <c r="BB173" s="1"/>
  <c r="BE171"/>
  <c r="BD171"/>
  <c r="BC171"/>
  <c r="BA171"/>
  <c r="K171"/>
  <c r="I171"/>
  <c r="G171"/>
  <c r="BB171" s="1"/>
  <c r="BE166"/>
  <c r="BD166"/>
  <c r="BC166"/>
  <c r="BA166"/>
  <c r="K166"/>
  <c r="I166"/>
  <c r="G166"/>
  <c r="BB166" s="1"/>
  <c r="BE160"/>
  <c r="BD160"/>
  <c r="BC160"/>
  <c r="BA160"/>
  <c r="K160"/>
  <c r="I160"/>
  <c r="G160"/>
  <c r="BB160" s="1"/>
  <c r="BE152"/>
  <c r="BD152"/>
  <c r="BC152"/>
  <c r="BA152"/>
  <c r="K152"/>
  <c r="I152"/>
  <c r="G152"/>
  <c r="BB152" s="1"/>
  <c r="BE147"/>
  <c r="BD147"/>
  <c r="BC147"/>
  <c r="BC175" s="1"/>
  <c r="G8" i="9" s="1"/>
  <c r="BA147" i="10"/>
  <c r="K147"/>
  <c r="I147"/>
  <c r="G147"/>
  <c r="BB147" s="1"/>
  <c r="BE146"/>
  <c r="BD146"/>
  <c r="BC146"/>
  <c r="BB146"/>
  <c r="BA146"/>
  <c r="K146"/>
  <c r="I146"/>
  <c r="G146"/>
  <c r="BE140"/>
  <c r="BD140"/>
  <c r="BC140"/>
  <c r="BB140"/>
  <c r="BA140"/>
  <c r="K140"/>
  <c r="I140"/>
  <c r="G140"/>
  <c r="BE135"/>
  <c r="BD135"/>
  <c r="BC135"/>
  <c r="BB135"/>
  <c r="BA135"/>
  <c r="K135"/>
  <c r="I135"/>
  <c r="G135"/>
  <c r="BE131"/>
  <c r="BD131"/>
  <c r="BC131"/>
  <c r="BB131"/>
  <c r="BA131"/>
  <c r="K131"/>
  <c r="I131"/>
  <c r="G131"/>
  <c r="BE126"/>
  <c r="BD126"/>
  <c r="BC126"/>
  <c r="BB126"/>
  <c r="BA126"/>
  <c r="K126"/>
  <c r="I126"/>
  <c r="G126"/>
  <c r="BE119"/>
  <c r="BD119"/>
  <c r="BC119"/>
  <c r="BB119"/>
  <c r="BA119"/>
  <c r="K119"/>
  <c r="I119"/>
  <c r="G119"/>
  <c r="BE113"/>
  <c r="BD113"/>
  <c r="BC113"/>
  <c r="BB113"/>
  <c r="BA113"/>
  <c r="K113"/>
  <c r="I113"/>
  <c r="G113"/>
  <c r="BE108"/>
  <c r="BD108"/>
  <c r="BC108"/>
  <c r="BB108"/>
  <c r="BA108"/>
  <c r="K108"/>
  <c r="I108"/>
  <c r="G108"/>
  <c r="BE101"/>
  <c r="BD101"/>
  <c r="BC101"/>
  <c r="BB101"/>
  <c r="BA101"/>
  <c r="K101"/>
  <c r="I101"/>
  <c r="G101"/>
  <c r="BE93"/>
  <c r="BD93"/>
  <c r="BC93"/>
  <c r="BB93"/>
  <c r="BA93"/>
  <c r="K93"/>
  <c r="I93"/>
  <c r="G93"/>
  <c r="BE88"/>
  <c r="BD88"/>
  <c r="BC88"/>
  <c r="BB88"/>
  <c r="BA88"/>
  <c r="K88"/>
  <c r="I88"/>
  <c r="G88"/>
  <c r="BE78"/>
  <c r="BD78"/>
  <c r="BC78"/>
  <c r="BB78"/>
  <c r="BA78"/>
  <c r="K78"/>
  <c r="I78"/>
  <c r="G78"/>
  <c r="BE69"/>
  <c r="BD69"/>
  <c r="BC69"/>
  <c r="BB69"/>
  <c r="BA69"/>
  <c r="K69"/>
  <c r="I69"/>
  <c r="G69"/>
  <c r="BE57"/>
  <c r="BD57"/>
  <c r="BC57"/>
  <c r="BB57"/>
  <c r="BA57"/>
  <c r="K57"/>
  <c r="I57"/>
  <c r="G57"/>
  <c r="BE49"/>
  <c r="BD49"/>
  <c r="BC49"/>
  <c r="BB49"/>
  <c r="BA49"/>
  <c r="K49"/>
  <c r="I49"/>
  <c r="G49"/>
  <c r="BE29"/>
  <c r="BD29"/>
  <c r="BC29"/>
  <c r="BB29"/>
  <c r="BA29"/>
  <c r="K29"/>
  <c r="I29"/>
  <c r="G29"/>
  <c r="BE27"/>
  <c r="BD27"/>
  <c r="BC27"/>
  <c r="BB27"/>
  <c r="BA27"/>
  <c r="K27"/>
  <c r="I27"/>
  <c r="G27"/>
  <c r="BE26"/>
  <c r="BD26"/>
  <c r="BC26"/>
  <c r="BB26"/>
  <c r="BA26"/>
  <c r="K26"/>
  <c r="I26"/>
  <c r="G26"/>
  <c r="BE24"/>
  <c r="BD24"/>
  <c r="BC24"/>
  <c r="BB24"/>
  <c r="BA24"/>
  <c r="K24"/>
  <c r="I24"/>
  <c r="G24"/>
  <c r="BE22"/>
  <c r="BD22"/>
  <c r="BC22"/>
  <c r="BB22"/>
  <c r="BA22"/>
  <c r="K22"/>
  <c r="I22"/>
  <c r="G22"/>
  <c r="BE20"/>
  <c r="BD20"/>
  <c r="BC20"/>
  <c r="BB20"/>
  <c r="BA20"/>
  <c r="K20"/>
  <c r="I20"/>
  <c r="G20"/>
  <c r="BE18"/>
  <c r="BD18"/>
  <c r="BC18"/>
  <c r="BB18"/>
  <c r="BA18"/>
  <c r="K18"/>
  <c r="I18"/>
  <c r="G18"/>
  <c r="BE16"/>
  <c r="BD16"/>
  <c r="BC16"/>
  <c r="BB16"/>
  <c r="BA16"/>
  <c r="K16"/>
  <c r="I16"/>
  <c r="G16"/>
  <c r="BE14"/>
  <c r="BD14"/>
  <c r="BC14"/>
  <c r="BB14"/>
  <c r="BA14"/>
  <c r="K14"/>
  <c r="I14"/>
  <c r="G14"/>
  <c r="BE12"/>
  <c r="BD12"/>
  <c r="BC12"/>
  <c r="BB12"/>
  <c r="BA12"/>
  <c r="K12"/>
  <c r="I12"/>
  <c r="G12"/>
  <c r="B8" i="9"/>
  <c r="A8"/>
  <c r="K175" i="10"/>
  <c r="I175"/>
  <c r="BE8"/>
  <c r="BE10" s="1"/>
  <c r="I7" i="9" s="1"/>
  <c r="BD8" i="10"/>
  <c r="BD10" s="1"/>
  <c r="H7" i="9" s="1"/>
  <c r="BC8" i="10"/>
  <c r="BB8"/>
  <c r="K8"/>
  <c r="K10" s="1"/>
  <c r="I8"/>
  <c r="I10" s="1"/>
  <c r="G8"/>
  <c r="BA8" s="1"/>
  <c r="BA10" s="1"/>
  <c r="B7" i="9"/>
  <c r="A7"/>
  <c r="BC10" i="10"/>
  <c r="G7" i="9" s="1"/>
  <c r="BB10" i="10"/>
  <c r="F7" i="9" s="1"/>
  <c r="E4" i="10"/>
  <c r="F3"/>
  <c r="C33" i="8"/>
  <c r="F33" s="1"/>
  <c r="C31"/>
  <c r="G7"/>
  <c r="I24" i="6"/>
  <c r="G21" i="5"/>
  <c r="D21"/>
  <c r="I23" i="6"/>
  <c r="D20" i="5"/>
  <c r="I22" i="6"/>
  <c r="G20" i="5" s="1"/>
  <c r="D19"/>
  <c r="I21" i="6"/>
  <c r="G19" i="5" s="1"/>
  <c r="G18"/>
  <c r="D18"/>
  <c r="I20" i="6"/>
  <c r="D17" i="5"/>
  <c r="I19" i="6"/>
  <c r="G17" i="5" s="1"/>
  <c r="D16"/>
  <c r="I18" i="6"/>
  <c r="G16" i="5" s="1"/>
  <c r="D15"/>
  <c r="I17" i="6"/>
  <c r="G15" i="5" s="1"/>
  <c r="BE215" i="7"/>
  <c r="BD215"/>
  <c r="BD216" s="1"/>
  <c r="H11" i="6" s="1"/>
  <c r="BC215" i="7"/>
  <c r="BC216" s="1"/>
  <c r="G11" i="6" s="1"/>
  <c r="BB215" i="7"/>
  <c r="BB216" s="1"/>
  <c r="F11" i="6" s="1"/>
  <c r="BA215" i="7"/>
  <c r="K215"/>
  <c r="K216" s="1"/>
  <c r="I215"/>
  <c r="G215"/>
  <c r="G216" s="1"/>
  <c r="E11" i="6" s="1"/>
  <c r="B11"/>
  <c r="A11"/>
  <c r="BE216" i="7"/>
  <c r="I11" i="6" s="1"/>
  <c r="BA216" i="7"/>
  <c r="I216"/>
  <c r="BE208"/>
  <c r="BD208"/>
  <c r="BC208"/>
  <c r="BA208"/>
  <c r="K208"/>
  <c r="I208"/>
  <c r="G208"/>
  <c r="BB208" s="1"/>
  <c r="BE202"/>
  <c r="BD202"/>
  <c r="BC202"/>
  <c r="BA202"/>
  <c r="K202"/>
  <c r="K213" s="1"/>
  <c r="I202"/>
  <c r="G202"/>
  <c r="BB202" s="1"/>
  <c r="BE195"/>
  <c r="BD195"/>
  <c r="BC195"/>
  <c r="BC213" s="1"/>
  <c r="G10" i="6" s="1"/>
  <c r="BA195" i="7"/>
  <c r="K195"/>
  <c r="I195"/>
  <c r="I213" s="1"/>
  <c r="G195"/>
  <c r="BB195" s="1"/>
  <c r="BE189"/>
  <c r="BD189"/>
  <c r="BC189"/>
  <c r="BA189"/>
  <c r="BA213" s="1"/>
  <c r="E10" i="6" s="1"/>
  <c r="K189" i="7"/>
  <c r="I189"/>
  <c r="G189"/>
  <c r="BB189" s="1"/>
  <c r="B10" i="6"/>
  <c r="A10"/>
  <c r="BD186" i="7"/>
  <c r="BC186"/>
  <c r="BB186"/>
  <c r="BA186"/>
  <c r="K186"/>
  <c r="I186"/>
  <c r="G186"/>
  <c r="BE185"/>
  <c r="BD185"/>
  <c r="BC185"/>
  <c r="BA185"/>
  <c r="K185"/>
  <c r="I185"/>
  <c r="G185"/>
  <c r="BB185" s="1"/>
  <c r="BE183"/>
  <c r="BD183"/>
  <c r="BC183"/>
  <c r="BA183"/>
  <c r="K183"/>
  <c r="I183"/>
  <c r="G183"/>
  <c r="BB183" s="1"/>
  <c r="BE181"/>
  <c r="BD181"/>
  <c r="BC181"/>
  <c r="BA181"/>
  <c r="K181"/>
  <c r="I181"/>
  <c r="G181"/>
  <c r="BB181" s="1"/>
  <c r="BE179"/>
  <c r="BD179"/>
  <c r="BC179"/>
  <c r="BA179"/>
  <c r="K179"/>
  <c r="I179"/>
  <c r="G179"/>
  <c r="BB179" s="1"/>
  <c r="BE174"/>
  <c r="BD174"/>
  <c r="BC174"/>
  <c r="BA174"/>
  <c r="K174"/>
  <c r="I174"/>
  <c r="G174"/>
  <c r="BB174" s="1"/>
  <c r="BE170"/>
  <c r="BD170"/>
  <c r="BC170"/>
  <c r="BA170"/>
  <c r="K170"/>
  <c r="I170"/>
  <c r="G170"/>
  <c r="BB170" s="1"/>
  <c r="BE167"/>
  <c r="BD167"/>
  <c r="BC167"/>
  <c r="BA167"/>
  <c r="K167"/>
  <c r="I167"/>
  <c r="G167"/>
  <c r="BB167" s="1"/>
  <c r="BE165"/>
  <c r="BD165"/>
  <c r="BC165"/>
  <c r="BA165"/>
  <c r="K165"/>
  <c r="I165"/>
  <c r="G165"/>
  <c r="BB165" s="1"/>
  <c r="BE163"/>
  <c r="BD163"/>
  <c r="BC163"/>
  <c r="BA163"/>
  <c r="K163"/>
  <c r="I163"/>
  <c r="G163"/>
  <c r="BB163" s="1"/>
  <c r="BE159"/>
  <c r="BD159"/>
  <c r="BC159"/>
  <c r="BA159"/>
  <c r="K159"/>
  <c r="I159"/>
  <c r="G159"/>
  <c r="BB159" s="1"/>
  <c r="BE157"/>
  <c r="BD157"/>
  <c r="BC157"/>
  <c r="BA157"/>
  <c r="K157"/>
  <c r="I157"/>
  <c r="G157"/>
  <c r="BB157" s="1"/>
  <c r="BE156"/>
  <c r="BD156"/>
  <c r="BC156"/>
  <c r="BA156"/>
  <c r="K156"/>
  <c r="I156"/>
  <c r="G156"/>
  <c r="BB156" s="1"/>
  <c r="BE154"/>
  <c r="BD154"/>
  <c r="BC154"/>
  <c r="BA154"/>
  <c r="K154"/>
  <c r="I154"/>
  <c r="G154"/>
  <c r="BB154" s="1"/>
  <c r="BE152"/>
  <c r="BD152"/>
  <c r="BC152"/>
  <c r="BA152"/>
  <c r="K152"/>
  <c r="I152"/>
  <c r="G152"/>
  <c r="BB152" s="1"/>
  <c r="BE151"/>
  <c r="BD151"/>
  <c r="BC151"/>
  <c r="BA151"/>
  <c r="K151"/>
  <c r="I151"/>
  <c r="G151"/>
  <c r="BB151" s="1"/>
  <c r="BE149"/>
  <c r="BD149"/>
  <c r="BC149"/>
  <c r="BA149"/>
  <c r="K149"/>
  <c r="I149"/>
  <c r="G149"/>
  <c r="BB149" s="1"/>
  <c r="BE147"/>
  <c r="BD147"/>
  <c r="BC147"/>
  <c r="BA147"/>
  <c r="K147"/>
  <c r="I147"/>
  <c r="G147"/>
  <c r="BB147" s="1"/>
  <c r="BE143"/>
  <c r="BD143"/>
  <c r="BC143"/>
  <c r="BA143"/>
  <c r="K143"/>
  <c r="I143"/>
  <c r="G143"/>
  <c r="BB143" s="1"/>
  <c r="BE141"/>
  <c r="BD141"/>
  <c r="BC141"/>
  <c r="BA141"/>
  <c r="K141"/>
  <c r="I141"/>
  <c r="G141"/>
  <c r="BB141" s="1"/>
  <c r="BE138"/>
  <c r="BD138"/>
  <c r="BC138"/>
  <c r="BA138"/>
  <c r="K138"/>
  <c r="I138"/>
  <c r="G138"/>
  <c r="BB138" s="1"/>
  <c r="BE136"/>
  <c r="BD136"/>
  <c r="BC136"/>
  <c r="BA136"/>
  <c r="K136"/>
  <c r="I136"/>
  <c r="G136"/>
  <c r="BB136" s="1"/>
  <c r="BE134"/>
  <c r="BD134"/>
  <c r="BC134"/>
  <c r="BA134"/>
  <c r="K134"/>
  <c r="I134"/>
  <c r="G134"/>
  <c r="BB134" s="1"/>
  <c r="BE127"/>
  <c r="BD127"/>
  <c r="BC127"/>
  <c r="BA127"/>
  <c r="K127"/>
  <c r="I127"/>
  <c r="G127"/>
  <c r="BB127" s="1"/>
  <c r="BE124"/>
  <c r="BD124"/>
  <c r="BC124"/>
  <c r="BA124"/>
  <c r="K124"/>
  <c r="I124"/>
  <c r="G124"/>
  <c r="BB124" s="1"/>
  <c r="BE120"/>
  <c r="BD120"/>
  <c r="BC120"/>
  <c r="BA120"/>
  <c r="K120"/>
  <c r="I120"/>
  <c r="G120"/>
  <c r="BB120" s="1"/>
  <c r="BE109"/>
  <c r="BD109"/>
  <c r="BC109"/>
  <c r="BA109"/>
  <c r="K109"/>
  <c r="I109"/>
  <c r="G109"/>
  <c r="BB109" s="1"/>
  <c r="BE96"/>
  <c r="BD96"/>
  <c r="BC96"/>
  <c r="BA96"/>
  <c r="K96"/>
  <c r="I96"/>
  <c r="G96"/>
  <c r="BB96" s="1"/>
  <c r="BE92"/>
  <c r="BD92"/>
  <c r="BC92"/>
  <c r="BA92"/>
  <c r="K92"/>
  <c r="I92"/>
  <c r="G92"/>
  <c r="BB92" s="1"/>
  <c r="BE85"/>
  <c r="BD85"/>
  <c r="BC85"/>
  <c r="BA85"/>
  <c r="K85"/>
  <c r="I85"/>
  <c r="G85"/>
  <c r="BB85" s="1"/>
  <c r="BE77"/>
  <c r="BD77"/>
  <c r="BC77"/>
  <c r="BA77"/>
  <c r="K77"/>
  <c r="I77"/>
  <c r="G77"/>
  <c r="BB77" s="1"/>
  <c r="BE67"/>
  <c r="BD67"/>
  <c r="BC67"/>
  <c r="BA67"/>
  <c r="K67"/>
  <c r="I67"/>
  <c r="G67"/>
  <c r="BB67" s="1"/>
  <c r="BE56"/>
  <c r="BD56"/>
  <c r="BC56"/>
  <c r="BA56"/>
  <c r="K56"/>
  <c r="I56"/>
  <c r="G56"/>
  <c r="BB56" s="1"/>
  <c r="BE48"/>
  <c r="BD48"/>
  <c r="BC48"/>
  <c r="BA48"/>
  <c r="K48"/>
  <c r="I48"/>
  <c r="G48"/>
  <c r="BB48" s="1"/>
  <c r="BE44"/>
  <c r="BD44"/>
  <c r="BC44"/>
  <c r="BA44"/>
  <c r="K44"/>
  <c r="I44"/>
  <c r="G44"/>
  <c r="BB44" s="1"/>
  <c r="BE41"/>
  <c r="BD41"/>
  <c r="BC41"/>
  <c r="BA41"/>
  <c r="K41"/>
  <c r="I41"/>
  <c r="G41"/>
  <c r="BB41" s="1"/>
  <c r="BE40"/>
  <c r="BD40"/>
  <c r="BC40"/>
  <c r="BA40"/>
  <c r="K40"/>
  <c r="I40"/>
  <c r="G40"/>
  <c r="BB40" s="1"/>
  <c r="BE39"/>
  <c r="BD39"/>
  <c r="BC39"/>
  <c r="BA39"/>
  <c r="K39"/>
  <c r="I39"/>
  <c r="G39"/>
  <c r="BB39" s="1"/>
  <c r="BE38"/>
  <c r="BD38"/>
  <c r="BC38"/>
  <c r="BA38"/>
  <c r="K38"/>
  <c r="I38"/>
  <c r="I187" s="1"/>
  <c r="G38"/>
  <c r="BB38" s="1"/>
  <c r="B9" i="6"/>
  <c r="A9"/>
  <c r="BE35" i="7"/>
  <c r="BD35"/>
  <c r="BC35"/>
  <c r="BA35"/>
  <c r="K35"/>
  <c r="I35"/>
  <c r="G35"/>
  <c r="BB35" s="1"/>
  <c r="BE33"/>
  <c r="BD33"/>
  <c r="BC33"/>
  <c r="BA33"/>
  <c r="K33"/>
  <c r="I33"/>
  <c r="G33"/>
  <c r="BB33" s="1"/>
  <c r="BE31"/>
  <c r="BD31"/>
  <c r="BC31"/>
  <c r="BA31"/>
  <c r="K31"/>
  <c r="I31"/>
  <c r="G31"/>
  <c r="BB31" s="1"/>
  <c r="BE29"/>
  <c r="BD29"/>
  <c r="BC29"/>
  <c r="BA29"/>
  <c r="K29"/>
  <c r="I29"/>
  <c r="G29"/>
  <c r="BB29" s="1"/>
  <c r="BE27"/>
  <c r="BD27"/>
  <c r="BC27"/>
  <c r="BA27"/>
  <c r="K27"/>
  <c r="I27"/>
  <c r="G27"/>
  <c r="BB27" s="1"/>
  <c r="BE24"/>
  <c r="BD24"/>
  <c r="BC24"/>
  <c r="BA24"/>
  <c r="K24"/>
  <c r="I24"/>
  <c r="G24"/>
  <c r="BB24" s="1"/>
  <c r="BE21"/>
  <c r="BD21"/>
  <c r="BC21"/>
  <c r="BA21"/>
  <c r="K21"/>
  <c r="I21"/>
  <c r="G21"/>
  <c r="BB21" s="1"/>
  <c r="BE19"/>
  <c r="BD19"/>
  <c r="BC19"/>
  <c r="BA19"/>
  <c r="K19"/>
  <c r="I19"/>
  <c r="G19"/>
  <c r="BB19" s="1"/>
  <c r="BE17"/>
  <c r="BD17"/>
  <c r="BC17"/>
  <c r="BA17"/>
  <c r="K17"/>
  <c r="K36" s="1"/>
  <c r="I17"/>
  <c r="G17"/>
  <c r="BB17" s="1"/>
  <c r="BE15"/>
  <c r="BD15"/>
  <c r="BC15"/>
  <c r="BA15"/>
  <c r="K15"/>
  <c r="I15"/>
  <c r="I36" s="1"/>
  <c r="G15"/>
  <c r="BB15" s="1"/>
  <c r="B8" i="6"/>
  <c r="A8"/>
  <c r="BE9" i="7"/>
  <c r="BD9"/>
  <c r="BC9"/>
  <c r="BB9"/>
  <c r="K9"/>
  <c r="I9"/>
  <c r="G9"/>
  <c r="BA9" s="1"/>
  <c r="BE8"/>
  <c r="BE13" s="1"/>
  <c r="I7" i="6" s="1"/>
  <c r="BD8" i="7"/>
  <c r="BC8"/>
  <c r="BC13" s="1"/>
  <c r="G7" i="6" s="1"/>
  <c r="BB8" i="7"/>
  <c r="K8"/>
  <c r="K13" s="1"/>
  <c r="I8"/>
  <c r="G8"/>
  <c r="B7" i="6"/>
  <c r="A7"/>
  <c r="I13" i="7"/>
  <c r="E4"/>
  <c r="F3"/>
  <c r="C33" i="5"/>
  <c r="F33" s="1"/>
  <c r="C31"/>
  <c r="G7"/>
  <c r="I29" i="3"/>
  <c r="G21" i="2"/>
  <c r="D21"/>
  <c r="I28" i="3"/>
  <c r="D20" i="2"/>
  <c r="I27" i="3"/>
  <c r="G20" i="2" s="1"/>
  <c r="D19"/>
  <c r="I26" i="3"/>
  <c r="G19" i="2" s="1"/>
  <c r="G18"/>
  <c r="D18"/>
  <c r="I25" i="3"/>
  <c r="D17" i="2"/>
  <c r="I24" i="3"/>
  <c r="G17" i="2" s="1"/>
  <c r="D16"/>
  <c r="I23" i="3"/>
  <c r="G16" i="2" s="1"/>
  <c r="G15"/>
  <c r="D15"/>
  <c r="I22" i="3"/>
  <c r="H30" s="1"/>
  <c r="G23" i="2" s="1"/>
  <c r="BE231" i="4"/>
  <c r="BD231"/>
  <c r="BC231"/>
  <c r="BB231"/>
  <c r="K231"/>
  <c r="I231"/>
  <c r="G231"/>
  <c r="BA231" s="1"/>
  <c r="BE230"/>
  <c r="BD230"/>
  <c r="BC230"/>
  <c r="BB230"/>
  <c r="K230"/>
  <c r="I230"/>
  <c r="G230"/>
  <c r="BA230" s="1"/>
  <c r="BE229"/>
  <c r="BD229"/>
  <c r="BC229"/>
  <c r="BB229"/>
  <c r="K229"/>
  <c r="I229"/>
  <c r="G229"/>
  <c r="BA229" s="1"/>
  <c r="BE228"/>
  <c r="BD228"/>
  <c r="BC228"/>
  <c r="BB228"/>
  <c r="K228"/>
  <c r="K232" s="1"/>
  <c r="I228"/>
  <c r="G228"/>
  <c r="BA228" s="1"/>
  <c r="BE222"/>
  <c r="BD222"/>
  <c r="BC222"/>
  <c r="BB222"/>
  <c r="K222"/>
  <c r="I222"/>
  <c r="G222"/>
  <c r="BA222" s="1"/>
  <c r="BE221"/>
  <c r="BD221"/>
  <c r="BC221"/>
  <c r="BB221"/>
  <c r="K221"/>
  <c r="I221"/>
  <c r="G221"/>
  <c r="BA221" s="1"/>
  <c r="B16" i="3"/>
  <c r="A16"/>
  <c r="BE218" i="4"/>
  <c r="BD218"/>
  <c r="BC218"/>
  <c r="BA218"/>
  <c r="K218"/>
  <c r="I218"/>
  <c r="G218"/>
  <c r="BB218" s="1"/>
  <c r="BE216"/>
  <c r="BD216"/>
  <c r="BC216"/>
  <c r="BA216"/>
  <c r="K216"/>
  <c r="K219" s="1"/>
  <c r="I216"/>
  <c r="G216"/>
  <c r="BB216" s="1"/>
  <c r="B15" i="3"/>
  <c r="A15"/>
  <c r="I219" i="4"/>
  <c r="BD213"/>
  <c r="BC213"/>
  <c r="BB213"/>
  <c r="BA213"/>
  <c r="K213"/>
  <c r="I213"/>
  <c r="G213"/>
  <c r="BE212"/>
  <c r="BD212"/>
  <c r="BC212"/>
  <c r="BA212"/>
  <c r="K212"/>
  <c r="I212"/>
  <c r="G212"/>
  <c r="BB212" s="1"/>
  <c r="BE207"/>
  <c r="BD207"/>
  <c r="BC207"/>
  <c r="BA207"/>
  <c r="K207"/>
  <c r="I207"/>
  <c r="G207"/>
  <c r="BB207" s="1"/>
  <c r="BE202"/>
  <c r="BD202"/>
  <c r="BC202"/>
  <c r="BA202"/>
  <c r="K202"/>
  <c r="I202"/>
  <c r="G202"/>
  <c r="BB202" s="1"/>
  <c r="BE199"/>
  <c r="BD199"/>
  <c r="BC199"/>
  <c r="BA199"/>
  <c r="K199"/>
  <c r="I199"/>
  <c r="G199"/>
  <c r="BB199" s="1"/>
  <c r="BE198"/>
  <c r="BD198"/>
  <c r="BC198"/>
  <c r="BA198"/>
  <c r="K198"/>
  <c r="I198"/>
  <c r="G198"/>
  <c r="BB198" s="1"/>
  <c r="BE196"/>
  <c r="BD196"/>
  <c r="BC196"/>
  <c r="BA196"/>
  <c r="K196"/>
  <c r="I196"/>
  <c r="G196"/>
  <c r="BB196" s="1"/>
  <c r="BE190"/>
  <c r="BD190"/>
  <c r="BC190"/>
  <c r="BA190"/>
  <c r="K190"/>
  <c r="I190"/>
  <c r="G190"/>
  <c r="BB190" s="1"/>
  <c r="BE184"/>
  <c r="BD184"/>
  <c r="BC184"/>
  <c r="BA184"/>
  <c r="K184"/>
  <c r="I184"/>
  <c r="G184"/>
  <c r="BB184" s="1"/>
  <c r="BE183"/>
  <c r="BD183"/>
  <c r="BC183"/>
  <c r="BA183"/>
  <c r="K183"/>
  <c r="I183"/>
  <c r="G183"/>
  <c r="BB183" s="1"/>
  <c r="BE181"/>
  <c r="BD181"/>
  <c r="BC181"/>
  <c r="BA181"/>
  <c r="K181"/>
  <c r="I181"/>
  <c r="G181"/>
  <c r="BB181" s="1"/>
  <c r="BE176"/>
  <c r="BD176"/>
  <c r="BC176"/>
  <c r="BA176"/>
  <c r="K176"/>
  <c r="I176"/>
  <c r="G176"/>
  <c r="BB176" s="1"/>
  <c r="BE174"/>
  <c r="BD174"/>
  <c r="BC174"/>
  <c r="BA174"/>
  <c r="K174"/>
  <c r="I174"/>
  <c r="G174"/>
  <c r="BB174" s="1"/>
  <c r="BE167"/>
  <c r="BD167"/>
  <c r="BC167"/>
  <c r="BA167"/>
  <c r="K167"/>
  <c r="I167"/>
  <c r="G167"/>
  <c r="BB167" s="1"/>
  <c r="BE162"/>
  <c r="BD162"/>
  <c r="BC162"/>
  <c r="BA162"/>
  <c r="K162"/>
  <c r="I162"/>
  <c r="G162"/>
  <c r="BB162" s="1"/>
  <c r="BE157"/>
  <c r="BD157"/>
  <c r="BC157"/>
  <c r="BA157"/>
  <c r="K157"/>
  <c r="I157"/>
  <c r="G157"/>
  <c r="BB157" s="1"/>
  <c r="BE153"/>
  <c r="BD153"/>
  <c r="BC153"/>
  <c r="BA153"/>
  <c r="K153"/>
  <c r="I153"/>
  <c r="G153"/>
  <c r="BB153" s="1"/>
  <c r="BE151"/>
  <c r="BD151"/>
  <c r="BC151"/>
  <c r="BA151"/>
  <c r="K151"/>
  <c r="I151"/>
  <c r="G151"/>
  <c r="BB151" s="1"/>
  <c r="BE148"/>
  <c r="BD148"/>
  <c r="BC148"/>
  <c r="BA148"/>
  <c r="K148"/>
  <c r="I148"/>
  <c r="G148"/>
  <c r="BB148" s="1"/>
  <c r="BE146"/>
  <c r="BD146"/>
  <c r="BC146"/>
  <c r="BA146"/>
  <c r="K146"/>
  <c r="I146"/>
  <c r="G146"/>
  <c r="BB146" s="1"/>
  <c r="BE143"/>
  <c r="BD143"/>
  <c r="BC143"/>
  <c r="BA143"/>
  <c r="K143"/>
  <c r="I143"/>
  <c r="G143"/>
  <c r="BB143" s="1"/>
  <c r="BE142"/>
  <c r="BD142"/>
  <c r="BC142"/>
  <c r="BA142"/>
  <c r="K142"/>
  <c r="I142"/>
  <c r="G142"/>
  <c r="BB142" s="1"/>
  <c r="BE138"/>
  <c r="BD138"/>
  <c r="BC138"/>
  <c r="BA138"/>
  <c r="K138"/>
  <c r="I138"/>
  <c r="G138"/>
  <c r="BB138" s="1"/>
  <c r="BE134"/>
  <c r="BD134"/>
  <c r="BC134"/>
  <c r="BA134"/>
  <c r="K134"/>
  <c r="I134"/>
  <c r="G134"/>
  <c r="BB134" s="1"/>
  <c r="BE130"/>
  <c r="BD130"/>
  <c r="BC130"/>
  <c r="BA130"/>
  <c r="K130"/>
  <c r="I130"/>
  <c r="G130"/>
  <c r="BB130" s="1"/>
  <c r="BE128"/>
  <c r="BD128"/>
  <c r="BC128"/>
  <c r="BA128"/>
  <c r="K128"/>
  <c r="I128"/>
  <c r="G128"/>
  <c r="BB128" s="1"/>
  <c r="BE126"/>
  <c r="BD126"/>
  <c r="BC126"/>
  <c r="BA126"/>
  <c r="K126"/>
  <c r="I126"/>
  <c r="G126"/>
  <c r="BB126" s="1"/>
  <c r="BE124"/>
  <c r="BD124"/>
  <c r="BC124"/>
  <c r="BA124"/>
  <c r="K124"/>
  <c r="I124"/>
  <c r="G124"/>
  <c r="BB124" s="1"/>
  <c r="BE121"/>
  <c r="BD121"/>
  <c r="BC121"/>
  <c r="BA121"/>
  <c r="K121"/>
  <c r="I121"/>
  <c r="G121"/>
  <c r="BB121" s="1"/>
  <c r="BE118"/>
  <c r="BD118"/>
  <c r="BC118"/>
  <c r="BA118"/>
  <c r="K118"/>
  <c r="I118"/>
  <c r="G118"/>
  <c r="BB118" s="1"/>
  <c r="BE115"/>
  <c r="BD115"/>
  <c r="BC115"/>
  <c r="BB115"/>
  <c r="BA115"/>
  <c r="K115"/>
  <c r="I115"/>
  <c r="G115"/>
  <c r="BE112"/>
  <c r="BD112"/>
  <c r="BC112"/>
  <c r="BA112"/>
  <c r="K112"/>
  <c r="I112"/>
  <c r="G112"/>
  <c r="BB112" s="1"/>
  <c r="BE109"/>
  <c r="BD109"/>
  <c r="BC109"/>
  <c r="BB109"/>
  <c r="BA109"/>
  <c r="K109"/>
  <c r="I109"/>
  <c r="G109"/>
  <c r="BE106"/>
  <c r="BD106"/>
  <c r="BC106"/>
  <c r="BA106"/>
  <c r="K106"/>
  <c r="I106"/>
  <c r="G106"/>
  <c r="BB106" s="1"/>
  <c r="BE103"/>
  <c r="BD103"/>
  <c r="BC103"/>
  <c r="BA103"/>
  <c r="K103"/>
  <c r="I103"/>
  <c r="G103"/>
  <c r="BB103" s="1"/>
  <c r="BE96"/>
  <c r="BD96"/>
  <c r="BC96"/>
  <c r="BA96"/>
  <c r="K96"/>
  <c r="I96"/>
  <c r="G96"/>
  <c r="BB96" s="1"/>
  <c r="BE89"/>
  <c r="BD89"/>
  <c r="BC89"/>
  <c r="BA89"/>
  <c r="K89"/>
  <c r="I89"/>
  <c r="G89"/>
  <c r="BB89" s="1"/>
  <c r="BE82"/>
  <c r="BD82"/>
  <c r="BC82"/>
  <c r="BA82"/>
  <c r="K82"/>
  <c r="I82"/>
  <c r="G82"/>
  <c r="BB82" s="1"/>
  <c r="BE75"/>
  <c r="BD75"/>
  <c r="BC75"/>
  <c r="BA75"/>
  <c r="K75"/>
  <c r="I75"/>
  <c r="G75"/>
  <c r="BB75" s="1"/>
  <c r="BE71"/>
  <c r="BD71"/>
  <c r="BC71"/>
  <c r="BA71"/>
  <c r="K71"/>
  <c r="I71"/>
  <c r="G71"/>
  <c r="BB71" s="1"/>
  <c r="BE64"/>
  <c r="BD64"/>
  <c r="BC64"/>
  <c r="BA64"/>
  <c r="K64"/>
  <c r="I64"/>
  <c r="G64"/>
  <c r="BB64" s="1"/>
  <c r="BE58"/>
  <c r="BD58"/>
  <c r="BC58"/>
  <c r="BA58"/>
  <c r="K58"/>
  <c r="I58"/>
  <c r="G58"/>
  <c r="BB58" s="1"/>
  <c r="BE57"/>
  <c r="BD57"/>
  <c r="BC57"/>
  <c r="BB57"/>
  <c r="BA57"/>
  <c r="K57"/>
  <c r="I57"/>
  <c r="G57"/>
  <c r="BE56"/>
  <c r="BD56"/>
  <c r="BC56"/>
  <c r="BB56"/>
  <c r="BA56"/>
  <c r="K56"/>
  <c r="K214" s="1"/>
  <c r="I56"/>
  <c r="G56"/>
  <c r="B14" i="3"/>
  <c r="A14"/>
  <c r="I214" i="4"/>
  <c r="BE53"/>
  <c r="BD53"/>
  <c r="BC53"/>
  <c r="BA53"/>
  <c r="K53"/>
  <c r="I53"/>
  <c r="G53"/>
  <c r="BB53" s="1"/>
  <c r="BE51"/>
  <c r="BD51"/>
  <c r="BC51"/>
  <c r="BA51"/>
  <c r="K51"/>
  <c r="I51"/>
  <c r="G51"/>
  <c r="BB51" s="1"/>
  <c r="BE49"/>
  <c r="BD49"/>
  <c r="BC49"/>
  <c r="BA49"/>
  <c r="K49"/>
  <c r="I49"/>
  <c r="G49"/>
  <c r="BB49" s="1"/>
  <c r="BE45"/>
  <c r="BD45"/>
  <c r="BC45"/>
  <c r="BA45"/>
  <c r="K45"/>
  <c r="K54" s="1"/>
  <c r="I45"/>
  <c r="I54" s="1"/>
  <c r="G45"/>
  <c r="BB45" s="1"/>
  <c r="B13" i="3"/>
  <c r="A13"/>
  <c r="BE41" i="4"/>
  <c r="BD41"/>
  <c r="BC41"/>
  <c r="BB41"/>
  <c r="K41"/>
  <c r="K43" s="1"/>
  <c r="I41"/>
  <c r="G41"/>
  <c r="BA41" s="1"/>
  <c r="BE39"/>
  <c r="BD39"/>
  <c r="BD43" s="1"/>
  <c r="H12" i="3" s="1"/>
  <c r="BC39" i="4"/>
  <c r="BC43" s="1"/>
  <c r="G12" i="3" s="1"/>
  <c r="BB39" i="4"/>
  <c r="K39"/>
  <c r="I39"/>
  <c r="G39"/>
  <c r="G43" s="1"/>
  <c r="E12" i="3" s="1"/>
  <c r="B12"/>
  <c r="A12"/>
  <c r="BB43" i="4"/>
  <c r="F12" i="3" s="1"/>
  <c r="BE35" i="4"/>
  <c r="BE37" s="1"/>
  <c r="I11" i="3" s="1"/>
  <c r="BD35" i="4"/>
  <c r="BC35"/>
  <c r="BB35"/>
  <c r="BB37" s="1"/>
  <c r="F11" i="3" s="1"/>
  <c r="K35" i="4"/>
  <c r="K37" s="1"/>
  <c r="I35"/>
  <c r="G35"/>
  <c r="G37" s="1"/>
  <c r="E11" i="3" s="1"/>
  <c r="F59" i="1" s="1"/>
  <c r="B11" i="3"/>
  <c r="A11"/>
  <c r="BD37" i="4"/>
  <c r="H11" i="3" s="1"/>
  <c r="BC37" i="4"/>
  <c r="G11" i="3" s="1"/>
  <c r="I37" i="4"/>
  <c r="BE32"/>
  <c r="BD32"/>
  <c r="BC32"/>
  <c r="BB32"/>
  <c r="K32"/>
  <c r="I32"/>
  <c r="G32"/>
  <c r="BA32" s="1"/>
  <c r="BE30"/>
  <c r="BE33" s="1"/>
  <c r="I10" i="3" s="1"/>
  <c r="BD30" i="4"/>
  <c r="BD33" s="1"/>
  <c r="H10" i="3" s="1"/>
  <c r="BC30" i="4"/>
  <c r="BB30"/>
  <c r="BB33" s="1"/>
  <c r="F10" i="3" s="1"/>
  <c r="K30" i="4"/>
  <c r="I30"/>
  <c r="I33" s="1"/>
  <c r="G30"/>
  <c r="G33" s="1"/>
  <c r="E10" i="3" s="1"/>
  <c r="F52" i="1" s="1"/>
  <c r="B10" i="3"/>
  <c r="A10"/>
  <c r="BC33" i="4"/>
  <c r="G10" i="3" s="1"/>
  <c r="K33" i="4"/>
  <c r="BE26"/>
  <c r="BD26"/>
  <c r="BD28" s="1"/>
  <c r="H9" i="3" s="1"/>
  <c r="BC26" i="4"/>
  <c r="BC28" s="1"/>
  <c r="G9" i="3" s="1"/>
  <c r="BB26" i="4"/>
  <c r="BB28" s="1"/>
  <c r="F9" i="3" s="1"/>
  <c r="K26" i="4"/>
  <c r="K28" s="1"/>
  <c r="I26"/>
  <c r="G26"/>
  <c r="G28" s="1"/>
  <c r="E9" i="3" s="1"/>
  <c r="F51" i="1" s="1"/>
  <c r="B9" i="3"/>
  <c r="A9"/>
  <c r="BE28" i="4"/>
  <c r="I9" i="3" s="1"/>
  <c r="I28" i="4"/>
  <c r="BE22"/>
  <c r="BD22"/>
  <c r="BC22"/>
  <c r="BB22"/>
  <c r="K22"/>
  <c r="I22"/>
  <c r="G22"/>
  <c r="BA22" s="1"/>
  <c r="BE20"/>
  <c r="BD20"/>
  <c r="BC20"/>
  <c r="BB20"/>
  <c r="BB24" s="1"/>
  <c r="F8" i="3" s="1"/>
  <c r="K20" i="4"/>
  <c r="K24" s="1"/>
  <c r="I20"/>
  <c r="I24" s="1"/>
  <c r="G20"/>
  <c r="BA20" s="1"/>
  <c r="B8" i="3"/>
  <c r="A8"/>
  <c r="BD24" i="4"/>
  <c r="H8" i="3" s="1"/>
  <c r="G24" i="4"/>
  <c r="E8" i="3" s="1"/>
  <c r="F50" i="1" s="1"/>
  <c r="BE17" i="4"/>
  <c r="BD17"/>
  <c r="BC17"/>
  <c r="BB17"/>
  <c r="K17"/>
  <c r="I17"/>
  <c r="G17"/>
  <c r="BA17" s="1"/>
  <c r="BE16"/>
  <c r="BD16"/>
  <c r="BC16"/>
  <c r="BB16"/>
  <c r="K16"/>
  <c r="I16"/>
  <c r="G16"/>
  <c r="BA16" s="1"/>
  <c r="BE15"/>
  <c r="BD15"/>
  <c r="BC15"/>
  <c r="BB15"/>
  <c r="K15"/>
  <c r="I15"/>
  <c r="G15"/>
  <c r="BA15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0"/>
  <c r="BD10"/>
  <c r="BC10"/>
  <c r="BB10"/>
  <c r="K10"/>
  <c r="I10"/>
  <c r="G10"/>
  <c r="BA10" s="1"/>
  <c r="BE8"/>
  <c r="BD8"/>
  <c r="BC8"/>
  <c r="BB8"/>
  <c r="K8"/>
  <c r="I8"/>
  <c r="G8"/>
  <c r="G18" s="1"/>
  <c r="E7" i="3" s="1"/>
  <c r="F49" i="1" s="1"/>
  <c r="B7" i="3"/>
  <c r="A7"/>
  <c r="K18" i="4"/>
  <c r="I18"/>
  <c r="E4"/>
  <c r="F3"/>
  <c r="F33" i="2"/>
  <c r="C33"/>
  <c r="C31"/>
  <c r="G7"/>
  <c r="H80" i="1"/>
  <c r="I62"/>
  <c r="H62"/>
  <c r="G41"/>
  <c r="H37"/>
  <c r="G37"/>
  <c r="G31"/>
  <c r="H29"/>
  <c r="G29"/>
  <c r="D22"/>
  <c r="D20"/>
  <c r="I19"/>
  <c r="I2"/>
  <c r="BD213" i="7" l="1"/>
  <c r="H10" i="6" s="1"/>
  <c r="BC187" i="7"/>
  <c r="G9" i="6" s="1"/>
  <c r="BD187" i="7"/>
  <c r="H9" i="6" s="1"/>
  <c r="BE36" i="7"/>
  <c r="I8" i="6" s="1"/>
  <c r="BD13" i="7"/>
  <c r="H7" i="6" s="1"/>
  <c r="F60" i="1"/>
  <c r="BC219" i="4"/>
  <c r="G15" i="3" s="1"/>
  <c r="BE54" i="4"/>
  <c r="I13" i="3" s="1"/>
  <c r="BC54" i="4"/>
  <c r="G13" i="3" s="1"/>
  <c r="BE174" i="10"/>
  <c r="BE175" s="1"/>
  <c r="I8" i="9"/>
  <c r="I10" s="1"/>
  <c r="G175" i="10"/>
  <c r="F8" i="9" s="1"/>
  <c r="BD175" i="10"/>
  <c r="H8" i="9" s="1"/>
  <c r="H10" s="1"/>
  <c r="C17" i="8" s="1"/>
  <c r="BA175" i="10"/>
  <c r="E8" i="9" s="1"/>
  <c r="G10" i="10"/>
  <c r="E7" i="9" s="1"/>
  <c r="F58" i="1" s="1"/>
  <c r="G213" i="7"/>
  <c r="F10" i="6" s="1"/>
  <c r="BE213" i="7"/>
  <c r="I10" i="6" s="1"/>
  <c r="BE186" i="7"/>
  <c r="BE187" s="1"/>
  <c r="I9" i="6"/>
  <c r="J55" i="1" s="1"/>
  <c r="G187" i="7"/>
  <c r="F9" i="6" s="1"/>
  <c r="G55" i="1" s="1"/>
  <c r="BA187" i="7"/>
  <c r="E9" i="6" s="1"/>
  <c r="BC36" i="7"/>
  <c r="G8" i="6" s="1"/>
  <c r="BB13" i="7"/>
  <c r="F7" i="6" s="1"/>
  <c r="BE232" i="4"/>
  <c r="I16" i="3" s="1"/>
  <c r="BA232" i="4"/>
  <c r="BD232"/>
  <c r="H16" i="3" s="1"/>
  <c r="BC232" i="4"/>
  <c r="G16" i="3" s="1"/>
  <c r="BE219" i="4"/>
  <c r="BD219"/>
  <c r="H15" i="3" s="1"/>
  <c r="G214" i="4"/>
  <c r="F14" i="3" s="1"/>
  <c r="G54" i="1" s="1"/>
  <c r="BA214" i="4"/>
  <c r="E14" i="3" s="1"/>
  <c r="G54" i="4"/>
  <c r="F13" i="3" s="1"/>
  <c r="BB54" i="4"/>
  <c r="BA54"/>
  <c r="E13" i="3" s="1"/>
  <c r="BD54" i="4"/>
  <c r="H13" i="3" s="1"/>
  <c r="BE43" i="4"/>
  <c r="I12" i="3" s="1"/>
  <c r="BA24" i="4"/>
  <c r="BC24"/>
  <c r="G8" i="3" s="1"/>
  <c r="BC18" i="4"/>
  <c r="G7" i="3" s="1"/>
  <c r="BD18" i="4"/>
  <c r="H7" i="3" s="1"/>
  <c r="BE18" i="4"/>
  <c r="I7" i="3" s="1"/>
  <c r="BB18" i="4"/>
  <c r="F7" i="3" s="1"/>
  <c r="BC214" i="4"/>
  <c r="G14" i="3" s="1"/>
  <c r="BD214" i="4"/>
  <c r="H14" i="3" s="1"/>
  <c r="BE213" i="4"/>
  <c r="I14" i="3"/>
  <c r="J54" i="1" s="1"/>
  <c r="BA8" i="4"/>
  <c r="BA18" s="1"/>
  <c r="BA30"/>
  <c r="BA33" s="1"/>
  <c r="I43"/>
  <c r="BB214"/>
  <c r="H23" i="9"/>
  <c r="G23" i="8" s="1"/>
  <c r="G22" s="1"/>
  <c r="BE214" i="4"/>
  <c r="BA219"/>
  <c r="E15" i="3" s="1"/>
  <c r="K187" i="7"/>
  <c r="H25" i="6"/>
  <c r="G23" i="5" s="1"/>
  <c r="G22" s="1"/>
  <c r="BB213" i="7"/>
  <c r="BD36"/>
  <c r="H8" i="6" s="1"/>
  <c r="BB232" i="4"/>
  <c r="F16" i="3" s="1"/>
  <c r="G13" i="7"/>
  <c r="E7" i="6" s="1"/>
  <c r="BA36" i="7"/>
  <c r="E8" i="6" s="1"/>
  <c r="BE24" i="4"/>
  <c r="I8" i="3" s="1"/>
  <c r="G232" i="4"/>
  <c r="E16" i="3" s="1"/>
  <c r="F61" i="1" s="1"/>
  <c r="I232" i="4"/>
  <c r="G36" i="7"/>
  <c r="F8" i="6" s="1"/>
  <c r="BB175" i="10"/>
  <c r="G10" i="9"/>
  <c r="C18" i="8" s="1"/>
  <c r="BB36" i="7"/>
  <c r="BB187"/>
  <c r="I20" i="1"/>
  <c r="BA8" i="7"/>
  <c r="BA13" s="1"/>
  <c r="G22" i="2"/>
  <c r="BB219" i="4"/>
  <c r="BA26"/>
  <c r="BA28" s="1"/>
  <c r="G219"/>
  <c r="F15" i="3" s="1"/>
  <c r="G57" i="1" s="1"/>
  <c r="BA35" i="4"/>
  <c r="BA37" s="1"/>
  <c r="BA39"/>
  <c r="BA43" s="1"/>
  <c r="C21" i="8" l="1"/>
  <c r="J56" i="1"/>
  <c r="J62" s="1"/>
  <c r="F62"/>
  <c r="G12" i="6"/>
  <c r="C18" i="5" s="1"/>
  <c r="G53" i="1"/>
  <c r="H12" i="6"/>
  <c r="C17" i="5" s="1"/>
  <c r="F10" i="9"/>
  <c r="C16" i="8" s="1"/>
  <c r="E10" i="9"/>
  <c r="I12" i="6"/>
  <c r="C21" i="5" s="1"/>
  <c r="E12" i="6"/>
  <c r="G17" i="3"/>
  <c r="C18" i="2" s="1"/>
  <c r="H17" i="3"/>
  <c r="C17" i="2" s="1"/>
  <c r="I17" i="3"/>
  <c r="C21" i="2" s="1"/>
  <c r="F17" i="3"/>
  <c r="C16" i="2" s="1"/>
  <c r="F12" i="6"/>
  <c r="C16" i="5" s="1"/>
  <c r="E17" i="3"/>
  <c r="C15" i="8" l="1"/>
  <c r="C19" s="1"/>
  <c r="C22" s="1"/>
  <c r="C23" s="1"/>
  <c r="F30" s="1"/>
  <c r="F31" s="1"/>
  <c r="F34" s="1"/>
  <c r="H40" i="1"/>
  <c r="I40" s="1"/>
  <c r="F40" s="1"/>
  <c r="G56"/>
  <c r="G62" s="1"/>
  <c r="C15" i="5"/>
  <c r="C19" s="1"/>
  <c r="C22" s="1"/>
  <c r="C23" s="1"/>
  <c r="F30" s="1"/>
  <c r="F31" s="1"/>
  <c r="F34" s="1"/>
  <c r="H39" i="1"/>
  <c r="I39" s="1"/>
  <c r="F39" s="1"/>
  <c r="C15" i="2"/>
  <c r="C19" s="1"/>
  <c r="C22" s="1"/>
  <c r="C23" s="1"/>
  <c r="F30" s="1"/>
  <c r="F31" s="1"/>
  <c r="F34" s="1"/>
  <c r="H38" i="1"/>
  <c r="E49" l="1"/>
  <c r="E53"/>
  <c r="E61"/>
  <c r="E54"/>
  <c r="E60"/>
  <c r="E56"/>
  <c r="E59"/>
  <c r="E62"/>
  <c r="E51"/>
  <c r="E52"/>
  <c r="E58"/>
  <c r="E55"/>
  <c r="E50"/>
  <c r="E57"/>
  <c r="I38"/>
  <c r="I41" s="1"/>
  <c r="H41"/>
  <c r="H30" s="1"/>
  <c r="F38" l="1"/>
  <c r="F41" s="1"/>
  <c r="I30"/>
  <c r="H31"/>
  <c r="I21" s="1"/>
  <c r="F30" l="1"/>
  <c r="F31" s="1"/>
  <c r="I31"/>
  <c r="I22"/>
  <c r="I23" s="1"/>
  <c r="J40" l="1"/>
  <c r="J30"/>
  <c r="J31"/>
  <c r="J39"/>
  <c r="J41"/>
  <c r="J38"/>
</calcChain>
</file>

<file path=xl/sharedStrings.xml><?xml version="1.0" encoding="utf-8"?>
<sst xmlns="http://schemas.openxmlformats.org/spreadsheetml/2006/main" count="1812" uniqueCount="758">
  <si>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</si>
  <si>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</si>
  <si>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</si>
  <si>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</si>
  <si>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</si>
  <si>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</si>
  <si>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</si>
  <si>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</si>
  <si>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</si>
  <si>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</si>
  <si>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</si>
  <si>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</si>
  <si>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</si>
  <si>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</si>
  <si>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</si>
  <si>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</si>
  <si>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</si>
  <si>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</si>
  <si>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</si>
  <si>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</si>
  <si>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</si>
  <si>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</si>
  <si>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</si>
  <si>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</si>
  <si>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</si>
  <si>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</si>
  <si>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</si>
  <si>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</si>
  <si>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</si>
  <si>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</si>
  <si>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</si>
  <si>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</si>
  <si>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</si>
  <si>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</si>
  <si>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</si>
  <si>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</si>
  <si>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</si>
  <si>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</si>
  <si>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</si>
  <si>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</si>
  <si>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</si>
  <si>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</si>
  <si>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</si>
  <si>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</si>
  <si>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</si>
  <si>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</si>
  <si>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</si>
  <si>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</si>
  <si>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</si>
  <si>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</si>
  <si>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</si>
  <si>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</si>
  <si>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</si>
  <si>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</si>
  <si>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</si>
  <si>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</si>
  <si>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</si>
  <si>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</si>
  <si>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</si>
  <si>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</si>
  <si>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</si>
  <si>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</si>
  <si>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</si>
  <si>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</si>
  <si>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</si>
  <si>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</si>
  <si>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</si>
  <si>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</si>
  <si>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</si>
  <si>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</si>
  <si>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</si>
  <si>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</si>
  <si>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</si>
  <si>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</si>
  <si>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</si>
  <si>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</si>
  <si>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</si>
  <si>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</si>
  <si>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</si>
  <si>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</si>
  <si>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</si>
  <si>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</si>
  <si>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</si>
  <si>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</si>
  <si>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</si>
  <si>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</si>
  <si>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</si>
  <si>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</si>
  <si>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</si>
  <si>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</si>
  <si>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</si>
  <si>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</si>
  <si>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</si>
  <si>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</si>
  <si>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</si>
  <si>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</si>
  <si>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</si>
  <si>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</si>
  <si>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</si>
  <si>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</si>
  <si>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</si>
  <si>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</si>
  <si>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</si>
  <si>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</si>
  <si>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16-040</t>
  </si>
  <si>
    <t>BD Střelniční</t>
  </si>
  <si>
    <t>16-040 BD Střelniční</t>
  </si>
  <si>
    <t>D.1.4a</t>
  </si>
  <si>
    <t>Zdravotně technické instalace</t>
  </si>
  <si>
    <t>D.1.4a Zdravotně technické instalace</t>
  </si>
  <si>
    <t>D.1.4a-SP</t>
  </si>
  <si>
    <t>Rozvody kanalizace</t>
  </si>
  <si>
    <t>1 Zemní práce</t>
  </si>
  <si>
    <t>132201201R00</t>
  </si>
  <si>
    <t xml:space="preserve">Hloubení rýh šířky do 200 cm v hor.3 do 100 m3 </t>
  </si>
  <si>
    <t>m3</t>
  </si>
  <si>
    <t>Výkop:21*0,8*(1,0+0,6)/2</t>
  </si>
  <si>
    <t>133101101R00</t>
  </si>
  <si>
    <t xml:space="preserve">Hloubení šachet v hor.2 do 100 m3 </t>
  </si>
  <si>
    <t>Výkop:0,8*0,8*1,25</t>
  </si>
  <si>
    <t>161101101R00</t>
  </si>
  <si>
    <t xml:space="preserve">Svislé přemístění výkopku z hor.1-4 do 2,5 m </t>
  </si>
  <si>
    <t>162601102R00</t>
  </si>
  <si>
    <t xml:space="preserve">Vodorovné přemístění výkopku z hor.1-4 do 5000 m </t>
  </si>
  <si>
    <t>0,48+0,8</t>
  </si>
  <si>
    <t>167101101R00</t>
  </si>
  <si>
    <t xml:space="preserve">Nakládání výkopku z hor.1-4 v množství do 100 m3 </t>
  </si>
  <si>
    <t>174101101R00</t>
  </si>
  <si>
    <t xml:space="preserve">Zásyp jam, rýh, šachet se zhutněním </t>
  </si>
  <si>
    <t>199000002R00</t>
  </si>
  <si>
    <t xml:space="preserve">Poplatek za skládku horniny 1- 4 </t>
  </si>
  <si>
    <t>3</t>
  </si>
  <si>
    <t>Svislé a kompletní konstrukce</t>
  </si>
  <si>
    <t>3 Svislé a kompletní konstrukce</t>
  </si>
  <si>
    <t>380326131R00</t>
  </si>
  <si>
    <t>Komplet.konstr.nádrží ze ŽB V4 T0 C 25/30 do 15 cm Dodávka + montáž</t>
  </si>
  <si>
    <t>0,8*0,8*1,25</t>
  </si>
  <si>
    <t>380 32- R01</t>
  </si>
  <si>
    <t>Poklop na jímku - ocelová mříž 600x600 Dodávka + montáž</t>
  </si>
  <si>
    <t>Poklop na jímku - ocelová mříž 600x600 včetně rámu a montážního příslušenství</t>
  </si>
  <si>
    <t>4</t>
  </si>
  <si>
    <t>Vodorovné konstrukce</t>
  </si>
  <si>
    <t>4 Vodorovné konstrukce</t>
  </si>
  <si>
    <t>451573111R00</t>
  </si>
  <si>
    <t xml:space="preserve">Lože pod potrubí ze štěrkopísku do 63 mm </t>
  </si>
  <si>
    <t>21*0,8*0,5</t>
  </si>
  <si>
    <t>5</t>
  </si>
  <si>
    <t>Komunikace</t>
  </si>
  <si>
    <t>5 Komunikace</t>
  </si>
  <si>
    <t>113106111R00</t>
  </si>
  <si>
    <t xml:space="preserve">Rozebrání dlažeb z mozaiky </t>
  </si>
  <si>
    <t>m2</t>
  </si>
  <si>
    <t>55</t>
  </si>
  <si>
    <t>596215041R00</t>
  </si>
  <si>
    <t xml:space="preserve">Kladení zámkové dlažby tl. 8 cm do drtě tl. 5 cm </t>
  </si>
  <si>
    <t>96</t>
  </si>
  <si>
    <t>Bourání konstrukcí</t>
  </si>
  <si>
    <t>96 Bourání konstrukcí</t>
  </si>
  <si>
    <t>965042121RT2</t>
  </si>
  <si>
    <t>Bourání mazanin betonových tl. 10 cm, pl. 1 m2 ručně tl. mazaniny 8 - 10 cm</t>
  </si>
  <si>
    <t>1*1</t>
  </si>
  <si>
    <t>97</t>
  </si>
  <si>
    <t>Prorážení otvorů</t>
  </si>
  <si>
    <t>97 Prorážení otvorů</t>
  </si>
  <si>
    <t>979082111R00</t>
  </si>
  <si>
    <t xml:space="preserve">Vnitrostaveništní doprava suti do 10 m </t>
  </si>
  <si>
    <t>t</t>
  </si>
  <si>
    <t>2,5*1,0*1,0*0,1+45*0,01</t>
  </si>
  <si>
    <t>97-R01</t>
  </si>
  <si>
    <t>Vyvrtání prostupu pro kanalizační potrubí Dodávka + montáž</t>
  </si>
  <si>
    <t>713</t>
  </si>
  <si>
    <t>Izolace tepelné</t>
  </si>
  <si>
    <t>713 Izolace tepelné</t>
  </si>
  <si>
    <t>713571116R00</t>
  </si>
  <si>
    <t>Požárně ochranná manžeta hl. 60mm, EI 90, D 125 mm Dodávka+montáž</t>
  </si>
  <si>
    <t>kus</t>
  </si>
  <si>
    <t>1.PP:2</t>
  </si>
  <si>
    <t>1.NP:1</t>
  </si>
  <si>
    <t>3.NP:1</t>
  </si>
  <si>
    <t>713-R01</t>
  </si>
  <si>
    <t>Zaomitání otvorů pro požární izolaci Dodávka+montáž</t>
  </si>
  <si>
    <t>sada</t>
  </si>
  <si>
    <t>713-R02</t>
  </si>
  <si>
    <t>Orientační štítek požární izolace Dodávka+montáž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</si>
  <si>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</si>
  <si>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</si>
  <si>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</si>
  <si>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</si>
  <si>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</si>
  <si>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721171808R00</t>
  </si>
  <si>
    <t xml:space="preserve">Demontáž potrubí z PVC do DN 114 </t>
  </si>
  <si>
    <t>m</t>
  </si>
  <si>
    <t>721171809R00</t>
  </si>
  <si>
    <t xml:space="preserve">Demontáž potrubí z PVC do DN 160 </t>
  </si>
  <si>
    <t>721176101R00</t>
  </si>
  <si>
    <t>Potrubí HT připojovací DN 32 x 1,8 mm zavěšené Dodávka + montáž</t>
  </si>
  <si>
    <t>1.PP:</t>
  </si>
  <si>
    <t>1.NP:</t>
  </si>
  <si>
    <t>2.NP:</t>
  </si>
  <si>
    <t>3.NP:</t>
  </si>
  <si>
    <t>4.NP:3,0+3,0</t>
  </si>
  <si>
    <t>721176103R00</t>
  </si>
  <si>
    <t>Potrubí HT připojovací DN 50 x 1,8 mm Dodávka + montáž</t>
  </si>
  <si>
    <t>1.PP:3,5</t>
  </si>
  <si>
    <t>1.NP:9,2</t>
  </si>
  <si>
    <t>2.NP:25,95</t>
  </si>
  <si>
    <t>3.NP:25,95</t>
  </si>
  <si>
    <t>4.NP:22,45</t>
  </si>
  <si>
    <t>16,95</t>
  </si>
  <si>
    <t>721176104R00</t>
  </si>
  <si>
    <t>Potrubí HT připojovací DN 70 x 1,9 mm Dodávka + montáž</t>
  </si>
  <si>
    <t>2.NP:1,0</t>
  </si>
  <si>
    <t>3.NP:1,0</t>
  </si>
  <si>
    <t>1,0</t>
  </si>
  <si>
    <t>721176105R00</t>
  </si>
  <si>
    <t>Potrubí HT připojovací DN 100 x 2,7 mm Dodávka + montáž</t>
  </si>
  <si>
    <t>1.NP:3,2</t>
  </si>
  <si>
    <t>2.NP:4,6</t>
  </si>
  <si>
    <t>3.NP:4,6</t>
  </si>
  <si>
    <t>4.NP:4,0</t>
  </si>
  <si>
    <t>3,1</t>
  </si>
  <si>
    <t>721176113R00</t>
  </si>
  <si>
    <t>Potrubí HT odpadní svislé DN 50 x 1,8 mm Dodávka+montáž</t>
  </si>
  <si>
    <t>Položka obsahuje:</t>
  </si>
  <si>
    <t>-potrubí HT PP SN 10, hrdlové</t>
  </si>
  <si>
    <t>-v ceně veškeré příslušenství, tvarovky, čistící prvky, kotvící prvky a spojovací materiál</t>
  </si>
  <si>
    <t>-svislé potrubí</t>
  </si>
  <si>
    <t>Stoupací:4,1</t>
  </si>
  <si>
    <t>0,9</t>
  </si>
  <si>
    <t>721176114R00</t>
  </si>
  <si>
    <t>Potrubí HT odpadní svislé DN 70 x 1,9 mm Dodávka+montáž</t>
  </si>
  <si>
    <t>Stoupací:17,0</t>
  </si>
  <si>
    <t>3,0</t>
  </si>
  <si>
    <t>721176115R00</t>
  </si>
  <si>
    <t>Potrubí HT odpadní svislé DN 100 x 2,7 mm Dodávka+montáž</t>
  </si>
  <si>
    <t>Stoupací:19,0</t>
  </si>
  <si>
    <t>3,5</t>
  </si>
  <si>
    <t>721176134R00</t>
  </si>
  <si>
    <t>Potrubí HT svodné (ležaté) zavěšené DN 70 x 1,9 mm Dodávka+montáž</t>
  </si>
  <si>
    <t>4.NP:2,2</t>
  </si>
  <si>
    <t>0,8</t>
  </si>
  <si>
    <t>721176135R00</t>
  </si>
  <si>
    <t xml:space="preserve">Potrubí HT svodné (ležaté) zavěšené DN 100 x 2,7mm </t>
  </si>
  <si>
    <t>1.PP:10,6</t>
  </si>
  <si>
    <t>2,4</t>
  </si>
  <si>
    <t>721176136R00</t>
  </si>
  <si>
    <t xml:space="preserve">Potrubí HT svodné (ležaté) zavěšené DN 125 x 3,1mm </t>
  </si>
  <si>
    <t>1.PP:30,2</t>
  </si>
  <si>
    <t>5,8</t>
  </si>
  <si>
    <t>721176224R00</t>
  </si>
  <si>
    <t xml:space="preserve">Potrubí KG svodné (ležaté) v zemi DN 150 x 4,0 mm </t>
  </si>
  <si>
    <t>1.PP:21,0</t>
  </si>
  <si>
    <t>4,0</t>
  </si>
  <si>
    <t>721178114R00</t>
  </si>
  <si>
    <t xml:space="preserve">Potrubí Geberit Silent PP odpadní - svis. D 75x2,6 </t>
  </si>
  <si>
    <t>Stoupací:25,0</t>
  </si>
  <si>
    <t>5,0</t>
  </si>
  <si>
    <t>721178116R00</t>
  </si>
  <si>
    <t xml:space="preserve">Potrubí Geberit Silent PP odpadní - svis. D110x3,6 </t>
  </si>
  <si>
    <t>Stoupací:53,5</t>
  </si>
  <si>
    <t>10,5</t>
  </si>
  <si>
    <t>721178117R00</t>
  </si>
  <si>
    <t xml:space="preserve">Potrubí Geberit Silent PP odpadní - svis. D125x4,2 </t>
  </si>
  <si>
    <t>Stoupací:22,5</t>
  </si>
  <si>
    <t>4,5</t>
  </si>
  <si>
    <t>721178124R00</t>
  </si>
  <si>
    <t xml:space="preserve">Čisticí kus Geberit Silent PP pro potr.D 75 </t>
  </si>
  <si>
    <t>Stoupací:2</t>
  </si>
  <si>
    <t>721178126R00</t>
  </si>
  <si>
    <t xml:space="preserve">Čisticí kus Geberit Silent PP pro potr. D110 </t>
  </si>
  <si>
    <t>Stoupací:3</t>
  </si>
  <si>
    <t>721178127R00</t>
  </si>
  <si>
    <t xml:space="preserve">Čisticí kus Geberit Silent PP pro potr.D125 </t>
  </si>
  <si>
    <t>Stoupací:4</t>
  </si>
  <si>
    <t>721178134R00</t>
  </si>
  <si>
    <t xml:space="preserve">Potrubí Geberit Silent PP ležaté zavěšené D 75x2,6 </t>
  </si>
  <si>
    <t>1.NP:4,25</t>
  </si>
  <si>
    <t>3.NP:9,55</t>
  </si>
  <si>
    <t>2,7</t>
  </si>
  <si>
    <t>721178136R00</t>
  </si>
  <si>
    <t xml:space="preserve">Potrubí Geberit Silent PP ležaté zavěšené D110x3,6 </t>
  </si>
  <si>
    <t>1.NP:7,9</t>
  </si>
  <si>
    <t>3.NP:6,25</t>
  </si>
  <si>
    <t>2,85</t>
  </si>
  <si>
    <t>721178137R00</t>
  </si>
  <si>
    <t xml:space="preserve">Potrubí Geberit Silent PP ležaté zavěšené D125x4,2 </t>
  </si>
  <si>
    <t>1.NP:6,6</t>
  </si>
  <si>
    <t>3.NP:4,9</t>
  </si>
  <si>
    <t>2,5</t>
  </si>
  <si>
    <t>721234101RT1</t>
  </si>
  <si>
    <t>Vtok střešní PP HL62H pro plochou střechu živičný pás, záchytný koš, DN 75 až 125</t>
  </si>
  <si>
    <t>721290111R00</t>
  </si>
  <si>
    <t xml:space="preserve">Zkouška těsnosti kanalizace vodou DN 125 </t>
  </si>
  <si>
    <t>Včetně technické prohlídky a utěsnění zkoušeného úseku</t>
  </si>
  <si>
    <t>3,0+100,0+3,0+19,5+5,0+20,0+22,5+3,0+13,0+36,0+30,0+64,0+27,0+16,5+17,0+14,0</t>
  </si>
  <si>
    <t>721290112R00</t>
  </si>
  <si>
    <t xml:space="preserve">Zkouška těsnosti kanalizace vodou DN 200 </t>
  </si>
  <si>
    <t>721290123R00</t>
  </si>
  <si>
    <t xml:space="preserve">Zkouška těsnosti kanalizace kouřem DN 300 </t>
  </si>
  <si>
    <t>393,5+25,0</t>
  </si>
  <si>
    <t>721 17 - R07</t>
  </si>
  <si>
    <t>Neutralizační zařízení do 45 kW Dodávka+montáž</t>
  </si>
  <si>
    <t>Neutralizační zařízení s neutralizačním granulátem do 45 kW</t>
  </si>
  <si>
    <t>721 17-R01</t>
  </si>
  <si>
    <t>Revizní dvířka 300x300mm Dodávka + montáž</t>
  </si>
  <si>
    <t>-revizní dvířka, včetně příslušenství</t>
  </si>
  <si>
    <t>-cena zahrnuje náklady na osazení revizních dvířek včetně montážního materiálu a zednické výpomoci</t>
  </si>
  <si>
    <t>721 17-R02</t>
  </si>
  <si>
    <t>Kondenzační sifon podomítkový DN32 Dodávka + montáž</t>
  </si>
  <si>
    <t>-kondenzační sifon podomítkový s mechanickou zápachovou uzávěrkou-kuličky</t>
  </si>
  <si>
    <t>4.NP:3</t>
  </si>
  <si>
    <t>721 17-R03</t>
  </si>
  <si>
    <t>Napojení potrubí na stávající rozvody Dodávka+montáž</t>
  </si>
  <si>
    <t>kpl</t>
  </si>
  <si>
    <t>-napojení kanalizačního potrubí, úprava stávajících rozvodů, tvarovky, armatury pro zajištění napojení</t>
  </si>
  <si>
    <t>Splašky:2</t>
  </si>
  <si>
    <t>Dešťové svody:5</t>
  </si>
  <si>
    <t>721 17-R04</t>
  </si>
  <si>
    <t>Připojení potrubí pro odvod kondenz.+pach. utěs. Dodávka+montáž</t>
  </si>
  <si>
    <t>-připojení potrubí pro odvod kondenzátu</t>
  </si>
  <si>
    <t>-pachové utěsnění</t>
  </si>
  <si>
    <t>-včetně úpravy a kracení odpadní trubky vzt jednotek</t>
  </si>
  <si>
    <t>721 17-R05</t>
  </si>
  <si>
    <t>Vyčištění revizních šachty Dodávka+montáž</t>
  </si>
  <si>
    <t>721 17-R06</t>
  </si>
  <si>
    <t>Kalové čerpadlo nerez 230 V, plovák Dodávka + montáž</t>
  </si>
  <si>
    <t>Kalové čerpadlo nerez 230 V, plovák</t>
  </si>
  <si>
    <t xml:space="preserve">Max. velikost nečistot 10 mm. </t>
  </si>
  <si>
    <t>včetně výtlačného potrubí</t>
  </si>
  <si>
    <t>1.PP:1</t>
  </si>
  <si>
    <t>721 176-50</t>
  </si>
  <si>
    <t>Potrubí HT svodné (ležaté) zavěšené DN 50 x 1,9 mm Dodávka+montáž</t>
  </si>
  <si>
    <t>4.NP:2,1</t>
  </si>
  <si>
    <t>721176-20</t>
  </si>
  <si>
    <t>Hadice na odvod kondenzátu Dodávka + montáž</t>
  </si>
  <si>
    <t>72127-R01</t>
  </si>
  <si>
    <t>Přivzdušňovací ventil DN50, vč. revizních dvířek Dodávka+montáž</t>
  </si>
  <si>
    <t>-přivzdušňovací ventil DN 50 [např. HL 905] - podmítková verze s krytem</t>
  </si>
  <si>
    <t>-cena zahrnuje náklady přípojení na potrubí, osazení včetně montážního materiálu a zednické výpomoci</t>
  </si>
  <si>
    <t>4.NP:2</t>
  </si>
  <si>
    <t>72127-R02</t>
  </si>
  <si>
    <t>Přivzdušňovací ventil DN75, vč. revizních dvířek Dodávka+montáž</t>
  </si>
  <si>
    <t>-přivzdušňovací ventil DN 75 [např. HL 905] - podmítková verze s krytem</t>
  </si>
  <si>
    <t>72127-R03</t>
  </si>
  <si>
    <t>Vyhřívaný chrlič DN 70 Dodávka + montáž</t>
  </si>
  <si>
    <t>Vyhřívaný chrlič DN 70 s integrovanou bitumenovou manžetou</t>
  </si>
  <si>
    <t>72127-R04</t>
  </si>
  <si>
    <t>Litinový lapač střešních splavenin 100 zápachová klapka, koš na listí</t>
  </si>
  <si>
    <t>72127-R05</t>
  </si>
  <si>
    <t>Termostat střešní vpusti Dodávka + montáž</t>
  </si>
  <si>
    <t>Termostat střešní vpusti a bezpečnostního přepadu, napojen na zásuvkový okruh</t>
  </si>
  <si>
    <t>7212731-R01</t>
  </si>
  <si>
    <t>Hlavice ventilační polypropylen PP DN 110 Dodávka+montáž</t>
  </si>
  <si>
    <t>-ventilační hlavici PP DN 110</t>
  </si>
  <si>
    <t>-koordinace se stavební části</t>
  </si>
  <si>
    <t>Střecha:3</t>
  </si>
  <si>
    <t>7212731-R02</t>
  </si>
  <si>
    <t>Hlavice ventilační polypropylen PP DN 75 Dodávka+montáž</t>
  </si>
  <si>
    <t>-ventilační hlavici PP DN 75</t>
  </si>
  <si>
    <t>Střecha:2</t>
  </si>
  <si>
    <t>998721103R00</t>
  </si>
  <si>
    <t xml:space="preserve">Přesun hmot pro vnitřní kanalizaci, výšky do 24 m </t>
  </si>
  <si>
    <t>909      R00</t>
  </si>
  <si>
    <t xml:space="preserve">Hzs-nezmeritelne stavebni prace </t>
  </si>
  <si>
    <t>h</t>
  </si>
  <si>
    <t>764</t>
  </si>
  <si>
    <t>Konstrukce klempířské</t>
  </si>
  <si>
    <t>764 Konstrukce klempířské</t>
  </si>
  <si>
    <t>764554402R00</t>
  </si>
  <si>
    <t>Odpadní trouby z Ti Zn plechu, kruhové, D 100 mm Dodávka + montáž</t>
  </si>
  <si>
    <t>15*5</t>
  </si>
  <si>
    <t>764 55-R01</t>
  </si>
  <si>
    <t>Svod litinový DN 100 L=2000mm Dodávka + montáž</t>
  </si>
  <si>
    <t>D96</t>
  </si>
  <si>
    <t>Přesuny suti a vybouraných hmot</t>
  </si>
  <si>
    <t>D96 Přesuny suti a vybouraných hmot</t>
  </si>
  <si>
    <t>96-R01</t>
  </si>
  <si>
    <t>Stavební práce a dodávky spojené s provedením funkčního celku 721</t>
  </si>
  <si>
    <t>9970135</t>
  </si>
  <si>
    <t>Náklady spojené s manipulací, odvozem a likvidací stavební suti</t>
  </si>
  <si>
    <t>cenová soustava: vlastní</t>
  </si>
  <si>
    <t>*v položce zahrnut svislý a vodorovný přesun v rámci prostoru staveniště</t>
  </si>
  <si>
    <t>*naložení, odvoz  stavební suti</t>
  </si>
  <si>
    <t>*likvidace v souladu se zákonem č. 185/2001 Sb. o odpadech</t>
  </si>
  <si>
    <t>*dle technologie a místa určené zhotovitelem, včetně poplatků za uložení na skládku</t>
  </si>
  <si>
    <t>979011111R00</t>
  </si>
  <si>
    <t xml:space="preserve">Svislá doprava suti a vybour. hmot za 2.NP a 1.PP </t>
  </si>
  <si>
    <t>979011329R00</t>
  </si>
  <si>
    <t xml:space="preserve">Přípl. k mont.a dem. shozu za každé další podlaží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</si>
  <si>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</si>
  <si>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</si>
  <si>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</si>
  <si>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</si>
  <si>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</si>
  <si>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</si>
  <si>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</si>
  <si>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</si>
  <si>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D.1.4a-SP Rozvody kanalizace</t>
  </si>
  <si>
    <t>D.1.4a-Vo</t>
  </si>
  <si>
    <t>Rozvody vody</t>
  </si>
  <si>
    <t>Vyvrtání prostupu pro vodovodní potrubí Dodávka + montáž</t>
  </si>
  <si>
    <t>7</t>
  </si>
  <si>
    <t>2</t>
  </si>
  <si>
    <t>722181213RT6</t>
  </si>
  <si>
    <t>Izolace návleková MIRELON PRO tl. stěny 13 mm vnitřní průměr 18 mm</t>
  </si>
  <si>
    <t>Dodávka+montáž</t>
  </si>
  <si>
    <t>722181213RT7</t>
  </si>
  <si>
    <t>Izolace návleková MIRELON PRO tl. stěny 13 mm vnitřní průměr 22 mm</t>
  </si>
  <si>
    <t>722181213RT8</t>
  </si>
  <si>
    <t>Izolace návleková MIRELON PRO tl. stěny 13 mm vnitřní průměr 25 mm</t>
  </si>
  <si>
    <t>722181213RU2</t>
  </si>
  <si>
    <t>Izolace návleková MIRELON PRO tl. stěny 13 mm vnitřní průměr 35 mm</t>
  </si>
  <si>
    <t>12,5+13,5</t>
  </si>
  <si>
    <t>722181213RU4</t>
  </si>
  <si>
    <t>Izolace návleková MIRELON PRO tl. stěny 13 mm vnitřní průměr 42 mm</t>
  </si>
  <si>
    <t>19,0+35,0</t>
  </si>
  <si>
    <t>722181213RU7</t>
  </si>
  <si>
    <t>Izolace návleková MIRELON PRO tl. stěny 13 mm vnitřní průměr 52 mm</t>
  </si>
  <si>
    <t>722181215RT7</t>
  </si>
  <si>
    <t>Izolace návleková  MIRELON PRO tl. stěny 25 mm vnitřní průměr 22 mm</t>
  </si>
  <si>
    <t>722181215RT8</t>
  </si>
  <si>
    <t>Izolace návleková  MIRELON PRO tl. stěny 25 mm vnitřní průměr 25 mm</t>
  </si>
  <si>
    <t>722181215RU1</t>
  </si>
  <si>
    <t>Izolace návleková  MIRELON PRO tl. stěny 25 mm vnitřní průměr 32 mm</t>
  </si>
  <si>
    <t>722</t>
  </si>
  <si>
    <t>Vnitřní vodovod</t>
  </si>
  <si>
    <t>722 Vnitřní vodovod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</si>
  <si>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</si>
  <si>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</si>
  <si>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</si>
  <si>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</si>
  <si>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</si>
  <si>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</si>
  <si>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722132116R00</t>
  </si>
  <si>
    <t>Potrubí ocel vně/vni pozink.Geberit Mapress 35x1,5 Dodávka + montáž</t>
  </si>
  <si>
    <t>Požární potrubí:8,55+1,0+1,0</t>
  </si>
  <si>
    <t>1,95</t>
  </si>
  <si>
    <t>722132117R00</t>
  </si>
  <si>
    <t>Potrubí ocel vně/vni pozink.Geberit Mapress 42x1,5 Dodávka + montáž</t>
  </si>
  <si>
    <t>Závěšené:13,0</t>
  </si>
  <si>
    <t>Stoupací:3,0</t>
  </si>
  <si>
    <t>722172310R00</t>
  </si>
  <si>
    <t>Potrubí z PPR Instaplast, studená, D 16/2,2 mm Dodávka+montáž</t>
  </si>
  <si>
    <t>1.NP:3,8</t>
  </si>
  <si>
    <t>2.NP:7,1</t>
  </si>
  <si>
    <t>3.NP :7,1</t>
  </si>
  <si>
    <t>4.NP:9,4</t>
  </si>
  <si>
    <t>4.NP zavěšené:0,9</t>
  </si>
  <si>
    <t>4,7</t>
  </si>
  <si>
    <t>722172311R00</t>
  </si>
  <si>
    <t>Potrubí z PPR Instaplast, studená, D 20/2,8 mm Dodávka+montáž</t>
  </si>
  <si>
    <t>1.NP připojovací:13,8</t>
  </si>
  <si>
    <t>1.NP zavěšené:8,4</t>
  </si>
  <si>
    <t>2.NP připojovací:44,15</t>
  </si>
  <si>
    <t>2.NP zavěšené:20,35</t>
  </si>
  <si>
    <t>3.NP připojovací+svislé:44,15</t>
  </si>
  <si>
    <t>3.NP zavěšené:20,35</t>
  </si>
  <si>
    <t>4.NP připojovací + svislé:39,8</t>
  </si>
  <si>
    <t>4.NP zavěšené:30,15</t>
  </si>
  <si>
    <t>43,85</t>
  </si>
  <si>
    <t>722172312R00</t>
  </si>
  <si>
    <t>Potrubí z PPR Instaplast, studená, D 25/3,5 mm Dodávka+montáž</t>
  </si>
  <si>
    <t>2.NP připojovací + svislé:16,7</t>
  </si>
  <si>
    <t>2.NP zavěšené:24,5</t>
  </si>
  <si>
    <t>3.NP připojovací + svislé:16,7</t>
  </si>
  <si>
    <t>3.NP zavěšené:24,5</t>
  </si>
  <si>
    <t>4.NP připojovací:14,2</t>
  </si>
  <si>
    <t>4.NP zavěšené:22,2</t>
  </si>
  <si>
    <t>Stoupací:4,0</t>
  </si>
  <si>
    <t>22,2</t>
  </si>
  <si>
    <t>722172313R00</t>
  </si>
  <si>
    <t>Potrubí z PPR Instaplast, studená, D 32/4,4 mm Dodávka+montáž</t>
  </si>
  <si>
    <t>1.PP zavěšené:4,5</t>
  </si>
  <si>
    <t>2.NP zavěšené:1,0</t>
  </si>
  <si>
    <t>3.NP zavěšené:1,0</t>
  </si>
  <si>
    <t>2,1</t>
  </si>
  <si>
    <t>722172314R00</t>
  </si>
  <si>
    <t>Potrubí z PPR Instaplast, studená, D 40/5,5 mm Dodávka+montáž</t>
  </si>
  <si>
    <t>1.PP zavěšené:3,0+0,5</t>
  </si>
  <si>
    <t>2.NP zavěšené:0,5</t>
  </si>
  <si>
    <t>3.NP zavěšené:0,5</t>
  </si>
  <si>
    <t>Stoupací:12,5+12,5</t>
  </si>
  <si>
    <t>5,5</t>
  </si>
  <si>
    <t>722172315R00</t>
  </si>
  <si>
    <t>Potrubí z PPR Instaplast, studená, D 50/6,9 mm Dodávka+montáž</t>
  </si>
  <si>
    <t>1.PP zavěšené:16+2,0+2,0</t>
  </si>
  <si>
    <t>722172331R00</t>
  </si>
  <si>
    <t>Potrubí z PPR Instaplast, teplá, D 20/3,4 mm Dodávka+montáž</t>
  </si>
  <si>
    <t>1.PP zavěšené CV:11,0</t>
  </si>
  <si>
    <t>1.NP zavěšené TV+CV:8,4+7,8</t>
  </si>
  <si>
    <t>2.NP připojovací + svislé:46,0+4,7</t>
  </si>
  <si>
    <t>2.NP zavěšené TV+CV:17,7+7,2</t>
  </si>
  <si>
    <t>3.NP připojovací + svislé:46,0+4,7</t>
  </si>
  <si>
    <t>3.NP zavěšené TV+CV:17,7+7,2</t>
  </si>
  <si>
    <t>4.NP připojovací + svislé:30,9</t>
  </si>
  <si>
    <t>4.NP zavěšené:15,5</t>
  </si>
  <si>
    <t>Stoupací TV+CV:1,1+5,7</t>
  </si>
  <si>
    <t>44,6</t>
  </si>
  <si>
    <t>722172332R00</t>
  </si>
  <si>
    <t>Potrubí z PPR Instaplast, teplá, D 25/4,2 mm Dodávka+montáž</t>
  </si>
  <si>
    <t>1.PP zavěšené TV+CV:11,0+4,5</t>
  </si>
  <si>
    <t>2.NP připojovací + svislé:6,2</t>
  </si>
  <si>
    <t>2.NP zavěšené TV+CV:7,9</t>
  </si>
  <si>
    <t>3.NP připojovací + svislé:6,2</t>
  </si>
  <si>
    <t>3.NP zavěšené:7,9</t>
  </si>
  <si>
    <t>4.NP připojovací:9,2</t>
  </si>
  <si>
    <t>4.NP zavěšené:2,4</t>
  </si>
  <si>
    <t>Stoupací TV+CV:4,6</t>
  </si>
  <si>
    <t>11,1</t>
  </si>
  <si>
    <t>722172333R00</t>
  </si>
  <si>
    <t>Potrubí z PPR Instaplast, teplá, D 32/5,4 mm Dodávka+montáž</t>
  </si>
  <si>
    <t>1.PP zavěšené TV:4,5+2,0</t>
  </si>
  <si>
    <t>1,5</t>
  </si>
  <si>
    <t>722221112R00</t>
  </si>
  <si>
    <t>Kohout vypouštěcí kulový, DN 15 Dodávka + montáž</t>
  </si>
  <si>
    <t>1.pp:6</t>
  </si>
  <si>
    <t>Ohřívače TUV:9*2+2*2</t>
  </si>
  <si>
    <t>722235112R00</t>
  </si>
  <si>
    <t>Kohout kulový, vnitř.-vnitř.z. DN 20 Dodávka + montáž</t>
  </si>
  <si>
    <t>1.pp:2+2</t>
  </si>
  <si>
    <t>1.np:16</t>
  </si>
  <si>
    <t>2.np:8</t>
  </si>
  <si>
    <t>3.np:8</t>
  </si>
  <si>
    <t>4.np:4</t>
  </si>
  <si>
    <t>Ohřívače TUV:9*2+2*4</t>
  </si>
  <si>
    <t>722235113R00</t>
  </si>
  <si>
    <t xml:space="preserve">Kohout kulový, vnitř.-vnitř.z. IVAR PERFECTA DN 25 </t>
  </si>
  <si>
    <t>1.PP Ohřev TUV:2</t>
  </si>
  <si>
    <t>722235114R00</t>
  </si>
  <si>
    <t>Kohout kulový, vnitř.-vnitř.z.DN 32 Dodávka + montáž</t>
  </si>
  <si>
    <t>1.pp:2</t>
  </si>
  <si>
    <t>722235522R00</t>
  </si>
  <si>
    <t xml:space="preserve">Filtr, vnitřní-vnitřní z. IVAR FIV.08412 DN 20 </t>
  </si>
  <si>
    <t>Ohřívače TUV:1*2</t>
  </si>
  <si>
    <t>1.PP Ohřev TUV:1</t>
  </si>
  <si>
    <t>722235523R00</t>
  </si>
  <si>
    <t xml:space="preserve">Filtr, vnitřní-vnitřní z. IVAR FIV.08412 DN 25 </t>
  </si>
  <si>
    <t>722235642R00</t>
  </si>
  <si>
    <t xml:space="preserve">Klapka zpětná vodorovná CLAPET FIV.08406 DN 20 </t>
  </si>
  <si>
    <t>Ohřívače TUV:2*2</t>
  </si>
  <si>
    <t>722235643R00</t>
  </si>
  <si>
    <t xml:space="preserve">Klapka zpětná vodorovná CLAPET FIV.08406 DN 25 </t>
  </si>
  <si>
    <t>722235645R00</t>
  </si>
  <si>
    <t xml:space="preserve">Klapka zpětná vodorovná CLAPET FIV.08406 DN 40 </t>
  </si>
  <si>
    <t>Požární voda:1</t>
  </si>
  <si>
    <t>722254110R00</t>
  </si>
  <si>
    <t xml:space="preserve">Demontáž hydrantových skříní </t>
  </si>
  <si>
    <t>soubor</t>
  </si>
  <si>
    <t>722254211RT2</t>
  </si>
  <si>
    <t>Hydrantový systém, box s plnými dveřmi + HP průměr 25/30, stálotvará hadice</t>
  </si>
  <si>
    <t>722280106R00</t>
  </si>
  <si>
    <t xml:space="preserve">Tlaková zkouška vodovodního potrubí DN 32 </t>
  </si>
  <si>
    <t>33,0+265,0+145,0+13,5+35,0+290,0+71,0+10,0</t>
  </si>
  <si>
    <t>722280107R00</t>
  </si>
  <si>
    <t xml:space="preserve">Tlaková zkouška vodovodního potrubí DN 40 </t>
  </si>
  <si>
    <t>722290234R00</t>
  </si>
  <si>
    <t xml:space="preserve">Proplach a dezinfekce vodovod.potrubí DN 80 </t>
  </si>
  <si>
    <t>862,5+24,0</t>
  </si>
  <si>
    <t>722 17-R04</t>
  </si>
  <si>
    <t>-napojení vodovodního potrubí na stávající potrubí, tvarovky, armatury pro zajištění napojení</t>
  </si>
  <si>
    <t>(např. pomoci GEBO T kus nebo rovnocenného řešení]</t>
  </si>
  <si>
    <t>722-20-Š20</t>
  </si>
  <si>
    <t>Šroubení PPR PN 20 - 3,4" mm vnější závit Dodávka + montáž</t>
  </si>
  <si>
    <t>40*2+6*2</t>
  </si>
  <si>
    <t>722-25-Š25</t>
  </si>
  <si>
    <t>Šroubení PPR PN 20 - 5/4" mm vnější závit Dodávka + montáž</t>
  </si>
  <si>
    <t>2*2</t>
  </si>
  <si>
    <t>722-R01</t>
  </si>
  <si>
    <t>Upevňovací technika pro potrubí do D133x5,0 Dodávka + montáž</t>
  </si>
  <si>
    <t>závěsy, uložení, pevné body</t>
  </si>
  <si>
    <t>722-R02</t>
  </si>
  <si>
    <t>Elektronické cirkulační oběhové čerpadlo Dodávka + montáž</t>
  </si>
  <si>
    <t>2.NP:1</t>
  </si>
  <si>
    <t>722-R03</t>
  </si>
  <si>
    <t>Revizní dvířka 300x300 Dodávka + montáž</t>
  </si>
  <si>
    <t>1.NP:4</t>
  </si>
  <si>
    <t>2.NP:4</t>
  </si>
  <si>
    <t>3.NP:5</t>
  </si>
  <si>
    <t>722-R04</t>
  </si>
  <si>
    <t>Expanzní nádoba 18L Dodávka + montáž</t>
  </si>
  <si>
    <t>Expanzní nádoba závěsná pro rozvody studení a te¨plé vody o objemu 18L, vč. montážního příslušenství</t>
  </si>
  <si>
    <t>722-R05</t>
  </si>
  <si>
    <t>Manometr 0-6 bar Dodávka + montáž</t>
  </si>
  <si>
    <t>722-R06</t>
  </si>
  <si>
    <t>Pojistný ventil 1/2" Dodávka + montáž</t>
  </si>
  <si>
    <t>998722102R00</t>
  </si>
  <si>
    <t xml:space="preserve">Přesun hmot pro vnitřní vodovod, výšky do 12 m </t>
  </si>
  <si>
    <t>725</t>
  </si>
  <si>
    <t>Zařizovací předměty</t>
  </si>
  <si>
    <t>725 Zařizovací předměty</t>
  </si>
  <si>
    <t>725103-R01</t>
  </si>
  <si>
    <t>Tlakový zásobník teplé vody 5L Dodávka+montáž</t>
  </si>
  <si>
    <t>[např. STIEBEL ELTRON tlakový zásobník malý SH 5 SLI či rovnocenné řešení]</t>
  </si>
  <si>
    <t>1.np:</t>
  </si>
  <si>
    <t>2.np:2</t>
  </si>
  <si>
    <t>3.np:2</t>
  </si>
  <si>
    <t>725130-R02</t>
  </si>
  <si>
    <t>EL. zásobníkový ohřívač TUV 100 Dodávka + montáž</t>
  </si>
  <si>
    <t>-EL. zásobníkový ohřívač TUV 100, vč izolace</t>
  </si>
  <si>
    <t>-závěsy</t>
  </si>
  <si>
    <t>-montážní páce vč. příslušenství</t>
  </si>
  <si>
    <t>725130-R03</t>
  </si>
  <si>
    <t>EL. zásobníkový ohřívač TUV 125 Dodávka+montáž</t>
  </si>
  <si>
    <t>-EL. zásobníkový ohřívač TUV 125, vč izolace</t>
  </si>
  <si>
    <t>725130-R04</t>
  </si>
  <si>
    <t>EL. zásobníkový ohřívač TUV 160 Dodávka+montáž</t>
  </si>
  <si>
    <t>-EL. zásobníkový ohřívač TUV 160, vč izolace</t>
  </si>
  <si>
    <t>4.np:3</t>
  </si>
  <si>
    <t>96-722</t>
  </si>
  <si>
    <t>Stavební práce a dodávky spojené s provedením funkčního celku 722</t>
  </si>
  <si>
    <t>D.1.4a-Vo Rozvody vody</t>
  </si>
  <si>
    <t>D.1.4a-ZP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</si>
  <si>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</si>
  <si>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</si>
  <si>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</si>
  <si>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</si>
  <si>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</si>
  <si>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1.PP-1.NP-2.NP-3.NP-4.NP-5.NP:300*6</t>
  </si>
  <si>
    <t>725110811R00</t>
  </si>
  <si>
    <t xml:space="preserve">Demontáž klozetů splachovacích </t>
  </si>
  <si>
    <t>Demontované ZP jsou uvedeny v koordinačních výkresech ve stavební části</t>
  </si>
  <si>
    <t>725122813R00</t>
  </si>
  <si>
    <t xml:space="preserve">Demontáž pisoárů s nádrží + 1 záchodkem </t>
  </si>
  <si>
    <t>725210821R00</t>
  </si>
  <si>
    <t xml:space="preserve">Demontáž umyvadel bez výtokových armatur </t>
  </si>
  <si>
    <t>725220841R00</t>
  </si>
  <si>
    <t xml:space="preserve">Demontáž ocelové vany </t>
  </si>
  <si>
    <t>725240811R00</t>
  </si>
  <si>
    <t xml:space="preserve">Demontáž sprchových kabin bez výtokových armatur </t>
  </si>
  <si>
    <t>725310823R00</t>
  </si>
  <si>
    <t xml:space="preserve">Demontáž dřezů 1dílných v kuchyňské sestavě </t>
  </si>
  <si>
    <t>725330820R00</t>
  </si>
  <si>
    <t xml:space="preserve">Demontáž výlevky diturvitové </t>
  </si>
  <si>
    <t>725820801R00</t>
  </si>
  <si>
    <t xml:space="preserve">Demontáž baterie nástěnné do G 3/4 </t>
  </si>
  <si>
    <t>725-VP01</t>
  </si>
  <si>
    <t>Podlahová vpust DN 50 - nerez Dodávka + montáž</t>
  </si>
  <si>
    <t>HL podlahová vpust DN50 vodorovný odtok se zápachovou uzávěrou</t>
  </si>
  <si>
    <t>725102-Wc-z</t>
  </si>
  <si>
    <t>Klozet keramický, závěsný Dodávka+montáž</t>
  </si>
  <si>
    <t>-Klozet keramický, závěsný</t>
  </si>
  <si>
    <t>-Modul pro závěsná WC na stěnu k opláštění SDK [kvalitz např. GEBERIT]</t>
  </si>
  <si>
    <t>- Přívod vody R 1/2" s integrovaným rohovým ventilem a ručním ovládacím kolečkem</t>
  </si>
  <si>
    <t xml:space="preserve">-Trubková chránička pro přívod vody </t>
  </si>
  <si>
    <t>-Splachovací koleno</t>
  </si>
  <si>
    <t>-Ochranná zátka</t>
  </si>
  <si>
    <t>-Kryt pro hrubou montáž pro servisní otvor</t>
  </si>
  <si>
    <t>-Upevňovací materiál</t>
  </si>
  <si>
    <t>-Souprava pro připojení WC, ř 90 mm</t>
  </si>
  <si>
    <t>-Odpadní koleno pro WC, PE-HD, ř 90 mm</t>
  </si>
  <si>
    <t>-Přechodka, PE-HD, ř 90/110 mm</t>
  </si>
  <si>
    <t xml:space="preserve">-Splachovací tlačítko 3/6 l </t>
  </si>
  <si>
    <t>-Sklopné sedátko</t>
  </si>
  <si>
    <t>-Náklady na přípojné potrubí (vodovodní i kanalizační), včetně tvarovek, armatur, montážního materiálu a zednické výpomoci</t>
  </si>
  <si>
    <t>1.NP:3</t>
  </si>
  <si>
    <t>3.NP:4</t>
  </si>
  <si>
    <t>4.NP:4</t>
  </si>
  <si>
    <t>725103-Um-b</t>
  </si>
  <si>
    <t>Stojánková páková umyvadlová baterie Eurocube Dodávka+montáž</t>
  </si>
  <si>
    <t>-stojánková páková baterie umyvadlová-chromovaná (např. Grohe)</t>
  </si>
  <si>
    <t>-2 ohebné hadičky R3/8"</t>
  </si>
  <si>
    <t>-2 filtry</t>
  </si>
  <si>
    <t>-klíč pro usměrňovač vody</t>
  </si>
  <si>
    <t>-upevňovací materiál</t>
  </si>
  <si>
    <t>725103-Um-z</t>
  </si>
  <si>
    <t>Umyvadlo keramické závěsné Dodávka+montáž</t>
  </si>
  <si>
    <t>-umyvadlo keramické závěsné</t>
  </si>
  <si>
    <t>-rám na stěnu pro umyvadlo</t>
  </si>
  <si>
    <t>-odpad DN 50, včetně sifonu -</t>
  </si>
  <si>
    <t>-připojení SV/TV, 2x RV DN15</t>
  </si>
  <si>
    <t>-kryt sifonu umyvadel</t>
  </si>
  <si>
    <t>-cena zahrnuje náklady na přípojné potrubí (vodovodní i kanalizační), včetně tvarovek, armatur, montážního materiálu a zednické výpomoci</t>
  </si>
  <si>
    <t>4.NP:6</t>
  </si>
  <si>
    <t>725104-Vy-z</t>
  </si>
  <si>
    <t>Výlevka závěs. s plast. mřížkou vč. výtok armatury Dodávka+montáž</t>
  </si>
  <si>
    <t>-výlevka keramická závěsná</t>
  </si>
  <si>
    <t>-odpad DN50</t>
  </si>
  <si>
    <t>-voda SV/TV, DN15</t>
  </si>
  <si>
    <t>-nástěnná páková baterie</t>
  </si>
  <si>
    <t>-včetně instalační sady</t>
  </si>
  <si>
    <t>-zápachová uzávěra</t>
  </si>
  <si>
    <t>-cena zahrnuje náklady na přípojné potrubí (vodovodní i kanalozační), včetně tvarovek, armatur, montážního materiálu a zednické výpomoci</t>
  </si>
  <si>
    <t>725106-Dř</t>
  </si>
  <si>
    <t>Celonerezový mycí dřez Dodávka+montáž</t>
  </si>
  <si>
    <t>-odpad DN50, dřezová zápachová uzávěrka  s přípojkou pro spotřebiče se zpětným uzávěrem (např. HL100/50)</t>
  </si>
  <si>
    <t>-voda TV, 1x RV DN15</t>
  </si>
  <si>
    <t>-voda SV 1x kombinovaný rohový ventil pro připojení myčky</t>
  </si>
  <si>
    <t>725106-Dř-b</t>
  </si>
  <si>
    <t>Dřezová nástěnná baterie Dodávka+montáž</t>
  </si>
  <si>
    <t>-Dřezová nástěnná baterie-</t>
  </si>
  <si>
    <t xml:space="preserve"> -délka výtokového ramínka 120 mm, rozteč 150 mm</t>
  </si>
  <si>
    <t>-včetně tvarovek, armatur, montážního materiálu a zednické výpomoci</t>
  </si>
  <si>
    <t>725107-Sp-01</t>
  </si>
  <si>
    <t>Sprchový kout rohový Dodávka + montáž</t>
  </si>
  <si>
    <t>Sprchový kout  rohový</t>
  </si>
  <si>
    <t xml:space="preserve">- vstup čtverec - 900x900 v.1900mm,  </t>
  </si>
  <si>
    <t xml:space="preserve">- sklo čiré vč. povrchové úpravy AntiPlaque, </t>
  </si>
  <si>
    <t xml:space="preserve">- profily a madla stříbrná lesklá, dvojitá pojezdová kolečka pro mimořádně hladký chod dveřních segmentů, </t>
  </si>
  <si>
    <t>- čistící tlačítka pro jednoduché odklopení a čištění dveřního segmentu</t>
  </si>
  <si>
    <t>2.NP:2</t>
  </si>
  <si>
    <t>3.NP:2</t>
  </si>
  <si>
    <t>725107-Sp-02</t>
  </si>
  <si>
    <t>Sprchová vanička Dodávka + montáž</t>
  </si>
  <si>
    <t>Sprchová vanička</t>
  </si>
  <si>
    <t>- 900x900x40mm čverec keramická</t>
  </si>
  <si>
    <t>- včetně sifonu a podpěr</t>
  </si>
  <si>
    <t>- dopojení na kanalizaci</t>
  </si>
  <si>
    <t>725107-Sp-03</t>
  </si>
  <si>
    <t>Ruční sprcha Dodávka + montáž</t>
  </si>
  <si>
    <t>Ruční sprcha</t>
  </si>
  <si>
    <t>- průměr růžice 100mm s tyčí délky 610mm – chrom, flex hadice 150cm</t>
  </si>
  <si>
    <t>725107-Sp-04</t>
  </si>
  <si>
    <t>Sprchová podomítková baterie s přepínačem Dodávka + montáž</t>
  </si>
  <si>
    <t>Sprchová podomítková baterie s přepínačem</t>
  </si>
  <si>
    <t xml:space="preserve"> - rozměr chromové desky 120x190mm</t>
  </si>
  <si>
    <t xml:space="preserve"> - dopojení na rozvody vody</t>
  </si>
  <si>
    <t>725107-Sp-i-01</t>
  </si>
  <si>
    <t>4.NP:1</t>
  </si>
  <si>
    <t>725107-Sp-i-02</t>
  </si>
  <si>
    <t>Sprchový žlab Dodávka + montáž</t>
  </si>
  <si>
    <t>Sprchový žlab</t>
  </si>
  <si>
    <t>- sprchový odvodňovací žlab s přírubou</t>
  </si>
  <si>
    <t>- sifon vodní - plastový</t>
  </si>
  <si>
    <t>725107-Sp-i-03</t>
  </si>
  <si>
    <t>Ruční sprcha-invalidé Dodávka + montáž</t>
  </si>
  <si>
    <t>725107-Sp-i-04</t>
  </si>
  <si>
    <t>Sprchová podomítková baterie s přepínačem-invalidé Dodávka + montáž</t>
  </si>
  <si>
    <t>725109-PR</t>
  </si>
  <si>
    <t>Příslušenství pračky Dodávka + montáž</t>
  </si>
  <si>
    <t>Podomítková zápachová uzávěrka DN40/50 pro pračky a myčky s připojením rozvodu vody, krycí deska 180x110mm</t>
  </si>
  <si>
    <t>72585-VP</t>
  </si>
  <si>
    <t xml:space="preserve">Demontáž vpusti </t>
  </si>
  <si>
    <t>PP01</t>
  </si>
  <si>
    <t xml:space="preserve">Lešení prostorové trubkové lehké </t>
  </si>
  <si>
    <t>kpl.</t>
  </si>
  <si>
    <t>Obsahuje:</t>
  </si>
  <si>
    <t>-montáž a demontáž lešení prostorového trubkového lehkého s podlahami šířky 1,0m pro zatížení do 200 kg/m2 výšky do 10 m</t>
  </si>
  <si>
    <t>lešení včetně ochranného zábradlí, podlahových zarážek, závětrování apod.</t>
  </si>
  <si>
    <t>-V ceně náklady na dopravu, celkovou dobu pronájmu dle harmonogramu zhotovitele a opotřebení lešení</t>
  </si>
  <si>
    <t>Va-01</t>
  </si>
  <si>
    <t>Vana  akrylátová 1600x750 Dodávka + montáž</t>
  </si>
  <si>
    <t>-akrylátová vana 1600x750</t>
  </si>
  <si>
    <t>-sifon s odpadem</t>
  </si>
  <si>
    <t>-nožky vč. montážního příslušenství</t>
  </si>
  <si>
    <t>Va-02</t>
  </si>
  <si>
    <t>Vanová nástěnná baterie vč. ruční sprchy Dodávka + montáž</t>
  </si>
  <si>
    <t>-vanová nástěnná baterie vč. ruční sprchy s ružicí</t>
  </si>
  <si>
    <t>Vas-01</t>
  </si>
  <si>
    <t>Samostatně stojící vana Dodávka + montáž</t>
  </si>
  <si>
    <t>-samostatně stojící vana - akrylát</t>
  </si>
  <si>
    <t>Vas-02</t>
  </si>
  <si>
    <t>Stojánková vanová baterie do prostoru Dodávka + montáž</t>
  </si>
  <si>
    <t>Stojánková vanová baterie do prostoru včetně napojení na rozvod vody</t>
  </si>
  <si>
    <t>998725102R00</t>
  </si>
  <si>
    <t xml:space="preserve">Přesun hmot pro zařizovací předměty, výšky do 12 m </t>
  </si>
  <si>
    <t>D.1.4a-ZP Zařizovací předměty</t>
  </si>
  <si>
    <t>Slepý rozpočet stavby</t>
  </si>
  <si>
    <t>Uvedená technická řešení, která jsou naceněna, jsou referenční. Při dodržení technických a kvalitativních standardů, je možno použít obdobná řešení a jiné výrobky, vždy však s přihlédnutím k navazujícím a souvisejícím výrobkům, konstrukcím a technologiím. Dodavatel je povinen prověřit specifikace a výměry uvedené v soupisu prací. V případě zjištěných rozdílů, na tyto písemně upozornit v průběhu lhůty pro podání nabídky, Následně změny výměr a položek v průběhu realizace nebudou akceptovány. Za tímto účelem je možné před podáním nabídky navštívit vlastní staveniště a předem se seznámit se všemi aspekty výstavby.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</si>
</sst>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9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sz val="8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8"/>
      <color indexed="9"/>
      <name val="Arial CE"/>
    </font>
    <font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4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0" fillId="0" borderId="17" xfId="0" applyNumberForma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3" fontId="9" fillId="0" borderId="8" xfId="0" applyNumberFormat="1" applyFont="1" applyBorder="1" applyAlignment="1">
      <alignment horizontal="right"/>
    </xf>
    <xf numFmtId="165" fontId="3" fillId="0" borderId="17" xfId="0" applyNumberFormat="1" applyFont="1" applyBorder="1"/>
    <xf numFmtId="3" fontId="9" fillId="0" borderId="5" xfId="0" applyNumberFormat="1" applyFont="1" applyBorder="1" applyAlignment="1">
      <alignment horizontal="right"/>
    </xf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0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Continuous"/>
    </xf>
    <xf numFmtId="0" fontId="11" fillId="2" borderId="24" xfId="0" applyFont="1" applyFill="1" applyBorder="1" applyAlignment="1">
      <alignment horizontal="left"/>
    </xf>
    <xf numFmtId="0" fontId="9" fillId="0" borderId="19" xfId="0" applyFont="1" applyBorder="1"/>
    <xf numFmtId="49" fontId="9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9" fillId="0" borderId="27" xfId="0" applyFont="1" applyBorder="1" applyAlignment="1">
      <alignment horizontal="left"/>
    </xf>
    <xf numFmtId="0" fontId="10" fillId="0" borderId="26" xfId="0" applyFont="1" applyBorder="1"/>
    <xf numFmtId="49" fontId="9" fillId="0" borderId="27" xfId="0" applyNumberFormat="1" applyFont="1" applyBorder="1" applyAlignment="1">
      <alignment horizontal="left"/>
    </xf>
    <xf numFmtId="49" fontId="10" fillId="2" borderId="26" xfId="0" applyNumberFormat="1" applyFont="1" applyFill="1" applyBorder="1"/>
    <xf numFmtId="49" fontId="1" fillId="2" borderId="3" xfId="0" applyNumberFormat="1" applyFont="1" applyFill="1" applyBorder="1"/>
    <xf numFmtId="0" fontId="10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9" fillId="0" borderId="15" xfId="0" applyFont="1" applyFill="1" applyBorder="1"/>
    <xf numFmtId="3" fontId="9" fillId="0" borderId="27" xfId="0" applyNumberFormat="1" applyFont="1" applyBorder="1" applyAlignment="1">
      <alignment horizontal="left"/>
    </xf>
    <xf numFmtId="0" fontId="0" fillId="0" borderId="0" xfId="0" applyFill="1"/>
    <xf numFmtId="49" fontId="10" fillId="2" borderId="28" xfId="0" applyNumberFormat="1" applyFont="1" applyFill="1" applyBorder="1"/>
    <xf numFmtId="49" fontId="1" fillId="2" borderId="5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/>
    <xf numFmtId="49" fontId="9" fillId="0" borderId="15" xfId="0" applyNumberFormat="1" applyFont="1" applyBorder="1" applyAlignment="1">
      <alignment horizontal="left"/>
    </xf>
    <xf numFmtId="0" fontId="9" fillId="0" borderId="29" xfId="0" applyFont="1" applyBorder="1"/>
    <xf numFmtId="0" fontId="9" fillId="0" borderId="15" xfId="0" applyNumberFormat="1" applyFont="1" applyBorder="1"/>
    <xf numFmtId="0" fontId="9" fillId="0" borderId="30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9" fillId="0" borderId="30" xfId="0" applyFont="1" applyBorder="1" applyAlignment="1">
      <alignment horizontal="left"/>
    </xf>
    <xf numFmtId="0" fontId="0" fillId="0" borderId="0" xfId="0" applyBorder="1"/>
    <xf numFmtId="0" fontId="9" fillId="0" borderId="15" xfId="0" applyFont="1" applyFill="1" applyBorder="1" applyAlignment="1"/>
    <xf numFmtId="0" fontId="9" fillId="0" borderId="30" xfId="0" applyFont="1" applyFill="1" applyBorder="1" applyAlignment="1"/>
    <xf numFmtId="0" fontId="1" fillId="0" borderId="0" xfId="0" applyFont="1" applyFill="1" applyBorder="1" applyAlignment="1"/>
    <xf numFmtId="0" fontId="9" fillId="0" borderId="15" xfId="0" applyFont="1" applyBorder="1" applyAlignment="1"/>
    <xf numFmtId="0" fontId="9" fillId="0" borderId="30" xfId="0" applyFont="1" applyBorder="1" applyAlignment="1"/>
    <xf numFmtId="3" fontId="0" fillId="0" borderId="0" xfId="0" applyNumberFormat="1"/>
    <xf numFmtId="0" fontId="9" fillId="0" borderId="26" xfId="0" applyFont="1" applyBorder="1"/>
    <xf numFmtId="0" fontId="9" fillId="0" borderId="1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5" xfId="0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36" xfId="0" applyBorder="1"/>
    <xf numFmtId="0" fontId="0" fillId="0" borderId="21" xfId="0" applyBorder="1"/>
    <xf numFmtId="3" fontId="0" fillId="0" borderId="25" xfId="0" applyNumberFormat="1" applyBorder="1"/>
    <xf numFmtId="0" fontId="0" fillId="0" borderId="22" xfId="0" applyBorder="1"/>
    <xf numFmtId="3" fontId="0" fillId="0" borderId="24" xfId="0" applyNumberFormat="1" applyBorder="1"/>
    <xf numFmtId="0" fontId="0" fillId="0" borderId="23" xfId="0" applyBorder="1"/>
    <xf numFmtId="0" fontId="0" fillId="0" borderId="26" xfId="0" applyBorder="1"/>
    <xf numFmtId="3" fontId="0" fillId="0" borderId="2" xfId="0" applyNumberFormat="1" applyBorder="1"/>
    <xf numFmtId="0" fontId="0" fillId="0" borderId="3" xfId="0" applyBorder="1"/>
    <xf numFmtId="0" fontId="0" fillId="0" borderId="37" xfId="0" applyBorder="1"/>
    <xf numFmtId="0" fontId="0" fillId="0" borderId="21" xfId="0" applyBorder="1" applyAlignment="1">
      <alignment shrinkToFit="1"/>
    </xf>
    <xf numFmtId="0" fontId="0" fillId="0" borderId="38" xfId="0" applyBorder="1"/>
    <xf numFmtId="0" fontId="8" fillId="0" borderId="26" xfId="0" applyFont="1" applyBorder="1"/>
    <xf numFmtId="0" fontId="0" fillId="0" borderId="28" xfId="0" applyBorder="1"/>
    <xf numFmtId="3" fontId="0" fillId="0" borderId="41" xfId="0" applyNumberFormat="1" applyBorder="1"/>
    <xf numFmtId="0" fontId="0" fillId="0" borderId="39" xfId="0" applyBorder="1"/>
    <xf numFmtId="3" fontId="0" fillId="0" borderId="42" xfId="0" applyNumberFormat="1" applyBorder="1"/>
    <xf numFmtId="0" fontId="0" fillId="0" borderId="40" xfId="0" applyBorder="1"/>
    <xf numFmtId="0" fontId="10" fillId="2" borderId="22" xfId="0" applyFont="1" applyFill="1" applyBorder="1"/>
    <xf numFmtId="0" fontId="10" fillId="2" borderId="24" xfId="0" applyFont="1" applyFill="1" applyBorder="1"/>
    <xf numFmtId="0" fontId="10" fillId="2" borderId="23" xfId="0" applyFont="1" applyFill="1" applyBorder="1"/>
    <xf numFmtId="0" fontId="10" fillId="2" borderId="43" xfId="0" applyFont="1" applyFill="1" applyBorder="1"/>
    <xf numFmtId="0" fontId="10" fillId="2" borderId="44" xfId="0" applyFont="1" applyFill="1" applyBorder="1"/>
    <xf numFmtId="0" fontId="0" fillId="0" borderId="5" xfId="0" applyBorder="1"/>
    <xf numFmtId="0" fontId="0" fillId="0" borderId="4" xfId="0" applyBorder="1"/>
    <xf numFmtId="0" fontId="0" fillId="0" borderId="45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18" xfId="0" applyBorder="1"/>
    <xf numFmtId="0" fontId="0" fillId="0" borderId="20" xfId="0" applyBorder="1"/>
    <xf numFmtId="0" fontId="0" fillId="0" borderId="46" xfId="0" applyBorder="1"/>
    <xf numFmtId="0" fontId="0" fillId="0" borderId="7" xfId="0" applyBorder="1"/>
    <xf numFmtId="165" fontId="0" fillId="0" borderId="8" xfId="0" applyNumberFormat="1" applyBorder="1" applyAlignment="1">
      <alignment horizontal="right"/>
    </xf>
    <xf numFmtId="0" fontId="0" fillId="0" borderId="8" xfId="0" applyBorder="1"/>
    <xf numFmtId="0" fontId="0" fillId="0" borderId="2" xfId="0" applyBorder="1"/>
    <xf numFmtId="165" fontId="0" fillId="0" borderId="3" xfId="0" applyNumberForma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0" fillId="0" borderId="0" xfId="0" applyAlignment="1">
      <alignment vertical="justify"/>
    </xf>
    <xf numFmtId="0" fontId="10" fillId="0" borderId="51" xfId="1" applyFont="1" applyBorder="1"/>
    <xf numFmtId="0" fontId="13" fillId="0" borderId="51" xfId="1" applyBorder="1"/>
    <xf numFmtId="0" fontId="13" fillId="0" borderId="51" xfId="1" applyBorder="1" applyAlignment="1">
      <alignment horizontal="right"/>
    </xf>
    <xf numFmtId="0" fontId="13" fillId="0" borderId="52" xfId="1" applyFont="1" applyBorder="1"/>
    <xf numFmtId="0" fontId="0" fillId="0" borderId="51" xfId="0" applyNumberFormat="1" applyBorder="1" applyAlignment="1">
      <alignment horizontal="left"/>
    </xf>
    <xf numFmtId="0" fontId="0" fillId="0" borderId="53" xfId="0" applyNumberFormat="1" applyBorder="1"/>
    <xf numFmtId="0" fontId="10" fillId="0" borderId="56" xfId="1" applyFont="1" applyBorder="1"/>
    <xf numFmtId="0" fontId="13" fillId="0" borderId="56" xfId="1" applyBorder="1"/>
    <xf numFmtId="0" fontId="13" fillId="0" borderId="56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8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0" fillId="2" borderId="44" xfId="0" applyFill="1" applyBorder="1"/>
    <xf numFmtId="0" fontId="10" fillId="2" borderId="62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right"/>
    </xf>
    <xf numFmtId="4" fontId="11" fillId="2" borderId="44" xfId="0" applyNumberFormat="1" applyFont="1" applyFill="1" applyBorder="1" applyAlignment="1">
      <alignment horizontal="right"/>
    </xf>
    <xf numFmtId="0" fontId="8" fillId="0" borderId="38" xfId="0" applyFont="1" applyBorder="1"/>
    <xf numFmtId="0" fontId="8" fillId="0" borderId="21" xfId="0" applyFont="1" applyBorder="1"/>
    <xf numFmtId="0" fontId="8" fillId="0" borderId="31" xfId="0" applyFont="1" applyBorder="1"/>
    <xf numFmtId="3" fontId="8" fillId="0" borderId="37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0" fillId="2" borderId="39" xfId="0" applyFill="1" applyBorder="1"/>
    <xf numFmtId="0" fontId="7" fillId="2" borderId="42" xfId="0" applyFont="1" applyFill="1" applyBorder="1"/>
    <xf numFmtId="0" fontId="0" fillId="2" borderId="42" xfId="0" applyFill="1" applyBorder="1"/>
    <xf numFmtId="4" fontId="0" fillId="2" borderId="48" xfId="0" applyNumberFormat="1" applyFill="1" applyBorder="1"/>
    <xf numFmtId="4" fontId="0" fillId="2" borderId="39" xfId="0" applyNumberFormat="1" applyFill="1" applyBorder="1"/>
    <xf numFmtId="4" fontId="0" fillId="2" borderId="42" xfId="0" applyNumberFormat="1" applyFill="1" applyBorder="1"/>
    <xf numFmtId="3" fontId="3" fillId="0" borderId="0" xfId="0" applyNumberFormat="1" applyFont="1"/>
    <xf numFmtId="4" fontId="3" fillId="0" borderId="0" xfId="0" applyNumberFormat="1" applyFont="1"/>
    <xf numFmtId="0" fontId="13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3" fillId="0" borderId="51" xfId="1" applyBorder="1" applyAlignment="1">
      <alignment horizontal="left"/>
    </xf>
    <xf numFmtId="0" fontId="13" fillId="0" borderId="53" xfId="1" applyBorder="1"/>
    <xf numFmtId="0" fontId="3" fillId="0" borderId="0" xfId="1" applyFont="1"/>
    <xf numFmtId="0" fontId="13" fillId="0" borderId="0" xfId="1" applyFont="1"/>
    <xf numFmtId="0" fontId="13" fillId="0" borderId="0" xfId="1" applyAlignment="1">
      <alignment horizontal="right"/>
    </xf>
    <xf numFmtId="0" fontId="13" fillId="0" borderId="0" xfId="1" applyAlignment="1"/>
    <xf numFmtId="49" fontId="17" fillId="2" borderId="15" xfId="1" applyNumberFormat="1" applyFont="1" applyFill="1" applyBorder="1"/>
    <xf numFmtId="0" fontId="17" fillId="2" borderId="3" xfId="1" applyFont="1" applyFill="1" applyBorder="1" applyAlignment="1">
      <alignment horizontal="center"/>
    </xf>
    <xf numFmtId="0" fontId="17" fillId="2" borderId="3" xfId="1" applyNumberFormat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3" fillId="0" borderId="2" xfId="1" applyBorder="1" applyAlignment="1">
      <alignment horizontal="center"/>
    </xf>
    <xf numFmtId="0" fontId="13" fillId="0" borderId="2" xfId="1" applyNumberFormat="1" applyBorder="1" applyAlignment="1">
      <alignment horizontal="right"/>
    </xf>
    <xf numFmtId="0" fontId="13" fillId="0" borderId="3" xfId="1" applyNumberFormat="1" applyBorder="1"/>
    <xf numFmtId="0" fontId="13" fillId="0" borderId="6" xfId="1" applyNumberFormat="1" applyFill="1" applyBorder="1"/>
    <xf numFmtId="0" fontId="13" fillId="0" borderId="8" xfId="1" applyNumberFormat="1" applyFill="1" applyBorder="1"/>
    <xf numFmtId="0" fontId="13" fillId="0" borderId="6" xfId="1" applyFill="1" applyBorder="1"/>
    <xf numFmtId="0" fontId="13" fillId="0" borderId="8" xfId="1" applyFill="1" applyBorder="1"/>
    <xf numFmtId="0" fontId="18" fillId="0" borderId="0" xfId="1" applyFont="1"/>
    <xf numFmtId="0" fontId="12" fillId="0" borderId="16" xfId="1" applyFont="1" applyBorder="1" applyAlignment="1">
      <alignment horizontal="center" vertical="top"/>
    </xf>
    <xf numFmtId="49" fontId="12" fillId="0" borderId="16" xfId="1" applyNumberFormat="1" applyFont="1" applyBorder="1" applyAlignment="1">
      <alignment horizontal="left" vertical="top"/>
    </xf>
    <xf numFmtId="0" fontId="12" fillId="0" borderId="16" xfId="1" applyFont="1" applyBorder="1" applyAlignment="1">
      <alignment vertical="top" wrapText="1"/>
    </xf>
    <xf numFmtId="49" fontId="19" fillId="0" borderId="16" xfId="1" applyNumberFormat="1" applyFont="1" applyBorder="1" applyAlignment="1">
      <alignment horizontal="center" shrinkToFit="1"/>
    </xf>
    <xf numFmtId="4" fontId="19" fillId="0" borderId="16" xfId="1" applyNumberFormat="1" applyFont="1" applyBorder="1" applyAlignment="1">
      <alignment horizontal="right"/>
    </xf>
    <xf numFmtId="4" fontId="19" fillId="0" borderId="16" xfId="1" applyNumberFormat="1" applyFont="1" applyBorder="1"/>
    <xf numFmtId="168" fontId="12" fillId="0" borderId="16" xfId="1" applyNumberFormat="1" applyFont="1" applyBorder="1"/>
    <xf numFmtId="4" fontId="12" fillId="0" borderId="8" xfId="1" applyNumberFormat="1" applyFont="1" applyBorder="1"/>
    <xf numFmtId="0" fontId="20" fillId="0" borderId="0" xfId="1" applyFont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3" fillId="0" borderId="5" xfId="1" applyNumberFormat="1" applyBorder="1"/>
    <xf numFmtId="0" fontId="23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24" fillId="6" borderId="65" xfId="1" applyNumberFormat="1" applyFont="1" applyFill="1" applyBorder="1" applyAlignment="1">
      <alignment horizontal="right" wrapText="1"/>
    </xf>
    <xf numFmtId="0" fontId="24" fillId="6" borderId="4" xfId="1" applyFont="1" applyFill="1" applyBorder="1" applyAlignment="1">
      <alignment horizontal="left" wrapText="1"/>
    </xf>
    <xf numFmtId="0" fontId="24" fillId="0" borderId="5" xfId="0" applyFont="1" applyBorder="1" applyAlignment="1">
      <alignment horizontal="right"/>
    </xf>
    <xf numFmtId="0" fontId="13" fillId="0" borderId="4" xfId="1" applyBorder="1"/>
    <xf numFmtId="0" fontId="13" fillId="0" borderId="0" xfId="1" applyBorder="1"/>
    <xf numFmtId="0" fontId="13" fillId="2" borderId="15" xfId="1" applyFill="1" applyBorder="1" applyAlignment="1">
      <alignment horizontal="center"/>
    </xf>
    <xf numFmtId="49" fontId="26" fillId="2" borderId="15" xfId="1" applyNumberFormat="1" applyFont="1" applyFill="1" applyBorder="1" applyAlignment="1">
      <alignment horizontal="left"/>
    </xf>
    <xf numFmtId="0" fontId="26" fillId="2" borderId="1" xfId="1" applyFont="1" applyFill="1" applyBorder="1"/>
    <xf numFmtId="0" fontId="13" fillId="2" borderId="2" xfId="1" applyFill="1" applyBorder="1" applyAlignment="1">
      <alignment horizontal="center"/>
    </xf>
    <xf numFmtId="4" fontId="13" fillId="2" borderId="2" xfId="1" applyNumberFormat="1" applyFill="1" applyBorder="1" applyAlignment="1">
      <alignment horizontal="right"/>
    </xf>
    <xf numFmtId="4" fontId="13" fillId="2" borderId="3" xfId="1" applyNumberFormat="1" applyFill="1" applyBorder="1" applyAlignment="1">
      <alignment horizontal="right"/>
    </xf>
    <xf numFmtId="4" fontId="7" fillId="2" borderId="15" xfId="1" applyNumberFormat="1" applyFont="1" applyFill="1" applyBorder="1"/>
    <xf numFmtId="0" fontId="13" fillId="2" borderId="2" xfId="1" applyFill="1" applyBorder="1"/>
    <xf numFmtId="4" fontId="7" fillId="2" borderId="3" xfId="1" applyNumberFormat="1" applyFont="1" applyFill="1" applyBorder="1"/>
    <xf numFmtId="3" fontId="13" fillId="0" borderId="0" xfId="1" applyNumberFormat="1"/>
    <xf numFmtId="0" fontId="27" fillId="0" borderId="0" xfId="1" applyFont="1" applyAlignment="1"/>
    <xf numFmtId="0" fontId="28" fillId="0" borderId="0" xfId="1" applyFont="1" applyBorder="1"/>
    <xf numFmtId="3" fontId="28" fillId="0" borderId="0" xfId="1" applyNumberFormat="1" applyFont="1" applyBorder="1" applyAlignment="1">
      <alignment horizontal="right"/>
    </xf>
    <xf numFmtId="4" fontId="28" fillId="0" borderId="0" xfId="1" applyNumberFormat="1" applyFont="1" applyBorder="1"/>
    <xf numFmtId="0" fontId="27" fillId="0" borderId="0" xfId="1" applyFont="1" applyBorder="1" applyAlignment="1"/>
    <xf numFmtId="0" fontId="13" fillId="0" borderId="0" xfId="1" applyBorder="1" applyAlignment="1">
      <alignment horizontal="right"/>
    </xf>
    <xf numFmtId="49" fontId="3" fillId="0" borderId="28" xfId="0" applyNumberFormat="1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8" fillId="0" borderId="61" xfId="0" applyNumberFormat="1" applyFont="1" applyBorder="1"/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167" fontId="0" fillId="0" borderId="1" xfId="0" applyNumberFormat="1" applyBorder="1" applyAlignment="1">
      <alignment horizontal="right" indent="2"/>
    </xf>
    <xf numFmtId="167" fontId="0" fillId="0" borderId="30" xfId="0" applyNumberForma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3" fillId="0" borderId="49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13" fillId="0" borderId="54" xfId="1" applyFont="1" applyBorder="1" applyAlignment="1">
      <alignment horizontal="center"/>
    </xf>
    <xf numFmtId="0" fontId="13" fillId="0" borderId="55" xfId="1" applyFont="1" applyBorder="1" applyAlignment="1">
      <alignment horizontal="center"/>
    </xf>
    <xf numFmtId="0" fontId="13" fillId="0" borderId="57" xfId="1" applyFont="1" applyBorder="1" applyAlignment="1">
      <alignment horizontal="left"/>
    </xf>
    <xf numFmtId="0" fontId="13" fillId="0" borderId="56" xfId="1" applyFont="1" applyBorder="1" applyAlignment="1">
      <alignment horizontal="left"/>
    </xf>
    <xf numFmtId="0" fontId="13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9" fontId="13" fillId="0" borderId="54" xfId="1" applyNumberFormat="1" applyFont="1" applyBorder="1" applyAlignment="1">
      <alignment horizontal="center"/>
    </xf>
    <xf numFmtId="0" fontId="13" fillId="0" borderId="57" xfId="1" applyBorder="1" applyAlignment="1">
      <alignment horizontal="center" shrinkToFit="1"/>
    </xf>
    <xf numFmtId="0" fontId="13" fillId="0" borderId="56" xfId="1" applyBorder="1" applyAlignment="1">
      <alignment horizontal="center" shrinkToFit="1"/>
    </xf>
    <xf numFmtId="0" fontId="13" fillId="0" borderId="58" xfId="1" applyBorder="1" applyAlignment="1">
      <alignment horizontal="center" shrinkToFit="1"/>
    </xf>
    <xf numFmtId="49" fontId="24" fillId="6" borderId="63" xfId="1" applyNumberFormat="1" applyFont="1" applyFill="1" applyBorder="1" applyAlignment="1">
      <alignment horizontal="left" wrapText="1"/>
    </xf>
    <xf numFmtId="49" fontId="25" fillId="0" borderId="64" xfId="0" applyNumberFormat="1" applyFont="1" applyBorder="1" applyAlignment="1">
      <alignment horizontal="left" wrapText="1"/>
    </xf>
    <xf numFmtId="0" fontId="21" fillId="6" borderId="4" xfId="1" applyNumberFormat="1" applyFont="1" applyFill="1" applyBorder="1" applyAlignment="1">
      <alignment horizontal="left" wrapText="1" indent="1"/>
    </xf>
    <xf numFmtId="0" fontId="22" fillId="0" borderId="0" xfId="0" applyNumberFormat="1" applyFont="1"/>
    <xf numFmtId="0" fontId="22" fillId="0" borderId="5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81"/>
  <sheetViews>
    <sheetView showGridLines="0" tabSelected="1" topLeftCell="B1" zoomScaleNormal="100" zoomScaleSheetLayoutView="75" workbookViewId="0">
      <selection activeCell="H31" sqref="H31"/>
    </sheetView>
  </sheetViews>
  <sheetFormatPr defaultRowHeight="12.75"/>
  <cols>
    <col min="1" max="1" width="0.5703125" hidden="1" customWidth="1"/>
    <col min="2" max="2" width="7.140625" customWidth="1"/>
    <col min="4" max="4" width="19.7109375" customWidth="1"/>
    <col min="5" max="5" width="6.85546875" customWidth="1"/>
    <col min="6" max="6" width="13.140625" customWidth="1"/>
    <col min="7" max="7" width="12.42578125" style="1" customWidth="1"/>
    <col min="8" max="8" width="13.5703125" customWidth="1"/>
    <col min="9" max="9" width="11.42578125" style="1" customWidth="1"/>
    <col min="10" max="10" width="7" style="1" customWidth="1"/>
    <col min="11" max="15" width="10.7109375" customWidth="1"/>
  </cols>
  <sheetData>
    <row r="1" spans="2:15" ht="12" customHeight="1"/>
    <row r="2" spans="2:15" ht="17.25" customHeight="1">
      <c r="B2" s="2"/>
      <c r="C2" s="3" t="s">
        <v>756</v>
      </c>
      <c r="E2" s="4"/>
      <c r="F2" s="3"/>
      <c r="G2" s="5"/>
      <c r="H2" s="6" t="s">
        <v>0</v>
      </c>
      <c r="I2" s="7">
        <f ca="1">TODAY()</f>
        <v>43203</v>
      </c>
      <c r="K2" s="2"/>
    </row>
    <row r="3" spans="2:15" ht="6" customHeight="1">
      <c r="C3" s="8"/>
      <c r="D3" s="9" t="s">
        <v>1</v>
      </c>
    </row>
    <row r="4" spans="2:15" ht="4.5" customHeight="1"/>
    <row r="5" spans="2:15" ht="13.5" customHeight="1">
      <c r="C5" s="10" t="s">
        <v>2</v>
      </c>
      <c r="D5" s="11" t="s">
        <v>104</v>
      </c>
      <c r="E5" s="12" t="s">
        <v>105</v>
      </c>
      <c r="F5" s="13"/>
      <c r="G5" s="14"/>
      <c r="H5" s="13"/>
      <c r="I5" s="14"/>
      <c r="O5" s="7"/>
    </row>
    <row r="7" spans="2:15">
      <c r="C7" s="15" t="s">
        <v>3</v>
      </c>
      <c r="D7" s="16"/>
      <c r="H7" s="17" t="s">
        <v>4</v>
      </c>
      <c r="J7" s="16"/>
      <c r="K7" s="16"/>
    </row>
    <row r="8" spans="2:15">
      <c r="D8" s="16"/>
      <c r="H8" s="17" t="s">
        <v>5</v>
      </c>
      <c r="J8" s="16"/>
      <c r="K8" s="16"/>
    </row>
    <row r="9" spans="2:15">
      <c r="C9" s="17"/>
      <c r="D9" s="16"/>
      <c r="H9" s="17"/>
      <c r="J9" s="16"/>
    </row>
    <row r="10" spans="2:15">
      <c r="H10" s="17"/>
      <c r="J10" s="16"/>
    </row>
    <row r="11" spans="2:15">
      <c r="C11" s="15" t="s">
        <v>6</v>
      </c>
      <c r="D11" s="16"/>
      <c r="H11" s="17" t="s">
        <v>4</v>
      </c>
      <c r="J11" s="16"/>
      <c r="K11" s="16"/>
    </row>
    <row r="12" spans="2:15">
      <c r="D12" s="16"/>
      <c r="H12" s="17" t="s">
        <v>5</v>
      </c>
      <c r="J12" s="16"/>
      <c r="K12" s="16"/>
    </row>
    <row r="13" spans="2:15" ht="12" customHeight="1">
      <c r="C13" s="17"/>
      <c r="D13" s="16"/>
      <c r="J13" s="17"/>
    </row>
    <row r="14" spans="2:15" ht="24.75" customHeight="1">
      <c r="C14" s="18" t="s">
        <v>7</v>
      </c>
      <c r="H14" s="18" t="s">
        <v>8</v>
      </c>
      <c r="J14" s="17"/>
    </row>
    <row r="15" spans="2:15" ht="12.75" customHeight="1">
      <c r="J15" s="17"/>
    </row>
    <row r="16" spans="2:15" ht="28.5" customHeight="1">
      <c r="C16" s="18" t="s">
        <v>9</v>
      </c>
      <c r="H16" s="18" t="s">
        <v>9</v>
      </c>
    </row>
    <row r="17" spans="2:12" ht="25.5" customHeight="1"/>
    <row r="18" spans="2:12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10</v>
      </c>
      <c r="K18" s="26"/>
    </row>
    <row r="19" spans="2:12" ht="15" customHeight="1">
      <c r="B19" s="27" t="s">
        <v>11</v>
      </c>
      <c r="C19" s="28"/>
      <c r="D19" s="29">
        <v>15</v>
      </c>
      <c r="E19" s="30" t="s">
        <v>12</v>
      </c>
      <c r="F19" s="31"/>
      <c r="G19" s="32"/>
      <c r="H19" s="32"/>
      <c r="I19" s="304">
        <f>ROUND(G31,0)</f>
        <v>0</v>
      </c>
      <c r="J19" s="305"/>
      <c r="K19" s="33"/>
    </row>
    <row r="20" spans="2:12">
      <c r="B20" s="27" t="s">
        <v>13</v>
      </c>
      <c r="C20" s="28"/>
      <c r="D20" s="29">
        <f>SazbaDPH1</f>
        <v>15</v>
      </c>
      <c r="E20" s="30" t="s">
        <v>12</v>
      </c>
      <c r="F20" s="34"/>
      <c r="G20" s="35"/>
      <c r="H20" s="35"/>
      <c r="I20" s="306">
        <f>ROUND(I19*D20/100,0)</f>
        <v>0</v>
      </c>
      <c r="J20" s="307"/>
      <c r="K20" s="36"/>
    </row>
    <row r="21" spans="2:12">
      <c r="B21" s="27" t="s">
        <v>11</v>
      </c>
      <c r="C21" s="28"/>
      <c r="D21" s="29">
        <v>21</v>
      </c>
      <c r="E21" s="30" t="s">
        <v>12</v>
      </c>
      <c r="F21" s="34"/>
      <c r="G21" s="35"/>
      <c r="H21" s="35"/>
      <c r="I21" s="306">
        <f>ROUND(H31,0)</f>
        <v>0</v>
      </c>
      <c r="J21" s="307"/>
      <c r="K21" s="36"/>
    </row>
    <row r="22" spans="2:12" ht="13.5" thickBot="1">
      <c r="B22" s="27" t="s">
        <v>13</v>
      </c>
      <c r="C22" s="28"/>
      <c r="D22" s="29">
        <f>SazbaDPH2</f>
        <v>21</v>
      </c>
      <c r="E22" s="30" t="s">
        <v>12</v>
      </c>
      <c r="F22" s="37"/>
      <c r="G22" s="38"/>
      <c r="H22" s="38"/>
      <c r="I22" s="308">
        <f>ROUND(I21*D21/100,0)</f>
        <v>0</v>
      </c>
      <c r="J22" s="309"/>
      <c r="K22" s="36"/>
    </row>
    <row r="23" spans="2:12" ht="16.5" thickBot="1">
      <c r="B23" s="39" t="s">
        <v>14</v>
      </c>
      <c r="C23" s="40"/>
      <c r="D23" s="40"/>
      <c r="E23" s="41"/>
      <c r="F23" s="42"/>
      <c r="G23" s="43"/>
      <c r="H23" s="43"/>
      <c r="I23" s="310">
        <f>SUM(I19:I22)</f>
        <v>0</v>
      </c>
      <c r="J23" s="311"/>
      <c r="K23" s="44"/>
    </row>
    <row r="26" spans="2:12" ht="1.5" customHeight="1"/>
    <row r="27" spans="2:12" ht="15.75" customHeight="1">
      <c r="B27" s="12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f>H41</f>
        <v>0</v>
      </c>
      <c r="I30" s="59">
        <f t="shared" ref="I30" si="0">(G30*SazbaDPH1)/100+(H30*SazbaDPH2)/100</f>
        <v>0</v>
      </c>
      <c r="J30" s="60" t="str">
        <f t="shared" ref="J30" si="1">IF(CelkemObjekty=0,"",F30/CelkemObjekty*100)</f>
        <v/>
      </c>
    </row>
    <row r="31" spans="2:12" ht="17.25" customHeight="1">
      <c r="B31" s="68" t="s">
        <v>19</v>
      </c>
      <c r="C31" s="69"/>
      <c r="D31" s="70"/>
      <c r="E31" s="71"/>
      <c r="F31" s="72">
        <f>SUM(F30:F30)</f>
        <v>0</v>
      </c>
      <c r="G31" s="72">
        <f>SUM(G30:G30)</f>
        <v>0</v>
      </c>
      <c r="H31" s="72">
        <f>SUM(H30:H30)</f>
        <v>0</v>
      </c>
      <c r="I31" s="72">
        <f>SUM(I30:I30)</f>
        <v>0</v>
      </c>
      <c r="J31" s="73" t="str">
        <f t="shared" ref="J31" si="2">IF(CelkemObjekty=0,"",F31/CelkemObjekty*100)</f>
        <v/>
      </c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 ht="9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7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18">
      <c r="B35" s="12" t="s">
        <v>20</v>
      </c>
      <c r="C35" s="45"/>
      <c r="D35" s="45"/>
      <c r="E35" s="45"/>
      <c r="F35" s="45"/>
      <c r="G35" s="45"/>
      <c r="H35" s="45"/>
      <c r="I35" s="45"/>
      <c r="J35" s="45"/>
      <c r="K35" s="74"/>
    </row>
    <row r="36" spans="2:11">
      <c r="K36" s="74"/>
    </row>
    <row r="37" spans="2:11" ht="25.5">
      <c r="B37" s="75" t="s">
        <v>21</v>
      </c>
      <c r="C37" s="76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1">
      <c r="B38" s="77" t="s">
        <v>107</v>
      </c>
      <c r="C38" s="78" t="s">
        <v>397</v>
      </c>
      <c r="D38" s="54"/>
      <c r="E38" s="55"/>
      <c r="F38" s="56">
        <f>G38+H38+I38</f>
        <v>0</v>
      </c>
      <c r="G38" s="57">
        <v>0</v>
      </c>
      <c r="H38" s="58">
        <f>'D.1.4a D.1.4a-SP Rek'!E17+'D.1.4a D.1.4a-SP Rek'!F17+'D.1.4a D.1.4a-SP Rek'!I17</f>
        <v>0</v>
      </c>
      <c r="I38" s="66">
        <f t="shared" ref="I38:I40" si="3">(G38*SazbaDPH1)/100+(H38*SazbaDPH2)/100</f>
        <v>0</v>
      </c>
      <c r="J38" s="60" t="str">
        <f t="shared" ref="J38:J40" si="4">IF(CelkemObjekty=0,"",F38/CelkemObjekty*100)</f>
        <v/>
      </c>
    </row>
    <row r="39" spans="2:11">
      <c r="B39" s="79" t="s">
        <v>107</v>
      </c>
      <c r="C39" s="80" t="s">
        <v>610</v>
      </c>
      <c r="D39" s="63"/>
      <c r="E39" s="64"/>
      <c r="F39" s="65">
        <f t="shared" ref="F39:F40" si="5">G39+H39+I39</f>
        <v>0</v>
      </c>
      <c r="G39" s="66">
        <v>0</v>
      </c>
      <c r="H39" s="67">
        <f>'D.1.4a D.1.4a-Vo Rek'!E12+'D.1.4a D.1.4a-Vo Rek'!F12+'D.1.4a D.1.4a-Vo Rek'!I12</f>
        <v>0</v>
      </c>
      <c r="I39" s="66">
        <f t="shared" si="3"/>
        <v>0</v>
      </c>
      <c r="J39" s="60" t="str">
        <f t="shared" si="4"/>
        <v/>
      </c>
    </row>
    <row r="40" spans="2:11">
      <c r="B40" s="79" t="s">
        <v>107</v>
      </c>
      <c r="C40" s="80" t="s">
        <v>755</v>
      </c>
      <c r="D40" s="63"/>
      <c r="E40" s="64"/>
      <c r="F40" s="65">
        <f t="shared" si="5"/>
        <v>0</v>
      </c>
      <c r="G40" s="66">
        <v>0</v>
      </c>
      <c r="H40" s="67">
        <f>'D.1.4a D.1.4a-ZP Rek'!E10+'D.1.4a D.1.4a-ZP Rek'!F10+'D.1.4a D.1.4a-ZP Rek'!I10</f>
        <v>0</v>
      </c>
      <c r="I40" s="66">
        <f t="shared" si="3"/>
        <v>0</v>
      </c>
      <c r="J40" s="60" t="str">
        <f t="shared" si="4"/>
        <v/>
      </c>
    </row>
    <row r="41" spans="2:11">
      <c r="B41" s="68" t="s">
        <v>19</v>
      </c>
      <c r="C41" s="69"/>
      <c r="D41" s="70"/>
      <c r="E41" s="71"/>
      <c r="F41" s="72">
        <f>SUM(F38:F40)</f>
        <v>0</v>
      </c>
      <c r="G41" s="81">
        <f>SUM(G38:G40)</f>
        <v>0</v>
      </c>
      <c r="H41" s="72">
        <f>SUM(H38:H40)</f>
        <v>0</v>
      </c>
      <c r="I41" s="81">
        <f>SUM(I38:I40)</f>
        <v>0</v>
      </c>
      <c r="J41" s="73" t="str">
        <f t="shared" ref="J41" si="6">IF(CelkemObjekty=0,"",F41/CelkemObjekty*100)</f>
        <v/>
      </c>
    </row>
    <row r="42" spans="2:11" ht="9" customHeight="1"/>
    <row r="43" spans="2:11" ht="6" customHeight="1"/>
    <row r="44" spans="2:11" ht="3" customHeight="1"/>
    <row r="45" spans="2:11" ht="6.75" customHeight="1"/>
    <row r="46" spans="2:11" ht="20.25" customHeight="1">
      <c r="B46" s="12" t="s">
        <v>23</v>
      </c>
      <c r="C46" s="45"/>
      <c r="D46" s="45"/>
      <c r="E46" s="45"/>
      <c r="F46" s="45"/>
      <c r="G46" s="45"/>
      <c r="H46" s="45"/>
      <c r="I46" s="45"/>
      <c r="J46" s="45"/>
    </row>
    <row r="47" spans="2:11" ht="9" customHeight="1"/>
    <row r="48" spans="2:11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2" t="s">
        <v>29</v>
      </c>
    </row>
    <row r="49" spans="2:10">
      <c r="B49" s="52" t="s">
        <v>98</v>
      </c>
      <c r="C49" s="53" t="s">
        <v>99</v>
      </c>
      <c r="D49" s="54"/>
      <c r="E49" s="83" t="str">
        <f t="shared" ref="E49:E61" si="7">IF(SUM(SoucetDilu)=0,"",SUM(F49:J49)/SUM(SoucetDilu)*100)</f>
        <v/>
      </c>
      <c r="F49" s="58">
        <f>'D.1.4a D.1.4a-SP Rek'!E7</f>
        <v>0</v>
      </c>
      <c r="G49" s="84">
        <v>0</v>
      </c>
      <c r="H49" s="58">
        <v>0</v>
      </c>
      <c r="I49" s="84">
        <v>0</v>
      </c>
      <c r="J49" s="58">
        <v>0</v>
      </c>
    </row>
    <row r="50" spans="2:10">
      <c r="B50" s="61" t="s">
        <v>131</v>
      </c>
      <c r="C50" s="62" t="s">
        <v>132</v>
      </c>
      <c r="D50" s="63"/>
      <c r="E50" s="85" t="str">
        <f t="shared" si="7"/>
        <v/>
      </c>
      <c r="F50" s="67">
        <f>'D.1.4a D.1.4a-SP Rek'!E8</f>
        <v>0</v>
      </c>
      <c r="G50" s="86">
        <v>0</v>
      </c>
      <c r="H50" s="67">
        <v>0</v>
      </c>
      <c r="I50" s="86">
        <v>0</v>
      </c>
      <c r="J50" s="67">
        <v>0</v>
      </c>
    </row>
    <row r="51" spans="2:10">
      <c r="B51" s="61" t="s">
        <v>140</v>
      </c>
      <c r="C51" s="62" t="s">
        <v>141</v>
      </c>
      <c r="D51" s="63"/>
      <c r="E51" s="85" t="str">
        <f t="shared" si="7"/>
        <v/>
      </c>
      <c r="F51" s="67">
        <f>'D.1.4a D.1.4a-SP Rek'!E9</f>
        <v>0</v>
      </c>
      <c r="G51" s="86">
        <v>0</v>
      </c>
      <c r="H51" s="67">
        <v>0</v>
      </c>
      <c r="I51" s="86">
        <v>0</v>
      </c>
      <c r="J51" s="67">
        <v>0</v>
      </c>
    </row>
    <row r="52" spans="2:10">
      <c r="B52" s="61" t="s">
        <v>146</v>
      </c>
      <c r="C52" s="62" t="s">
        <v>147</v>
      </c>
      <c r="D52" s="63"/>
      <c r="E52" s="85" t="str">
        <f t="shared" si="7"/>
        <v/>
      </c>
      <c r="F52" s="67">
        <f>'D.1.4a D.1.4a-SP Rek'!E10</f>
        <v>0</v>
      </c>
      <c r="G52" s="86">
        <v>0</v>
      </c>
      <c r="H52" s="67">
        <v>0</v>
      </c>
      <c r="I52" s="86">
        <v>0</v>
      </c>
      <c r="J52" s="67">
        <v>0</v>
      </c>
    </row>
    <row r="53" spans="2:10">
      <c r="B53" s="61" t="s">
        <v>170</v>
      </c>
      <c r="C53" s="62" t="s">
        <v>171</v>
      </c>
      <c r="D53" s="63"/>
      <c r="E53" s="85" t="str">
        <f t="shared" si="7"/>
        <v/>
      </c>
      <c r="F53" s="67">
        <v>0</v>
      </c>
      <c r="G53" s="86">
        <f>'D.1.4a D.1.4a-SP Rek'!F13+'D.1.4a D.1.4a-Vo Rek'!F8</f>
        <v>0</v>
      </c>
      <c r="H53" s="67">
        <v>0</v>
      </c>
      <c r="I53" s="86">
        <v>0</v>
      </c>
      <c r="J53" s="67">
        <v>0</v>
      </c>
    </row>
    <row r="54" spans="2:10">
      <c r="B54" s="61" t="s">
        <v>186</v>
      </c>
      <c r="C54" s="62" t="s">
        <v>187</v>
      </c>
      <c r="D54" s="63"/>
      <c r="E54" s="85" t="str">
        <f t="shared" si="7"/>
        <v/>
      </c>
      <c r="F54" s="67">
        <v>0</v>
      </c>
      <c r="G54" s="86">
        <f>'D.1.4a D.1.4a-SP Rek'!F14</f>
        <v>0</v>
      </c>
      <c r="H54" s="67">
        <v>0</v>
      </c>
      <c r="I54" s="86">
        <v>0</v>
      </c>
      <c r="J54" s="67">
        <f>'D.1.4a D.1.4a-SP Rek'!I14</f>
        <v>0</v>
      </c>
    </row>
    <row r="55" spans="2:10">
      <c r="B55" s="61" t="s">
        <v>424</v>
      </c>
      <c r="C55" s="62" t="s">
        <v>425</v>
      </c>
      <c r="D55" s="63"/>
      <c r="E55" s="85" t="str">
        <f t="shared" si="7"/>
        <v/>
      </c>
      <c r="F55" s="67">
        <v>0</v>
      </c>
      <c r="G55" s="86">
        <f>'D.1.4a D.1.4a-Vo Rek'!F9</f>
        <v>0</v>
      </c>
      <c r="H55" s="67">
        <v>0</v>
      </c>
      <c r="I55" s="86">
        <v>0</v>
      </c>
      <c r="J55" s="67">
        <f>'D.1.4a D.1.4a-Vo Rek'!I9</f>
        <v>0</v>
      </c>
    </row>
    <row r="56" spans="2:10">
      <c r="B56" s="61" t="s">
        <v>587</v>
      </c>
      <c r="C56" s="62" t="s">
        <v>588</v>
      </c>
      <c r="D56" s="63"/>
      <c r="E56" s="85" t="str">
        <f t="shared" si="7"/>
        <v/>
      </c>
      <c r="F56" s="67">
        <v>0</v>
      </c>
      <c r="G56" s="86">
        <f>'D.1.4a D.1.4a-ZP Rek'!F10+'D.1.4a D.1.4a-Vo Rek'!F10</f>
        <v>0</v>
      </c>
      <c r="H56" s="67">
        <v>0</v>
      </c>
      <c r="I56" s="86">
        <v>0</v>
      </c>
      <c r="J56" s="67">
        <f>'D.1.4a D.1.4a-ZP Rek'!I10</f>
        <v>0</v>
      </c>
    </row>
    <row r="57" spans="2:10">
      <c r="B57" s="61" t="s">
        <v>365</v>
      </c>
      <c r="C57" s="62" t="s">
        <v>366</v>
      </c>
      <c r="D57" s="63"/>
      <c r="E57" s="85" t="str">
        <f t="shared" si="7"/>
        <v/>
      </c>
      <c r="F57" s="67">
        <v>0</v>
      </c>
      <c r="G57" s="86">
        <f>'D.1.4a D.1.4a-SP Rek'!F15</f>
        <v>0</v>
      </c>
      <c r="H57" s="67">
        <v>0</v>
      </c>
      <c r="I57" s="86">
        <v>0</v>
      </c>
      <c r="J57" s="67">
        <v>0</v>
      </c>
    </row>
    <row r="58" spans="2:10">
      <c r="B58" s="61" t="s">
        <v>612</v>
      </c>
      <c r="C58" s="62" t="s">
        <v>613</v>
      </c>
      <c r="D58" s="63"/>
      <c r="E58" s="85" t="str">
        <f t="shared" si="7"/>
        <v/>
      </c>
      <c r="F58" s="67">
        <f>'D.1.4a D.1.4a-ZP Rek'!E7</f>
        <v>0</v>
      </c>
      <c r="G58" s="86">
        <v>0</v>
      </c>
      <c r="H58" s="67">
        <v>0</v>
      </c>
      <c r="I58" s="86">
        <v>0</v>
      </c>
      <c r="J58" s="67">
        <v>0</v>
      </c>
    </row>
    <row r="59" spans="2:10">
      <c r="B59" s="61" t="s">
        <v>155</v>
      </c>
      <c r="C59" s="62" t="s">
        <v>156</v>
      </c>
      <c r="D59" s="63"/>
      <c r="E59" s="85" t="str">
        <f t="shared" si="7"/>
        <v/>
      </c>
      <c r="F59" s="67">
        <f>'D.1.4a D.1.4a-SP Rek'!E11</f>
        <v>0</v>
      </c>
      <c r="G59" s="86">
        <v>0</v>
      </c>
      <c r="H59" s="67">
        <v>0</v>
      </c>
      <c r="I59" s="86">
        <v>0</v>
      </c>
      <c r="J59" s="67">
        <v>0</v>
      </c>
    </row>
    <row r="60" spans="2:10">
      <c r="B60" s="61" t="s">
        <v>161</v>
      </c>
      <c r="C60" s="62" t="s">
        <v>162</v>
      </c>
      <c r="D60" s="63"/>
      <c r="E60" s="85" t="str">
        <f t="shared" si="7"/>
        <v/>
      </c>
      <c r="F60" s="67">
        <f>'D.1.4a D.1.4a-SP Rek'!E12+'D.1.4a D.1.4a-Vo Rek'!E7</f>
        <v>0</v>
      </c>
      <c r="G60" s="86">
        <v>0</v>
      </c>
      <c r="H60" s="67">
        <v>0</v>
      </c>
      <c r="I60" s="86">
        <v>0</v>
      </c>
      <c r="J60" s="67">
        <v>0</v>
      </c>
    </row>
    <row r="61" spans="2:10">
      <c r="B61" s="61" t="s">
        <v>373</v>
      </c>
      <c r="C61" s="62" t="s">
        <v>374</v>
      </c>
      <c r="D61" s="63"/>
      <c r="E61" s="85" t="str">
        <f t="shared" si="7"/>
        <v/>
      </c>
      <c r="F61" s="67">
        <f>'D.1.4a D.1.4a-SP Rek'!E16+'D.1.4a D.1.4a-Vo Rek'!E11+'D.1.4a D.1.4a-ZP Rek'!E9</f>
        <v>0</v>
      </c>
      <c r="G61" s="86">
        <v>0</v>
      </c>
      <c r="H61" s="67">
        <v>0</v>
      </c>
      <c r="I61" s="86">
        <v>0</v>
      </c>
      <c r="J61" s="67">
        <v>0</v>
      </c>
    </row>
    <row r="62" spans="2:10">
      <c r="B62" s="68" t="s">
        <v>19</v>
      </c>
      <c r="C62" s="69"/>
      <c r="D62" s="70"/>
      <c r="E62" s="87" t="str">
        <f t="shared" ref="E62" si="8">IF(SUM(SoucetDilu)=0,"",SUM(F62:J62)/SUM(SoucetDilu)*100)</f>
        <v/>
      </c>
      <c r="F62" s="72">
        <f>SUM(F49:F61)</f>
        <v>0</v>
      </c>
      <c r="G62" s="81">
        <f>SUM(G49:G61)</f>
        <v>0</v>
      </c>
      <c r="H62" s="72">
        <f>SUM(H49:H61)</f>
        <v>0</v>
      </c>
      <c r="I62" s="81">
        <f>SUM(I49:I61)</f>
        <v>0</v>
      </c>
      <c r="J62" s="72">
        <f>SUM(J49:J61)</f>
        <v>0</v>
      </c>
    </row>
    <row r="64" spans="2:10" ht="2.25" customHeight="1"/>
    <row r="65" spans="2:10" ht="1.5" customHeight="1"/>
    <row r="66" spans="2:10" ht="0.75" customHeight="1"/>
    <row r="67" spans="2:10" ht="0.75" customHeight="1"/>
    <row r="68" spans="2:10" ht="0.75" customHeight="1"/>
    <row r="69" spans="2:10" ht="18">
      <c r="B69" s="12" t="s">
        <v>30</v>
      </c>
      <c r="C69" s="45"/>
      <c r="D69" s="45"/>
      <c r="E69" s="45"/>
      <c r="F69" s="45"/>
      <c r="G69" s="45"/>
      <c r="H69" s="45"/>
      <c r="I69" s="45"/>
      <c r="J69" s="45"/>
    </row>
    <row r="71" spans="2:10">
      <c r="B71" s="47" t="s">
        <v>31</v>
      </c>
      <c r="C71" s="48"/>
      <c r="D71" s="48"/>
      <c r="E71" s="88"/>
      <c r="F71" s="89"/>
      <c r="G71" s="51"/>
      <c r="H71" s="50" t="s">
        <v>17</v>
      </c>
      <c r="I71"/>
      <c r="J71"/>
    </row>
    <row r="72" spans="2:10">
      <c r="B72" s="52" t="s">
        <v>389</v>
      </c>
      <c r="C72" s="53"/>
      <c r="D72" s="54"/>
      <c r="E72" s="90"/>
      <c r="F72" s="91"/>
      <c r="G72" s="57"/>
      <c r="H72" s="58">
        <v>0</v>
      </c>
      <c r="I72"/>
      <c r="J72"/>
    </row>
    <row r="73" spans="2:10">
      <c r="B73" s="61" t="s">
        <v>390</v>
      </c>
      <c r="C73" s="62"/>
      <c r="D73" s="63"/>
      <c r="E73" s="92"/>
      <c r="F73" s="93"/>
      <c r="G73" s="66"/>
      <c r="H73" s="67">
        <v>0</v>
      </c>
      <c r="I73"/>
      <c r="J73"/>
    </row>
    <row r="74" spans="2:10">
      <c r="B74" s="61" t="s">
        <v>391</v>
      </c>
      <c r="C74" s="62"/>
      <c r="D74" s="63"/>
      <c r="E74" s="92"/>
      <c r="F74" s="93"/>
      <c r="G74" s="66"/>
      <c r="H74" s="67">
        <v>0</v>
      </c>
      <c r="I74"/>
      <c r="J74"/>
    </row>
    <row r="75" spans="2:10">
      <c r="B75" s="61" t="s">
        <v>392</v>
      </c>
      <c r="C75" s="62"/>
      <c r="D75" s="63"/>
      <c r="E75" s="92"/>
      <c r="F75" s="93"/>
      <c r="G75" s="66"/>
      <c r="H75" s="67">
        <v>0</v>
      </c>
      <c r="I75"/>
      <c r="J75"/>
    </row>
    <row r="76" spans="2:10">
      <c r="B76" s="61" t="s">
        <v>393</v>
      </c>
      <c r="C76" s="62"/>
      <c r="D76" s="63"/>
      <c r="E76" s="92"/>
      <c r="F76" s="93"/>
      <c r="G76" s="66"/>
      <c r="H76" s="67">
        <v>0</v>
      </c>
      <c r="I76"/>
      <c r="J76"/>
    </row>
    <row r="77" spans="2:10">
      <c r="B77" s="61" t="s">
        <v>394</v>
      </c>
      <c r="C77" s="62"/>
      <c r="D77" s="63"/>
      <c r="E77" s="92"/>
      <c r="F77" s="93"/>
      <c r="G77" s="66"/>
      <c r="H77" s="67">
        <v>0</v>
      </c>
      <c r="I77"/>
      <c r="J77"/>
    </row>
    <row r="78" spans="2:10">
      <c r="B78" s="61" t="s">
        <v>395</v>
      </c>
      <c r="C78" s="62"/>
      <c r="D78" s="63"/>
      <c r="E78" s="92"/>
      <c r="F78" s="93"/>
      <c r="G78" s="66"/>
      <c r="H78" s="67">
        <v>0</v>
      </c>
      <c r="I78"/>
      <c r="J78"/>
    </row>
    <row r="79" spans="2:10">
      <c r="B79" s="61" t="s">
        <v>396</v>
      </c>
      <c r="C79" s="62"/>
      <c r="D79" s="63"/>
      <c r="E79" s="92"/>
      <c r="F79" s="93"/>
      <c r="G79" s="66"/>
      <c r="H79" s="67">
        <v>0</v>
      </c>
      <c r="I79"/>
      <c r="J79"/>
    </row>
    <row r="80" spans="2:10">
      <c r="B80" s="68" t="s">
        <v>19</v>
      </c>
      <c r="C80" s="69"/>
      <c r="D80" s="70"/>
      <c r="E80" s="94"/>
      <c r="F80" s="95"/>
      <c r="G80" s="81"/>
      <c r="H80" s="72">
        <f>SUM(H72:H79)</f>
        <v>0</v>
      </c>
      <c r="I80"/>
      <c r="J80"/>
    </row>
    <row r="81" spans="9:10">
      <c r="I81"/>
      <c r="J81"/>
    </row>
  </sheetData>
  <sortState ref="B831:K843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251"/>
  <sheetViews>
    <sheetView showGridLines="0" showZeros="0" zoomScaleNormal="100" zoomScaleSheetLayoutView="100" workbookViewId="0">
      <selection activeCell="C109" sqref="C109:G109"/>
    </sheetView>
  </sheetViews>
  <sheetFormatPr defaultRowHeight="12.75"/>
  <cols>
    <col min="1" max="1" width="4.42578125" style="238" customWidth="1"/>
    <col min="2" max="2" width="11.5703125" style="238" customWidth="1"/>
    <col min="3" max="3" width="40.42578125" style="238" customWidth="1"/>
    <col min="4" max="4" width="5.5703125" style="238" customWidth="1"/>
    <col min="5" max="5" width="8.5703125" style="247" customWidth="1"/>
    <col min="6" max="6" width="9.85546875" style="238" customWidth="1"/>
    <col min="7" max="7" width="13.85546875" style="238" customWidth="1"/>
    <col min="8" max="8" width="11.7109375" style="238" hidden="1" customWidth="1"/>
    <col min="9" max="9" width="11.5703125" style="238" hidden="1" customWidth="1"/>
    <col min="10" max="10" width="11" style="238" hidden="1" customWidth="1"/>
    <col min="11" max="11" width="10.42578125" style="238" hidden="1" customWidth="1"/>
    <col min="12" max="12" width="75.42578125" style="238" customWidth="1"/>
    <col min="13" max="13" width="45.28515625" style="238" customWidth="1"/>
    <col min="14" max="16384" width="9.140625" style="238"/>
  </cols>
  <sheetData>
    <row r="1" spans="1:80" ht="15.75">
      <c r="A1" s="332" t="s">
        <v>103</v>
      </c>
      <c r="B1" s="332"/>
      <c r="C1" s="332"/>
      <c r="D1" s="332"/>
      <c r="E1" s="332"/>
      <c r="F1" s="332"/>
      <c r="G1" s="332"/>
    </row>
    <row r="2" spans="1:80" ht="14.25" customHeight="1" thickBot="1">
      <c r="B2" s="239"/>
      <c r="C2" s="240"/>
      <c r="D2" s="240"/>
      <c r="E2" s="241"/>
      <c r="F2" s="240"/>
      <c r="G2" s="240"/>
    </row>
    <row r="3" spans="1:80" ht="13.5" thickTop="1">
      <c r="A3" s="323" t="s">
        <v>2</v>
      </c>
      <c r="B3" s="324"/>
      <c r="C3" s="190" t="s">
        <v>106</v>
      </c>
      <c r="D3" s="191"/>
      <c r="E3" s="242" t="s">
        <v>85</v>
      </c>
      <c r="F3" s="243" t="str">
        <f>'D.1.4a D.1.4a-ZP Rek'!H1</f>
        <v>D.1.4a-ZP</v>
      </c>
      <c r="G3" s="244"/>
    </row>
    <row r="4" spans="1:80" ht="13.5" thickBot="1">
      <c r="A4" s="333" t="s">
        <v>76</v>
      </c>
      <c r="B4" s="326"/>
      <c r="C4" s="196" t="s">
        <v>109</v>
      </c>
      <c r="D4" s="197"/>
      <c r="E4" s="334" t="str">
        <f>'D.1.4a D.1.4a-ZP Rek'!G2</f>
        <v>Zařizovací předměty</v>
      </c>
      <c r="F4" s="335"/>
      <c r="G4" s="336"/>
    </row>
    <row r="5" spans="1:80" ht="13.5" thickTop="1">
      <c r="A5" s="245"/>
      <c r="B5" s="246"/>
      <c r="C5" s="246"/>
      <c r="G5" s="248"/>
    </row>
    <row r="6" spans="1:80" ht="27" customHeight="1">
      <c r="A6" s="249" t="s">
        <v>86</v>
      </c>
      <c r="B6" s="250" t="s">
        <v>87</v>
      </c>
      <c r="C6" s="250" t="s">
        <v>88</v>
      </c>
      <c r="D6" s="250" t="s">
        <v>89</v>
      </c>
      <c r="E6" s="251" t="s">
        <v>90</v>
      </c>
      <c r="F6" s="250" t="s">
        <v>91</v>
      </c>
      <c r="G6" s="252" t="s">
        <v>92</v>
      </c>
      <c r="H6" s="253" t="s">
        <v>93</v>
      </c>
      <c r="I6" s="253" t="s">
        <v>94</v>
      </c>
      <c r="J6" s="253" t="s">
        <v>95</v>
      </c>
      <c r="K6" s="253" t="s">
        <v>96</v>
      </c>
    </row>
    <row r="7" spans="1:80">
      <c r="A7" s="254" t="s">
        <v>97</v>
      </c>
      <c r="B7" s="255" t="s">
        <v>612</v>
      </c>
      <c r="C7" s="256" t="s">
        <v>613</v>
      </c>
      <c r="D7" s="257"/>
      <c r="E7" s="258"/>
      <c r="F7" s="258"/>
      <c r="G7" s="259"/>
      <c r="H7" s="260"/>
      <c r="I7" s="261"/>
      <c r="J7" s="262"/>
      <c r="K7" s="263"/>
      <c r="O7" s="264">
        <v>1</v>
      </c>
    </row>
    <row r="8" spans="1:80">
      <c r="A8" s="265">
        <v>1</v>
      </c>
      <c r="B8" s="266" t="s">
        <v>615</v>
      </c>
      <c r="C8" s="267" t="s">
        <v>616</v>
      </c>
      <c r="D8" s="268" t="s">
        <v>151</v>
      </c>
      <c r="E8" s="269">
        <v>1800</v>
      </c>
      <c r="F8" s="269">
        <v>0</v>
      </c>
      <c r="G8" s="270">
        <f>E8*F8</f>
        <v>0</v>
      </c>
      <c r="H8" s="271">
        <v>3.9999999999984499E-5</v>
      </c>
      <c r="I8" s="272">
        <f>E8*H8</f>
        <v>7.19999999999721E-2</v>
      </c>
      <c r="J8" s="271">
        <v>0</v>
      </c>
      <c r="K8" s="272">
        <f>E8*J8</f>
        <v>0</v>
      </c>
      <c r="O8" s="264">
        <v>2</v>
      </c>
      <c r="AA8" s="238">
        <v>1</v>
      </c>
      <c r="AB8" s="238">
        <v>1</v>
      </c>
      <c r="AC8" s="238">
        <v>1</v>
      </c>
      <c r="AZ8" s="238">
        <v>1</v>
      </c>
      <c r="BA8" s="238">
        <f>IF(AZ8=1,G8,0)</f>
        <v>0</v>
      </c>
      <c r="BB8" s="238">
        <f>IF(AZ8=2,G8,0)</f>
        <v>0</v>
      </c>
      <c r="BC8" s="238">
        <f>IF(AZ8=3,G8,0)</f>
        <v>0</v>
      </c>
      <c r="BD8" s="238">
        <f>IF(AZ8=4,G8,0)</f>
        <v>0</v>
      </c>
      <c r="BE8" s="238">
        <f>IF(AZ8=5,G8,0)</f>
        <v>0</v>
      </c>
      <c r="CA8" s="273">
        <v>1</v>
      </c>
      <c r="CB8" s="273">
        <v>1</v>
      </c>
    </row>
    <row r="9" spans="1:80">
      <c r="A9" s="274"/>
      <c r="B9" s="278"/>
      <c r="C9" s="337" t="s">
        <v>617</v>
      </c>
      <c r="D9" s="338"/>
      <c r="E9" s="279">
        <v>1800</v>
      </c>
      <c r="F9" s="280"/>
      <c r="G9" s="281"/>
      <c r="H9" s="282"/>
      <c r="I9" s="276"/>
      <c r="J9" s="283"/>
      <c r="K9" s="276"/>
      <c r="M9" s="277" t="s">
        <v>617</v>
      </c>
      <c r="O9" s="264"/>
    </row>
    <row r="10" spans="1:80">
      <c r="A10" s="284"/>
      <c r="B10" s="285" t="s">
        <v>101</v>
      </c>
      <c r="C10" s="286" t="s">
        <v>614</v>
      </c>
      <c r="D10" s="287"/>
      <c r="E10" s="288"/>
      <c r="F10" s="289"/>
      <c r="G10" s="290">
        <f>SUM(G7:G9)</f>
        <v>0</v>
      </c>
      <c r="H10" s="291"/>
      <c r="I10" s="292">
        <f>SUM(I7:I9)</f>
        <v>7.19999999999721E-2</v>
      </c>
      <c r="J10" s="291"/>
      <c r="K10" s="292">
        <f>SUM(K7:K9)</f>
        <v>0</v>
      </c>
      <c r="O10" s="264">
        <v>4</v>
      </c>
      <c r="BA10" s="293">
        <f>SUM(BA7:BA9)</f>
        <v>0</v>
      </c>
      <c r="BB10" s="293">
        <f>SUM(BB7:BB9)</f>
        <v>0</v>
      </c>
      <c r="BC10" s="293">
        <f>SUM(BC7:BC9)</f>
        <v>0</v>
      </c>
      <c r="BD10" s="293">
        <f>SUM(BD7:BD9)</f>
        <v>0</v>
      </c>
      <c r="BE10" s="293">
        <f>SUM(BE7:BE9)</f>
        <v>0</v>
      </c>
    </row>
    <row r="11" spans="1:80">
      <c r="A11" s="254" t="s">
        <v>97</v>
      </c>
      <c r="B11" s="255" t="s">
        <v>587</v>
      </c>
      <c r="C11" s="256" t="s">
        <v>588</v>
      </c>
      <c r="D11" s="257"/>
      <c r="E11" s="258"/>
      <c r="F11" s="258"/>
      <c r="G11" s="259"/>
      <c r="H11" s="260"/>
      <c r="I11" s="261"/>
      <c r="J11" s="262"/>
      <c r="K11" s="263"/>
      <c r="O11" s="264">
        <v>1</v>
      </c>
    </row>
    <row r="12" spans="1:80">
      <c r="A12" s="265">
        <v>2</v>
      </c>
      <c r="B12" s="266" t="s">
        <v>618</v>
      </c>
      <c r="C12" s="267" t="s">
        <v>619</v>
      </c>
      <c r="D12" s="268" t="s">
        <v>547</v>
      </c>
      <c r="E12" s="269">
        <v>13</v>
      </c>
      <c r="F12" s="269">
        <v>0</v>
      </c>
      <c r="G12" s="270">
        <f>E12*F12</f>
        <v>0</v>
      </c>
      <c r="H12" s="271">
        <v>0</v>
      </c>
      <c r="I12" s="272">
        <f>E12*H12</f>
        <v>0</v>
      </c>
      <c r="J12" s="271">
        <v>-1.9329999999996499E-2</v>
      </c>
      <c r="K12" s="272">
        <f>E12*J12</f>
        <v>-0.25128999999995449</v>
      </c>
      <c r="O12" s="264">
        <v>2</v>
      </c>
      <c r="AA12" s="238">
        <v>1</v>
      </c>
      <c r="AB12" s="238">
        <v>7</v>
      </c>
      <c r="AC12" s="238">
        <v>7</v>
      </c>
      <c r="AZ12" s="238">
        <v>2</v>
      </c>
      <c r="BA12" s="238">
        <f>IF(AZ12=1,G12,0)</f>
        <v>0</v>
      </c>
      <c r="BB12" s="238">
        <f>IF(AZ12=2,G12,0)</f>
        <v>0</v>
      </c>
      <c r="BC12" s="238">
        <f>IF(AZ12=3,G12,0)</f>
        <v>0</v>
      </c>
      <c r="BD12" s="238">
        <f>IF(AZ12=4,G12,0)</f>
        <v>0</v>
      </c>
      <c r="BE12" s="238">
        <f>IF(AZ12=5,G12,0)</f>
        <v>0</v>
      </c>
      <c r="CA12" s="273">
        <v>1</v>
      </c>
      <c r="CB12" s="273">
        <v>7</v>
      </c>
    </row>
    <row r="13" spans="1:80">
      <c r="A13" s="274"/>
      <c r="B13" s="275"/>
      <c r="C13" s="339" t="s">
        <v>620</v>
      </c>
      <c r="D13" s="340"/>
      <c r="E13" s="340"/>
      <c r="F13" s="340"/>
      <c r="G13" s="341"/>
      <c r="I13" s="276"/>
      <c r="K13" s="276"/>
      <c r="L13" s="277" t="s">
        <v>620</v>
      </c>
      <c r="O13" s="264">
        <v>3</v>
      </c>
    </row>
    <row r="14" spans="1:80">
      <c r="A14" s="265">
        <v>3</v>
      </c>
      <c r="B14" s="266" t="s">
        <v>621</v>
      </c>
      <c r="C14" s="267" t="s">
        <v>622</v>
      </c>
      <c r="D14" s="268" t="s">
        <v>547</v>
      </c>
      <c r="E14" s="269">
        <v>6</v>
      </c>
      <c r="F14" s="269">
        <v>0</v>
      </c>
      <c r="G14" s="270">
        <f>E14*F14</f>
        <v>0</v>
      </c>
      <c r="H14" s="271">
        <v>0</v>
      </c>
      <c r="I14" s="272">
        <f>E14*H14</f>
        <v>0</v>
      </c>
      <c r="J14" s="271">
        <v>-1.7200000000002501E-2</v>
      </c>
      <c r="K14" s="272">
        <f>E14*J14</f>
        <v>-0.103200000000015</v>
      </c>
      <c r="O14" s="264">
        <v>2</v>
      </c>
      <c r="AA14" s="238">
        <v>1</v>
      </c>
      <c r="AB14" s="238">
        <v>7</v>
      </c>
      <c r="AC14" s="238">
        <v>7</v>
      </c>
      <c r="AZ14" s="238">
        <v>2</v>
      </c>
      <c r="BA14" s="238">
        <f>IF(AZ14=1,G14,0)</f>
        <v>0</v>
      </c>
      <c r="BB14" s="238">
        <f>IF(AZ14=2,G14,0)</f>
        <v>0</v>
      </c>
      <c r="BC14" s="238">
        <f>IF(AZ14=3,G14,0)</f>
        <v>0</v>
      </c>
      <c r="BD14" s="238">
        <f>IF(AZ14=4,G14,0)</f>
        <v>0</v>
      </c>
      <c r="BE14" s="238">
        <f>IF(AZ14=5,G14,0)</f>
        <v>0</v>
      </c>
      <c r="CA14" s="273">
        <v>1</v>
      </c>
      <c r="CB14" s="273">
        <v>7</v>
      </c>
    </row>
    <row r="15" spans="1:80">
      <c r="A15" s="274"/>
      <c r="B15" s="275"/>
      <c r="C15" s="339" t="s">
        <v>620</v>
      </c>
      <c r="D15" s="340"/>
      <c r="E15" s="340"/>
      <c r="F15" s="340"/>
      <c r="G15" s="341"/>
      <c r="I15" s="276"/>
      <c r="K15" s="276"/>
      <c r="L15" s="277" t="s">
        <v>620</v>
      </c>
      <c r="O15" s="264">
        <v>3</v>
      </c>
    </row>
    <row r="16" spans="1:80">
      <c r="A16" s="265">
        <v>4</v>
      </c>
      <c r="B16" s="266" t="s">
        <v>623</v>
      </c>
      <c r="C16" s="267" t="s">
        <v>624</v>
      </c>
      <c r="D16" s="268" t="s">
        <v>547</v>
      </c>
      <c r="E16" s="269">
        <v>17</v>
      </c>
      <c r="F16" s="269">
        <v>0</v>
      </c>
      <c r="G16" s="270">
        <f>E16*F16</f>
        <v>0</v>
      </c>
      <c r="H16" s="271">
        <v>0</v>
      </c>
      <c r="I16" s="272">
        <f>E16*H16</f>
        <v>0</v>
      </c>
      <c r="J16" s="271">
        <v>-1.94600000000094E-2</v>
      </c>
      <c r="K16" s="272">
        <f>E16*J16</f>
        <v>-0.33082000000015982</v>
      </c>
      <c r="O16" s="264">
        <v>2</v>
      </c>
      <c r="AA16" s="238">
        <v>1</v>
      </c>
      <c r="AB16" s="238">
        <v>0</v>
      </c>
      <c r="AC16" s="238">
        <v>0</v>
      </c>
      <c r="AZ16" s="238">
        <v>2</v>
      </c>
      <c r="BA16" s="238">
        <f>IF(AZ16=1,G16,0)</f>
        <v>0</v>
      </c>
      <c r="BB16" s="238">
        <f>IF(AZ16=2,G16,0)</f>
        <v>0</v>
      </c>
      <c r="BC16" s="238">
        <f>IF(AZ16=3,G16,0)</f>
        <v>0</v>
      </c>
      <c r="BD16" s="238">
        <f>IF(AZ16=4,G16,0)</f>
        <v>0</v>
      </c>
      <c r="BE16" s="238">
        <f>IF(AZ16=5,G16,0)</f>
        <v>0</v>
      </c>
      <c r="CA16" s="273">
        <v>1</v>
      </c>
      <c r="CB16" s="273">
        <v>0</v>
      </c>
    </row>
    <row r="17" spans="1:80">
      <c r="A17" s="274"/>
      <c r="B17" s="275"/>
      <c r="C17" s="339" t="s">
        <v>620</v>
      </c>
      <c r="D17" s="340"/>
      <c r="E17" s="340"/>
      <c r="F17" s="340"/>
      <c r="G17" s="341"/>
      <c r="I17" s="276"/>
      <c r="K17" s="276"/>
      <c r="L17" s="277" t="s">
        <v>620</v>
      </c>
      <c r="O17" s="264">
        <v>3</v>
      </c>
    </row>
    <row r="18" spans="1:80">
      <c r="A18" s="265">
        <v>5</v>
      </c>
      <c r="B18" s="266" t="s">
        <v>625</v>
      </c>
      <c r="C18" s="267" t="s">
        <v>626</v>
      </c>
      <c r="D18" s="268" t="s">
        <v>547</v>
      </c>
      <c r="E18" s="269">
        <v>3</v>
      </c>
      <c r="F18" s="269">
        <v>0</v>
      </c>
      <c r="G18" s="270">
        <f>E18*F18</f>
        <v>0</v>
      </c>
      <c r="H18" s="271">
        <v>0</v>
      </c>
      <c r="I18" s="272">
        <f>E18*H18</f>
        <v>0</v>
      </c>
      <c r="J18" s="271">
        <v>-3.2899999999983699E-2</v>
      </c>
      <c r="K18" s="272">
        <f>E18*J18</f>
        <v>-9.8699999999951105E-2</v>
      </c>
      <c r="O18" s="264">
        <v>2</v>
      </c>
      <c r="AA18" s="238">
        <v>1</v>
      </c>
      <c r="AB18" s="238">
        <v>7</v>
      </c>
      <c r="AC18" s="238">
        <v>7</v>
      </c>
      <c r="AZ18" s="238">
        <v>2</v>
      </c>
      <c r="BA18" s="238">
        <f>IF(AZ18=1,G18,0)</f>
        <v>0</v>
      </c>
      <c r="BB18" s="238">
        <f>IF(AZ18=2,G18,0)</f>
        <v>0</v>
      </c>
      <c r="BC18" s="238">
        <f>IF(AZ18=3,G18,0)</f>
        <v>0</v>
      </c>
      <c r="BD18" s="238">
        <f>IF(AZ18=4,G18,0)</f>
        <v>0</v>
      </c>
      <c r="BE18" s="238">
        <f>IF(AZ18=5,G18,0)</f>
        <v>0</v>
      </c>
      <c r="CA18" s="273">
        <v>1</v>
      </c>
      <c r="CB18" s="273">
        <v>7</v>
      </c>
    </row>
    <row r="19" spans="1:80">
      <c r="A19" s="274"/>
      <c r="B19" s="275"/>
      <c r="C19" s="339" t="s">
        <v>620</v>
      </c>
      <c r="D19" s="340"/>
      <c r="E19" s="340"/>
      <c r="F19" s="340"/>
      <c r="G19" s="341"/>
      <c r="I19" s="276"/>
      <c r="K19" s="276"/>
      <c r="L19" s="277" t="s">
        <v>620</v>
      </c>
      <c r="O19" s="264">
        <v>3</v>
      </c>
    </row>
    <row r="20" spans="1:80">
      <c r="A20" s="265">
        <v>6</v>
      </c>
      <c r="B20" s="266" t="s">
        <v>627</v>
      </c>
      <c r="C20" s="267" t="s">
        <v>628</v>
      </c>
      <c r="D20" s="268" t="s">
        <v>547</v>
      </c>
      <c r="E20" s="269">
        <v>3</v>
      </c>
      <c r="F20" s="269">
        <v>0</v>
      </c>
      <c r="G20" s="270">
        <f>E20*F20</f>
        <v>0</v>
      </c>
      <c r="H20" s="271">
        <v>0</v>
      </c>
      <c r="I20" s="272">
        <f>E20*H20</f>
        <v>0</v>
      </c>
      <c r="J20" s="271">
        <v>-8.7999999999965398E-2</v>
      </c>
      <c r="K20" s="272">
        <f>E20*J20</f>
        <v>-0.26399999999989621</v>
      </c>
      <c r="O20" s="264">
        <v>2</v>
      </c>
      <c r="AA20" s="238">
        <v>1</v>
      </c>
      <c r="AB20" s="238">
        <v>7</v>
      </c>
      <c r="AC20" s="238">
        <v>7</v>
      </c>
      <c r="AZ20" s="238">
        <v>2</v>
      </c>
      <c r="BA20" s="238">
        <f>IF(AZ20=1,G20,0)</f>
        <v>0</v>
      </c>
      <c r="BB20" s="238">
        <f>IF(AZ20=2,G20,0)</f>
        <v>0</v>
      </c>
      <c r="BC20" s="238">
        <f>IF(AZ20=3,G20,0)</f>
        <v>0</v>
      </c>
      <c r="BD20" s="238">
        <f>IF(AZ20=4,G20,0)</f>
        <v>0</v>
      </c>
      <c r="BE20" s="238">
        <f>IF(AZ20=5,G20,0)</f>
        <v>0</v>
      </c>
      <c r="CA20" s="273">
        <v>1</v>
      </c>
      <c r="CB20" s="273">
        <v>7</v>
      </c>
    </row>
    <row r="21" spans="1:80">
      <c r="A21" s="274"/>
      <c r="B21" s="275"/>
      <c r="C21" s="339" t="s">
        <v>620</v>
      </c>
      <c r="D21" s="340"/>
      <c r="E21" s="340"/>
      <c r="F21" s="340"/>
      <c r="G21" s="341"/>
      <c r="I21" s="276"/>
      <c r="K21" s="276"/>
      <c r="L21" s="277" t="s">
        <v>620</v>
      </c>
      <c r="O21" s="264">
        <v>3</v>
      </c>
    </row>
    <row r="22" spans="1:80">
      <c r="A22" s="265">
        <v>7</v>
      </c>
      <c r="B22" s="266" t="s">
        <v>629</v>
      </c>
      <c r="C22" s="267" t="s">
        <v>630</v>
      </c>
      <c r="D22" s="268" t="s">
        <v>547</v>
      </c>
      <c r="E22" s="269">
        <v>3</v>
      </c>
      <c r="F22" s="269">
        <v>0</v>
      </c>
      <c r="G22" s="270">
        <f>E22*F22</f>
        <v>0</v>
      </c>
      <c r="H22" s="271">
        <v>0</v>
      </c>
      <c r="I22" s="272">
        <f>E22*H22</f>
        <v>0</v>
      </c>
      <c r="J22" s="271">
        <v>-9.2000000000069804E-3</v>
      </c>
      <c r="K22" s="272">
        <f>E22*J22</f>
        <v>-2.7600000000020941E-2</v>
      </c>
      <c r="O22" s="264">
        <v>2</v>
      </c>
      <c r="AA22" s="238">
        <v>1</v>
      </c>
      <c r="AB22" s="238">
        <v>7</v>
      </c>
      <c r="AC22" s="238">
        <v>7</v>
      </c>
      <c r="AZ22" s="238">
        <v>2</v>
      </c>
      <c r="BA22" s="238">
        <f>IF(AZ22=1,G22,0)</f>
        <v>0</v>
      </c>
      <c r="BB22" s="238">
        <f>IF(AZ22=2,G22,0)</f>
        <v>0</v>
      </c>
      <c r="BC22" s="238">
        <f>IF(AZ22=3,G22,0)</f>
        <v>0</v>
      </c>
      <c r="BD22" s="238">
        <f>IF(AZ22=4,G22,0)</f>
        <v>0</v>
      </c>
      <c r="BE22" s="238">
        <f>IF(AZ22=5,G22,0)</f>
        <v>0</v>
      </c>
      <c r="CA22" s="273">
        <v>1</v>
      </c>
      <c r="CB22" s="273">
        <v>7</v>
      </c>
    </row>
    <row r="23" spans="1:80">
      <c r="A23" s="274"/>
      <c r="B23" s="275"/>
      <c r="C23" s="339" t="s">
        <v>620</v>
      </c>
      <c r="D23" s="340"/>
      <c r="E23" s="340"/>
      <c r="F23" s="340"/>
      <c r="G23" s="341"/>
      <c r="I23" s="276"/>
      <c r="K23" s="276"/>
      <c r="L23" s="277" t="s">
        <v>620</v>
      </c>
      <c r="O23" s="264">
        <v>3</v>
      </c>
    </row>
    <row r="24" spans="1:80">
      <c r="A24" s="265">
        <v>8</v>
      </c>
      <c r="B24" s="266" t="s">
        <v>631</v>
      </c>
      <c r="C24" s="267" t="s">
        <v>632</v>
      </c>
      <c r="D24" s="268" t="s">
        <v>547</v>
      </c>
      <c r="E24" s="269">
        <v>1</v>
      </c>
      <c r="F24" s="269">
        <v>0</v>
      </c>
      <c r="G24" s="270">
        <f>E24*F24</f>
        <v>0</v>
      </c>
      <c r="H24" s="271">
        <v>0</v>
      </c>
      <c r="I24" s="272">
        <f>E24*H24</f>
        <v>0</v>
      </c>
      <c r="J24" s="271">
        <v>-3.4699999999986603E-2</v>
      </c>
      <c r="K24" s="272">
        <f>E24*J24</f>
        <v>-3.4699999999986603E-2</v>
      </c>
      <c r="O24" s="264">
        <v>2</v>
      </c>
      <c r="AA24" s="238">
        <v>1</v>
      </c>
      <c r="AB24" s="238">
        <v>7</v>
      </c>
      <c r="AC24" s="238">
        <v>7</v>
      </c>
      <c r="AZ24" s="238">
        <v>2</v>
      </c>
      <c r="BA24" s="238">
        <f>IF(AZ24=1,G24,0)</f>
        <v>0</v>
      </c>
      <c r="BB24" s="238">
        <f>IF(AZ24=2,G24,0)</f>
        <v>0</v>
      </c>
      <c r="BC24" s="238">
        <f>IF(AZ24=3,G24,0)</f>
        <v>0</v>
      </c>
      <c r="BD24" s="238">
        <f>IF(AZ24=4,G24,0)</f>
        <v>0</v>
      </c>
      <c r="BE24" s="238">
        <f>IF(AZ24=5,G24,0)</f>
        <v>0</v>
      </c>
      <c r="CA24" s="273">
        <v>1</v>
      </c>
      <c r="CB24" s="273">
        <v>7</v>
      </c>
    </row>
    <row r="25" spans="1:80">
      <c r="A25" s="274"/>
      <c r="B25" s="275"/>
      <c r="C25" s="339" t="s">
        <v>620</v>
      </c>
      <c r="D25" s="340"/>
      <c r="E25" s="340"/>
      <c r="F25" s="340"/>
      <c r="G25" s="341"/>
      <c r="I25" s="276"/>
      <c r="K25" s="276"/>
      <c r="L25" s="277" t="s">
        <v>620</v>
      </c>
      <c r="O25" s="264">
        <v>3</v>
      </c>
    </row>
    <row r="26" spans="1:80">
      <c r="A26" s="265">
        <v>9</v>
      </c>
      <c r="B26" s="266" t="s">
        <v>633</v>
      </c>
      <c r="C26" s="267" t="s">
        <v>634</v>
      </c>
      <c r="D26" s="268" t="s">
        <v>547</v>
      </c>
      <c r="E26" s="269">
        <v>27</v>
      </c>
      <c r="F26" s="269">
        <v>0</v>
      </c>
      <c r="G26" s="270">
        <f>E26*F26</f>
        <v>0</v>
      </c>
      <c r="H26" s="271">
        <v>0</v>
      </c>
      <c r="I26" s="272">
        <f>E26*H26</f>
        <v>0</v>
      </c>
      <c r="J26" s="271">
        <v>-1.55999999999956E-3</v>
      </c>
      <c r="K26" s="272">
        <f>E26*J26</f>
        <v>-4.2119999999988118E-2</v>
      </c>
      <c r="O26" s="264">
        <v>2</v>
      </c>
      <c r="AA26" s="238">
        <v>1</v>
      </c>
      <c r="AB26" s="238">
        <v>7</v>
      </c>
      <c r="AC26" s="238">
        <v>7</v>
      </c>
      <c r="AZ26" s="238">
        <v>2</v>
      </c>
      <c r="BA26" s="238">
        <f>IF(AZ26=1,G26,0)</f>
        <v>0</v>
      </c>
      <c r="BB26" s="238">
        <f>IF(AZ26=2,G26,0)</f>
        <v>0</v>
      </c>
      <c r="BC26" s="238">
        <f>IF(AZ26=3,G26,0)</f>
        <v>0</v>
      </c>
      <c r="BD26" s="238">
        <f>IF(AZ26=4,G26,0)</f>
        <v>0</v>
      </c>
      <c r="BE26" s="238">
        <f>IF(AZ26=5,G26,0)</f>
        <v>0</v>
      </c>
      <c r="CA26" s="273">
        <v>1</v>
      </c>
      <c r="CB26" s="273">
        <v>7</v>
      </c>
    </row>
    <row r="27" spans="1:80">
      <c r="A27" s="265">
        <v>10</v>
      </c>
      <c r="B27" s="266" t="s">
        <v>635</v>
      </c>
      <c r="C27" s="267" t="s">
        <v>636</v>
      </c>
      <c r="D27" s="268" t="s">
        <v>100</v>
      </c>
      <c r="E27" s="269">
        <v>1</v>
      </c>
      <c r="F27" s="269">
        <v>0</v>
      </c>
      <c r="G27" s="270">
        <f>E27*F27</f>
        <v>0</v>
      </c>
      <c r="H27" s="271">
        <v>0</v>
      </c>
      <c r="I27" s="272">
        <f>E27*H27</f>
        <v>0</v>
      </c>
      <c r="J27" s="271"/>
      <c r="K27" s="272">
        <f>E27*J27</f>
        <v>0</v>
      </c>
      <c r="O27" s="264">
        <v>2</v>
      </c>
      <c r="AA27" s="238">
        <v>12</v>
      </c>
      <c r="AB27" s="238">
        <v>0</v>
      </c>
      <c r="AC27" s="238">
        <v>3</v>
      </c>
      <c r="AZ27" s="238">
        <v>2</v>
      </c>
      <c r="BA27" s="238">
        <f>IF(AZ27=1,G27,0)</f>
        <v>0</v>
      </c>
      <c r="BB27" s="238">
        <f>IF(AZ27=2,G27,0)</f>
        <v>0</v>
      </c>
      <c r="BC27" s="238">
        <f>IF(AZ27=3,G27,0)</f>
        <v>0</v>
      </c>
      <c r="BD27" s="238">
        <f>IF(AZ27=4,G27,0)</f>
        <v>0</v>
      </c>
      <c r="BE27" s="238">
        <f>IF(AZ27=5,G27,0)</f>
        <v>0</v>
      </c>
      <c r="CA27" s="273">
        <v>12</v>
      </c>
      <c r="CB27" s="273">
        <v>0</v>
      </c>
    </row>
    <row r="28" spans="1:80">
      <c r="A28" s="274"/>
      <c r="B28" s="275"/>
      <c r="C28" s="339" t="s">
        <v>637</v>
      </c>
      <c r="D28" s="340"/>
      <c r="E28" s="340"/>
      <c r="F28" s="340"/>
      <c r="G28" s="341"/>
      <c r="I28" s="276"/>
      <c r="K28" s="276"/>
      <c r="L28" s="277" t="s">
        <v>637</v>
      </c>
      <c r="O28" s="264">
        <v>3</v>
      </c>
    </row>
    <row r="29" spans="1:80">
      <c r="A29" s="265">
        <v>11</v>
      </c>
      <c r="B29" s="266" t="s">
        <v>638</v>
      </c>
      <c r="C29" s="267" t="s">
        <v>639</v>
      </c>
      <c r="D29" s="268" t="s">
        <v>547</v>
      </c>
      <c r="E29" s="269">
        <v>15</v>
      </c>
      <c r="F29" s="269">
        <v>0</v>
      </c>
      <c r="G29" s="270">
        <f>E29*F29</f>
        <v>0</v>
      </c>
      <c r="H29" s="271">
        <v>2.0000000000010201E-2</v>
      </c>
      <c r="I29" s="272">
        <f>E29*H29</f>
        <v>0.30000000000015303</v>
      </c>
      <c r="J29" s="271"/>
      <c r="K29" s="272">
        <f>E29*J29</f>
        <v>0</v>
      </c>
      <c r="O29" s="264">
        <v>2</v>
      </c>
      <c r="AA29" s="238">
        <v>12</v>
      </c>
      <c r="AB29" s="238">
        <v>0</v>
      </c>
      <c r="AC29" s="238">
        <v>6</v>
      </c>
      <c r="AZ29" s="238">
        <v>2</v>
      </c>
      <c r="BA29" s="238">
        <f>IF(AZ29=1,G29,0)</f>
        <v>0</v>
      </c>
      <c r="BB29" s="238">
        <f>IF(AZ29=2,G29,0)</f>
        <v>0</v>
      </c>
      <c r="BC29" s="238">
        <f>IF(AZ29=3,G29,0)</f>
        <v>0</v>
      </c>
      <c r="BD29" s="238">
        <f>IF(AZ29=4,G29,0)</f>
        <v>0</v>
      </c>
      <c r="BE29" s="238">
        <f>IF(AZ29=5,G29,0)</f>
        <v>0</v>
      </c>
      <c r="CA29" s="273">
        <v>12</v>
      </c>
      <c r="CB29" s="273">
        <v>0</v>
      </c>
    </row>
    <row r="30" spans="1:80">
      <c r="A30" s="274"/>
      <c r="B30" s="275"/>
      <c r="C30" s="339" t="s">
        <v>223</v>
      </c>
      <c r="D30" s="340"/>
      <c r="E30" s="340"/>
      <c r="F30" s="340"/>
      <c r="G30" s="341"/>
      <c r="I30" s="276"/>
      <c r="K30" s="276"/>
      <c r="L30" s="277" t="s">
        <v>223</v>
      </c>
      <c r="O30" s="264">
        <v>3</v>
      </c>
    </row>
    <row r="31" spans="1:80">
      <c r="A31" s="274"/>
      <c r="B31" s="275"/>
      <c r="C31" s="339" t="s">
        <v>640</v>
      </c>
      <c r="D31" s="340"/>
      <c r="E31" s="340"/>
      <c r="F31" s="340"/>
      <c r="G31" s="341"/>
      <c r="I31" s="276"/>
      <c r="K31" s="276"/>
      <c r="L31" s="277" t="s">
        <v>640</v>
      </c>
      <c r="O31" s="264">
        <v>3</v>
      </c>
    </row>
    <row r="32" spans="1:80">
      <c r="A32" s="274"/>
      <c r="B32" s="275"/>
      <c r="C32" s="339" t="s">
        <v>641</v>
      </c>
      <c r="D32" s="340"/>
      <c r="E32" s="340"/>
      <c r="F32" s="340"/>
      <c r="G32" s="341"/>
      <c r="I32" s="276"/>
      <c r="K32" s="276"/>
      <c r="L32" s="277" t="s">
        <v>641</v>
      </c>
      <c r="O32" s="264">
        <v>3</v>
      </c>
    </row>
    <row r="33" spans="1:15">
      <c r="A33" s="274"/>
      <c r="B33" s="275"/>
      <c r="C33" s="339" t="s">
        <v>642</v>
      </c>
      <c r="D33" s="340"/>
      <c r="E33" s="340"/>
      <c r="F33" s="340"/>
      <c r="G33" s="341"/>
      <c r="I33" s="276"/>
      <c r="K33" s="276"/>
      <c r="L33" s="277" t="s">
        <v>642</v>
      </c>
      <c r="O33" s="264">
        <v>3</v>
      </c>
    </row>
    <row r="34" spans="1:15">
      <c r="A34" s="274"/>
      <c r="B34" s="275"/>
      <c r="C34" s="339" t="s">
        <v>643</v>
      </c>
      <c r="D34" s="340"/>
      <c r="E34" s="340"/>
      <c r="F34" s="340"/>
      <c r="G34" s="341"/>
      <c r="I34" s="276"/>
      <c r="K34" s="276"/>
      <c r="L34" s="277" t="s">
        <v>643</v>
      </c>
      <c r="O34" s="264">
        <v>3</v>
      </c>
    </row>
    <row r="35" spans="1:15">
      <c r="A35" s="274"/>
      <c r="B35" s="275"/>
      <c r="C35" s="339" t="s">
        <v>644</v>
      </c>
      <c r="D35" s="340"/>
      <c r="E35" s="340"/>
      <c r="F35" s="340"/>
      <c r="G35" s="341"/>
      <c r="I35" s="276"/>
      <c r="K35" s="276"/>
      <c r="L35" s="277" t="s">
        <v>644</v>
      </c>
      <c r="O35" s="264">
        <v>3</v>
      </c>
    </row>
    <row r="36" spans="1:15">
      <c r="A36" s="274"/>
      <c r="B36" s="275"/>
      <c r="C36" s="339" t="s">
        <v>645</v>
      </c>
      <c r="D36" s="340"/>
      <c r="E36" s="340"/>
      <c r="F36" s="340"/>
      <c r="G36" s="341"/>
      <c r="I36" s="276"/>
      <c r="K36" s="276"/>
      <c r="L36" s="277" t="s">
        <v>645</v>
      </c>
      <c r="O36" s="264">
        <v>3</v>
      </c>
    </row>
    <row r="37" spans="1:15">
      <c r="A37" s="274"/>
      <c r="B37" s="275"/>
      <c r="C37" s="339" t="s">
        <v>646</v>
      </c>
      <c r="D37" s="340"/>
      <c r="E37" s="340"/>
      <c r="F37" s="340"/>
      <c r="G37" s="341"/>
      <c r="I37" s="276"/>
      <c r="K37" s="276"/>
      <c r="L37" s="277" t="s">
        <v>646</v>
      </c>
      <c r="O37" s="264">
        <v>3</v>
      </c>
    </row>
    <row r="38" spans="1:15">
      <c r="A38" s="274"/>
      <c r="B38" s="275"/>
      <c r="C38" s="339" t="s">
        <v>647</v>
      </c>
      <c r="D38" s="340"/>
      <c r="E38" s="340"/>
      <c r="F38" s="340"/>
      <c r="G38" s="341"/>
      <c r="I38" s="276"/>
      <c r="K38" s="276"/>
      <c r="L38" s="277" t="s">
        <v>647</v>
      </c>
      <c r="O38" s="264">
        <v>3</v>
      </c>
    </row>
    <row r="39" spans="1:15">
      <c r="A39" s="274"/>
      <c r="B39" s="275"/>
      <c r="C39" s="339" t="s">
        <v>648</v>
      </c>
      <c r="D39" s="340"/>
      <c r="E39" s="340"/>
      <c r="F39" s="340"/>
      <c r="G39" s="341"/>
      <c r="I39" s="276"/>
      <c r="K39" s="276"/>
      <c r="L39" s="277" t="s">
        <v>648</v>
      </c>
      <c r="O39" s="264">
        <v>3</v>
      </c>
    </row>
    <row r="40" spans="1:15">
      <c r="A40" s="274"/>
      <c r="B40" s="275"/>
      <c r="C40" s="339" t="s">
        <v>649</v>
      </c>
      <c r="D40" s="340"/>
      <c r="E40" s="340"/>
      <c r="F40" s="340"/>
      <c r="G40" s="341"/>
      <c r="I40" s="276"/>
      <c r="K40" s="276"/>
      <c r="L40" s="277" t="s">
        <v>649</v>
      </c>
      <c r="O40" s="264">
        <v>3</v>
      </c>
    </row>
    <row r="41" spans="1:15">
      <c r="A41" s="274"/>
      <c r="B41" s="275"/>
      <c r="C41" s="339" t="s">
        <v>650</v>
      </c>
      <c r="D41" s="340"/>
      <c r="E41" s="340"/>
      <c r="F41" s="340"/>
      <c r="G41" s="341"/>
      <c r="I41" s="276"/>
      <c r="K41" s="276"/>
      <c r="L41" s="277" t="s">
        <v>650</v>
      </c>
      <c r="O41" s="264">
        <v>3</v>
      </c>
    </row>
    <row r="42" spans="1:15">
      <c r="A42" s="274"/>
      <c r="B42" s="275"/>
      <c r="C42" s="339" t="s">
        <v>651</v>
      </c>
      <c r="D42" s="340"/>
      <c r="E42" s="340"/>
      <c r="F42" s="340"/>
      <c r="G42" s="341"/>
      <c r="I42" s="276"/>
      <c r="K42" s="276"/>
      <c r="L42" s="277" t="s">
        <v>651</v>
      </c>
      <c r="O42" s="264">
        <v>3</v>
      </c>
    </row>
    <row r="43" spans="1:15">
      <c r="A43" s="274"/>
      <c r="B43" s="275"/>
      <c r="C43" s="339" t="s">
        <v>652</v>
      </c>
      <c r="D43" s="340"/>
      <c r="E43" s="340"/>
      <c r="F43" s="340"/>
      <c r="G43" s="341"/>
      <c r="I43" s="276"/>
      <c r="K43" s="276"/>
      <c r="L43" s="277" t="s">
        <v>652</v>
      </c>
      <c r="O43" s="264">
        <v>3</v>
      </c>
    </row>
    <row r="44" spans="1:15" ht="22.5">
      <c r="A44" s="274"/>
      <c r="B44" s="275"/>
      <c r="C44" s="339" t="s">
        <v>653</v>
      </c>
      <c r="D44" s="340"/>
      <c r="E44" s="340"/>
      <c r="F44" s="340"/>
      <c r="G44" s="341"/>
      <c r="I44" s="276"/>
      <c r="K44" s="276"/>
      <c r="L44" s="277" t="s">
        <v>653</v>
      </c>
      <c r="O44" s="264">
        <v>3</v>
      </c>
    </row>
    <row r="45" spans="1:15">
      <c r="A45" s="274"/>
      <c r="B45" s="278"/>
      <c r="C45" s="337" t="s">
        <v>654</v>
      </c>
      <c r="D45" s="338"/>
      <c r="E45" s="279">
        <v>3</v>
      </c>
      <c r="F45" s="280"/>
      <c r="G45" s="281"/>
      <c r="H45" s="282"/>
      <c r="I45" s="276"/>
      <c r="J45" s="283"/>
      <c r="K45" s="276"/>
      <c r="M45" s="277" t="s">
        <v>654</v>
      </c>
      <c r="O45" s="264"/>
    </row>
    <row r="46" spans="1:15">
      <c r="A46" s="274"/>
      <c r="B46" s="278"/>
      <c r="C46" s="337" t="s">
        <v>576</v>
      </c>
      <c r="D46" s="338"/>
      <c r="E46" s="279">
        <v>4</v>
      </c>
      <c r="F46" s="280"/>
      <c r="G46" s="281"/>
      <c r="H46" s="282"/>
      <c r="I46" s="276"/>
      <c r="J46" s="283"/>
      <c r="K46" s="276"/>
      <c r="M46" s="277" t="s">
        <v>576</v>
      </c>
      <c r="O46" s="264"/>
    </row>
    <row r="47" spans="1:15">
      <c r="A47" s="274"/>
      <c r="B47" s="278"/>
      <c r="C47" s="337" t="s">
        <v>655</v>
      </c>
      <c r="D47" s="338"/>
      <c r="E47" s="279">
        <v>4</v>
      </c>
      <c r="F47" s="280"/>
      <c r="G47" s="281"/>
      <c r="H47" s="282"/>
      <c r="I47" s="276"/>
      <c r="J47" s="283"/>
      <c r="K47" s="276"/>
      <c r="M47" s="277" t="s">
        <v>655</v>
      </c>
      <c r="O47" s="264"/>
    </row>
    <row r="48" spans="1:15">
      <c r="A48" s="274"/>
      <c r="B48" s="278"/>
      <c r="C48" s="337" t="s">
        <v>656</v>
      </c>
      <c r="D48" s="338"/>
      <c r="E48" s="279">
        <v>4</v>
      </c>
      <c r="F48" s="280"/>
      <c r="G48" s="281"/>
      <c r="H48" s="282"/>
      <c r="I48" s="276"/>
      <c r="J48" s="283"/>
      <c r="K48" s="276"/>
      <c r="M48" s="277" t="s">
        <v>656</v>
      </c>
      <c r="O48" s="264"/>
    </row>
    <row r="49" spans="1:80" ht="22.5">
      <c r="A49" s="265">
        <v>12</v>
      </c>
      <c r="B49" s="266" t="s">
        <v>657</v>
      </c>
      <c r="C49" s="267" t="s">
        <v>658</v>
      </c>
      <c r="D49" s="268" t="s">
        <v>547</v>
      </c>
      <c r="E49" s="269">
        <v>17</v>
      </c>
      <c r="F49" s="269">
        <v>0</v>
      </c>
      <c r="G49" s="270">
        <f>E49*F49</f>
        <v>0</v>
      </c>
      <c r="H49" s="271">
        <v>8.4999999999979504E-4</v>
      </c>
      <c r="I49" s="272">
        <f>E49*H49</f>
        <v>1.4449999999996516E-2</v>
      </c>
      <c r="J49" s="271"/>
      <c r="K49" s="272">
        <f>E49*J49</f>
        <v>0</v>
      </c>
      <c r="O49" s="264">
        <v>2</v>
      </c>
      <c r="AA49" s="238">
        <v>12</v>
      </c>
      <c r="AB49" s="238">
        <v>0</v>
      </c>
      <c r="AC49" s="238">
        <v>7</v>
      </c>
      <c r="AZ49" s="238">
        <v>2</v>
      </c>
      <c r="BA49" s="238">
        <f>IF(AZ49=1,G49,0)</f>
        <v>0</v>
      </c>
      <c r="BB49" s="238">
        <f>IF(AZ49=2,G49,0)</f>
        <v>0</v>
      </c>
      <c r="BC49" s="238">
        <f>IF(AZ49=3,G49,0)</f>
        <v>0</v>
      </c>
      <c r="BD49" s="238">
        <f>IF(AZ49=4,G49,0)</f>
        <v>0</v>
      </c>
      <c r="BE49" s="238">
        <f>IF(AZ49=5,G49,0)</f>
        <v>0</v>
      </c>
      <c r="CA49" s="273">
        <v>12</v>
      </c>
      <c r="CB49" s="273">
        <v>0</v>
      </c>
    </row>
    <row r="50" spans="1:80">
      <c r="A50" s="274"/>
      <c r="B50" s="275"/>
      <c r="C50" s="339" t="s">
        <v>223</v>
      </c>
      <c r="D50" s="340"/>
      <c r="E50" s="340"/>
      <c r="F50" s="340"/>
      <c r="G50" s="341"/>
      <c r="I50" s="276"/>
      <c r="K50" s="276"/>
      <c r="L50" s="277" t="s">
        <v>223</v>
      </c>
      <c r="O50" s="264">
        <v>3</v>
      </c>
    </row>
    <row r="51" spans="1:80">
      <c r="A51" s="274"/>
      <c r="B51" s="275"/>
      <c r="C51" s="339" t="s">
        <v>659</v>
      </c>
      <c r="D51" s="340"/>
      <c r="E51" s="340"/>
      <c r="F51" s="340"/>
      <c r="G51" s="341"/>
      <c r="I51" s="276"/>
      <c r="K51" s="276"/>
      <c r="L51" s="277" t="s">
        <v>659</v>
      </c>
      <c r="O51" s="264">
        <v>3</v>
      </c>
    </row>
    <row r="52" spans="1:80">
      <c r="A52" s="274"/>
      <c r="B52" s="275"/>
      <c r="C52" s="339" t="s">
        <v>660</v>
      </c>
      <c r="D52" s="340"/>
      <c r="E52" s="340"/>
      <c r="F52" s="340"/>
      <c r="G52" s="341"/>
      <c r="I52" s="276"/>
      <c r="K52" s="276"/>
      <c r="L52" s="277" t="s">
        <v>660</v>
      </c>
      <c r="O52" s="264">
        <v>3</v>
      </c>
    </row>
    <row r="53" spans="1:80">
      <c r="A53" s="274"/>
      <c r="B53" s="275"/>
      <c r="C53" s="339" t="s">
        <v>661</v>
      </c>
      <c r="D53" s="340"/>
      <c r="E53" s="340"/>
      <c r="F53" s="340"/>
      <c r="G53" s="341"/>
      <c r="I53" s="276"/>
      <c r="K53" s="276"/>
      <c r="L53" s="277" t="s">
        <v>661</v>
      </c>
      <c r="O53" s="264">
        <v>3</v>
      </c>
    </row>
    <row r="54" spans="1:80">
      <c r="A54" s="274"/>
      <c r="B54" s="275"/>
      <c r="C54" s="339" t="s">
        <v>662</v>
      </c>
      <c r="D54" s="340"/>
      <c r="E54" s="340"/>
      <c r="F54" s="340"/>
      <c r="G54" s="341"/>
      <c r="I54" s="276"/>
      <c r="K54" s="276"/>
      <c r="L54" s="277" t="s">
        <v>662</v>
      </c>
      <c r="O54" s="264">
        <v>3</v>
      </c>
    </row>
    <row r="55" spans="1:80">
      <c r="A55" s="274"/>
      <c r="B55" s="275"/>
      <c r="C55" s="339" t="s">
        <v>663</v>
      </c>
      <c r="D55" s="340"/>
      <c r="E55" s="340"/>
      <c r="F55" s="340"/>
      <c r="G55" s="341"/>
      <c r="I55" s="276"/>
      <c r="K55" s="276"/>
      <c r="L55" s="277" t="s">
        <v>663</v>
      </c>
      <c r="O55" s="264">
        <v>3</v>
      </c>
    </row>
    <row r="56" spans="1:80">
      <c r="A56" s="274"/>
      <c r="B56" s="275"/>
      <c r="C56" s="339"/>
      <c r="D56" s="340"/>
      <c r="E56" s="340"/>
      <c r="F56" s="340"/>
      <c r="G56" s="341"/>
      <c r="I56" s="276"/>
      <c r="K56" s="276"/>
      <c r="L56" s="277"/>
      <c r="O56" s="264">
        <v>3</v>
      </c>
    </row>
    <row r="57" spans="1:80">
      <c r="A57" s="265">
        <v>13</v>
      </c>
      <c r="B57" s="266" t="s">
        <v>664</v>
      </c>
      <c r="C57" s="267" t="s">
        <v>665</v>
      </c>
      <c r="D57" s="268" t="s">
        <v>547</v>
      </c>
      <c r="E57" s="269">
        <v>17</v>
      </c>
      <c r="F57" s="269">
        <v>0</v>
      </c>
      <c r="G57" s="270">
        <f>E57*F57</f>
        <v>0</v>
      </c>
      <c r="H57" s="271">
        <v>1.6210000000000901E-2</v>
      </c>
      <c r="I57" s="272">
        <f>E57*H57</f>
        <v>0.2755700000000153</v>
      </c>
      <c r="J57" s="271"/>
      <c r="K57" s="272">
        <f>E57*J57</f>
        <v>0</v>
      </c>
      <c r="O57" s="264">
        <v>2</v>
      </c>
      <c r="AA57" s="238">
        <v>12</v>
      </c>
      <c r="AB57" s="238">
        <v>0</v>
      </c>
      <c r="AC57" s="238">
        <v>11</v>
      </c>
      <c r="AZ57" s="238">
        <v>2</v>
      </c>
      <c r="BA57" s="238">
        <f>IF(AZ57=1,G57,0)</f>
        <v>0</v>
      </c>
      <c r="BB57" s="238">
        <f>IF(AZ57=2,G57,0)</f>
        <v>0</v>
      </c>
      <c r="BC57" s="238">
        <f>IF(AZ57=3,G57,0)</f>
        <v>0</v>
      </c>
      <c r="BD57" s="238">
        <f>IF(AZ57=4,G57,0)</f>
        <v>0</v>
      </c>
      <c r="BE57" s="238">
        <f>IF(AZ57=5,G57,0)</f>
        <v>0</v>
      </c>
      <c r="CA57" s="273">
        <v>12</v>
      </c>
      <c r="CB57" s="273">
        <v>0</v>
      </c>
    </row>
    <row r="58" spans="1:80">
      <c r="A58" s="274"/>
      <c r="B58" s="275"/>
      <c r="C58" s="339" t="s">
        <v>223</v>
      </c>
      <c r="D58" s="340"/>
      <c r="E58" s="340"/>
      <c r="F58" s="340"/>
      <c r="G58" s="341"/>
      <c r="I58" s="276"/>
      <c r="K58" s="276"/>
      <c r="L58" s="277" t="s">
        <v>223</v>
      </c>
      <c r="O58" s="264">
        <v>3</v>
      </c>
    </row>
    <row r="59" spans="1:80">
      <c r="A59" s="274"/>
      <c r="B59" s="275"/>
      <c r="C59" s="339" t="s">
        <v>666</v>
      </c>
      <c r="D59" s="340"/>
      <c r="E59" s="340"/>
      <c r="F59" s="340"/>
      <c r="G59" s="341"/>
      <c r="I59" s="276"/>
      <c r="K59" s="276"/>
      <c r="L59" s="277" t="s">
        <v>666</v>
      </c>
      <c r="O59" s="264">
        <v>3</v>
      </c>
    </row>
    <row r="60" spans="1:80">
      <c r="A60" s="274"/>
      <c r="B60" s="275"/>
      <c r="C60" s="339" t="s">
        <v>667</v>
      </c>
      <c r="D60" s="340"/>
      <c r="E60" s="340"/>
      <c r="F60" s="340"/>
      <c r="G60" s="341"/>
      <c r="I60" s="276"/>
      <c r="K60" s="276"/>
      <c r="L60" s="277" t="s">
        <v>667</v>
      </c>
      <c r="O60" s="264">
        <v>3</v>
      </c>
    </row>
    <row r="61" spans="1:80">
      <c r="A61" s="274"/>
      <c r="B61" s="275"/>
      <c r="C61" s="339" t="s">
        <v>668</v>
      </c>
      <c r="D61" s="340"/>
      <c r="E61" s="340"/>
      <c r="F61" s="340"/>
      <c r="G61" s="341"/>
      <c r="I61" s="276"/>
      <c r="K61" s="276"/>
      <c r="L61" s="277" t="s">
        <v>668</v>
      </c>
      <c r="O61" s="264">
        <v>3</v>
      </c>
    </row>
    <row r="62" spans="1:80">
      <c r="A62" s="274"/>
      <c r="B62" s="275"/>
      <c r="C62" s="339" t="s">
        <v>669</v>
      </c>
      <c r="D62" s="340"/>
      <c r="E62" s="340"/>
      <c r="F62" s="340"/>
      <c r="G62" s="341"/>
      <c r="I62" s="276"/>
      <c r="K62" s="276"/>
      <c r="L62" s="277" t="s">
        <v>669</v>
      </c>
      <c r="O62" s="264">
        <v>3</v>
      </c>
    </row>
    <row r="63" spans="1:80">
      <c r="A63" s="274"/>
      <c r="B63" s="275"/>
      <c r="C63" s="339" t="s">
        <v>670</v>
      </c>
      <c r="D63" s="340"/>
      <c r="E63" s="340"/>
      <c r="F63" s="340"/>
      <c r="G63" s="341"/>
      <c r="I63" s="276"/>
      <c r="K63" s="276"/>
      <c r="L63" s="277" t="s">
        <v>670</v>
      </c>
      <c r="O63" s="264">
        <v>3</v>
      </c>
    </row>
    <row r="64" spans="1:80" ht="22.5">
      <c r="A64" s="274"/>
      <c r="B64" s="275"/>
      <c r="C64" s="339" t="s">
        <v>671</v>
      </c>
      <c r="D64" s="340"/>
      <c r="E64" s="340"/>
      <c r="F64" s="340"/>
      <c r="G64" s="341"/>
      <c r="I64" s="276"/>
      <c r="K64" s="276"/>
      <c r="L64" s="277" t="s">
        <v>671</v>
      </c>
      <c r="O64" s="264">
        <v>3</v>
      </c>
    </row>
    <row r="65" spans="1:80">
      <c r="A65" s="274"/>
      <c r="B65" s="278"/>
      <c r="C65" s="337" t="s">
        <v>654</v>
      </c>
      <c r="D65" s="338"/>
      <c r="E65" s="279">
        <v>3</v>
      </c>
      <c r="F65" s="280"/>
      <c r="G65" s="281"/>
      <c r="H65" s="282"/>
      <c r="I65" s="276"/>
      <c r="J65" s="283"/>
      <c r="K65" s="276"/>
      <c r="M65" s="277" t="s">
        <v>654</v>
      </c>
      <c r="O65" s="264"/>
    </row>
    <row r="66" spans="1:80">
      <c r="A66" s="274"/>
      <c r="B66" s="278"/>
      <c r="C66" s="337" t="s">
        <v>576</v>
      </c>
      <c r="D66" s="338"/>
      <c r="E66" s="279">
        <v>4</v>
      </c>
      <c r="F66" s="280"/>
      <c r="G66" s="281"/>
      <c r="H66" s="282"/>
      <c r="I66" s="276"/>
      <c r="J66" s="283"/>
      <c r="K66" s="276"/>
      <c r="M66" s="277" t="s">
        <v>576</v>
      </c>
      <c r="O66" s="264"/>
    </row>
    <row r="67" spans="1:80">
      <c r="A67" s="274"/>
      <c r="B67" s="278"/>
      <c r="C67" s="337" t="s">
        <v>655</v>
      </c>
      <c r="D67" s="338"/>
      <c r="E67" s="279">
        <v>4</v>
      </c>
      <c r="F67" s="280"/>
      <c r="G67" s="281"/>
      <c r="H67" s="282"/>
      <c r="I67" s="276"/>
      <c r="J67" s="283"/>
      <c r="K67" s="276"/>
      <c r="M67" s="277" t="s">
        <v>655</v>
      </c>
      <c r="O67" s="264"/>
    </row>
    <row r="68" spans="1:80">
      <c r="A68" s="274"/>
      <c r="B68" s="278"/>
      <c r="C68" s="337" t="s">
        <v>672</v>
      </c>
      <c r="D68" s="338"/>
      <c r="E68" s="279">
        <v>6</v>
      </c>
      <c r="F68" s="280"/>
      <c r="G68" s="281"/>
      <c r="H68" s="282"/>
      <c r="I68" s="276"/>
      <c r="J68" s="283"/>
      <c r="K68" s="276"/>
      <c r="M68" s="277" t="s">
        <v>672</v>
      </c>
      <c r="O68" s="264"/>
    </row>
    <row r="69" spans="1:80" ht="22.5">
      <c r="A69" s="265">
        <v>14</v>
      </c>
      <c r="B69" s="266" t="s">
        <v>673</v>
      </c>
      <c r="C69" s="267" t="s">
        <v>674</v>
      </c>
      <c r="D69" s="268" t="s">
        <v>547</v>
      </c>
      <c r="E69" s="269">
        <v>1</v>
      </c>
      <c r="F69" s="269">
        <v>0</v>
      </c>
      <c r="G69" s="270">
        <f>E69*F69</f>
        <v>0</v>
      </c>
      <c r="H69" s="271">
        <v>1.0900000000006601E-2</v>
      </c>
      <c r="I69" s="272">
        <f>E69*H69</f>
        <v>1.0900000000006601E-2</v>
      </c>
      <c r="J69" s="271"/>
      <c r="K69" s="272">
        <f>E69*J69</f>
        <v>0</v>
      </c>
      <c r="O69" s="264">
        <v>2</v>
      </c>
      <c r="AA69" s="238">
        <v>12</v>
      </c>
      <c r="AB69" s="238">
        <v>0</v>
      </c>
      <c r="AC69" s="238">
        <v>13</v>
      </c>
      <c r="AZ69" s="238">
        <v>2</v>
      </c>
      <c r="BA69" s="238">
        <f>IF(AZ69=1,G69,0)</f>
        <v>0</v>
      </c>
      <c r="BB69" s="238">
        <f>IF(AZ69=2,G69,0)</f>
        <v>0</v>
      </c>
      <c r="BC69" s="238">
        <f>IF(AZ69=3,G69,0)</f>
        <v>0</v>
      </c>
      <c r="BD69" s="238">
        <f>IF(AZ69=4,G69,0)</f>
        <v>0</v>
      </c>
      <c r="BE69" s="238">
        <f>IF(AZ69=5,G69,0)</f>
        <v>0</v>
      </c>
      <c r="CA69" s="273">
        <v>12</v>
      </c>
      <c r="CB69" s="273">
        <v>0</v>
      </c>
    </row>
    <row r="70" spans="1:80">
      <c r="A70" s="274"/>
      <c r="B70" s="275"/>
      <c r="C70" s="339" t="s">
        <v>223</v>
      </c>
      <c r="D70" s="340"/>
      <c r="E70" s="340"/>
      <c r="F70" s="340"/>
      <c r="G70" s="341"/>
      <c r="I70" s="276"/>
      <c r="K70" s="276"/>
      <c r="L70" s="277" t="s">
        <v>223</v>
      </c>
      <c r="O70" s="264">
        <v>3</v>
      </c>
    </row>
    <row r="71" spans="1:80">
      <c r="A71" s="274"/>
      <c r="B71" s="275"/>
      <c r="C71" s="339" t="s">
        <v>675</v>
      </c>
      <c r="D71" s="340"/>
      <c r="E71" s="340"/>
      <c r="F71" s="340"/>
      <c r="G71" s="341"/>
      <c r="I71" s="276"/>
      <c r="K71" s="276"/>
      <c r="L71" s="277" t="s">
        <v>675</v>
      </c>
      <c r="O71" s="264">
        <v>3</v>
      </c>
    </row>
    <row r="72" spans="1:80">
      <c r="A72" s="274"/>
      <c r="B72" s="275"/>
      <c r="C72" s="339" t="s">
        <v>676</v>
      </c>
      <c r="D72" s="340"/>
      <c r="E72" s="340"/>
      <c r="F72" s="340"/>
      <c r="G72" s="341"/>
      <c r="I72" s="276"/>
      <c r="K72" s="276"/>
      <c r="L72" s="277" t="s">
        <v>676</v>
      </c>
      <c r="O72" s="264">
        <v>3</v>
      </c>
    </row>
    <row r="73" spans="1:80">
      <c r="A73" s="274"/>
      <c r="B73" s="275"/>
      <c r="C73" s="339" t="s">
        <v>677</v>
      </c>
      <c r="D73" s="340"/>
      <c r="E73" s="340"/>
      <c r="F73" s="340"/>
      <c r="G73" s="341"/>
      <c r="I73" s="276"/>
      <c r="K73" s="276"/>
      <c r="L73" s="277" t="s">
        <v>677</v>
      </c>
      <c r="O73" s="264">
        <v>3</v>
      </c>
    </row>
    <row r="74" spans="1:80">
      <c r="A74" s="274"/>
      <c r="B74" s="275"/>
      <c r="C74" s="339" t="s">
        <v>678</v>
      </c>
      <c r="D74" s="340"/>
      <c r="E74" s="340"/>
      <c r="F74" s="340"/>
      <c r="G74" s="341"/>
      <c r="I74" s="276"/>
      <c r="K74" s="276"/>
      <c r="L74" s="277" t="s">
        <v>678</v>
      </c>
      <c r="O74" s="264">
        <v>3</v>
      </c>
    </row>
    <row r="75" spans="1:80">
      <c r="A75" s="274"/>
      <c r="B75" s="275"/>
      <c r="C75" s="339" t="s">
        <v>679</v>
      </c>
      <c r="D75" s="340"/>
      <c r="E75" s="340"/>
      <c r="F75" s="340"/>
      <c r="G75" s="341"/>
      <c r="I75" s="276"/>
      <c r="K75" s="276"/>
      <c r="L75" s="277" t="s">
        <v>679</v>
      </c>
      <c r="O75" s="264">
        <v>3</v>
      </c>
    </row>
    <row r="76" spans="1:80">
      <c r="A76" s="274"/>
      <c r="B76" s="275"/>
      <c r="C76" s="339" t="s">
        <v>680</v>
      </c>
      <c r="D76" s="340"/>
      <c r="E76" s="340"/>
      <c r="F76" s="340"/>
      <c r="G76" s="341"/>
      <c r="I76" s="276"/>
      <c r="K76" s="276"/>
      <c r="L76" s="277" t="s">
        <v>680</v>
      </c>
      <c r="O76" s="264">
        <v>3</v>
      </c>
    </row>
    <row r="77" spans="1:80" ht="22.5">
      <c r="A77" s="274"/>
      <c r="B77" s="275"/>
      <c r="C77" s="339" t="s">
        <v>681</v>
      </c>
      <c r="D77" s="340"/>
      <c r="E77" s="340"/>
      <c r="F77" s="340"/>
      <c r="G77" s="341"/>
      <c r="I77" s="276"/>
      <c r="K77" s="276"/>
      <c r="L77" s="277" t="s">
        <v>681</v>
      </c>
      <c r="O77" s="264">
        <v>3</v>
      </c>
    </row>
    <row r="78" spans="1:80">
      <c r="A78" s="265">
        <v>15</v>
      </c>
      <c r="B78" s="266" t="s">
        <v>682</v>
      </c>
      <c r="C78" s="267" t="s">
        <v>683</v>
      </c>
      <c r="D78" s="268" t="s">
        <v>547</v>
      </c>
      <c r="E78" s="269">
        <v>12</v>
      </c>
      <c r="F78" s="269">
        <v>0</v>
      </c>
      <c r="G78" s="270">
        <f>E78*F78</f>
        <v>0</v>
      </c>
      <c r="H78" s="271">
        <v>1.5999999999991101E-2</v>
      </c>
      <c r="I78" s="272">
        <f>E78*H78</f>
        <v>0.1919999999998932</v>
      </c>
      <c r="J78" s="271"/>
      <c r="K78" s="272">
        <f>E78*J78</f>
        <v>0</v>
      </c>
      <c r="O78" s="264">
        <v>2</v>
      </c>
      <c r="AA78" s="238">
        <v>12</v>
      </c>
      <c r="AB78" s="238">
        <v>0</v>
      </c>
      <c r="AC78" s="238">
        <v>15</v>
      </c>
      <c r="AZ78" s="238">
        <v>2</v>
      </c>
      <c r="BA78" s="238">
        <f>IF(AZ78=1,G78,0)</f>
        <v>0</v>
      </c>
      <c r="BB78" s="238">
        <f>IF(AZ78=2,G78,0)</f>
        <v>0</v>
      </c>
      <c r="BC78" s="238">
        <f>IF(AZ78=3,G78,0)</f>
        <v>0</v>
      </c>
      <c r="BD78" s="238">
        <f>IF(AZ78=4,G78,0)</f>
        <v>0</v>
      </c>
      <c r="BE78" s="238">
        <f>IF(AZ78=5,G78,0)</f>
        <v>0</v>
      </c>
      <c r="CA78" s="273">
        <v>12</v>
      </c>
      <c r="CB78" s="273">
        <v>0</v>
      </c>
    </row>
    <row r="79" spans="1:80">
      <c r="A79" s="274"/>
      <c r="B79" s="275"/>
      <c r="C79" s="339" t="s">
        <v>223</v>
      </c>
      <c r="D79" s="340"/>
      <c r="E79" s="340"/>
      <c r="F79" s="340"/>
      <c r="G79" s="341"/>
      <c r="I79" s="276"/>
      <c r="K79" s="276"/>
      <c r="L79" s="277" t="s">
        <v>223</v>
      </c>
      <c r="O79" s="264">
        <v>3</v>
      </c>
    </row>
    <row r="80" spans="1:80" ht="22.5">
      <c r="A80" s="274"/>
      <c r="B80" s="275"/>
      <c r="C80" s="339" t="s">
        <v>684</v>
      </c>
      <c r="D80" s="340"/>
      <c r="E80" s="340"/>
      <c r="F80" s="340"/>
      <c r="G80" s="341"/>
      <c r="I80" s="276"/>
      <c r="K80" s="276"/>
      <c r="L80" s="277" t="s">
        <v>684</v>
      </c>
      <c r="O80" s="264">
        <v>3</v>
      </c>
    </row>
    <row r="81" spans="1:80">
      <c r="A81" s="274"/>
      <c r="B81" s="275"/>
      <c r="C81" s="339" t="s">
        <v>685</v>
      </c>
      <c r="D81" s="340"/>
      <c r="E81" s="340"/>
      <c r="F81" s="340"/>
      <c r="G81" s="341"/>
      <c r="I81" s="276"/>
      <c r="K81" s="276"/>
      <c r="L81" s="277" t="s">
        <v>685</v>
      </c>
      <c r="O81" s="264">
        <v>3</v>
      </c>
    </row>
    <row r="82" spans="1:80">
      <c r="A82" s="274"/>
      <c r="B82" s="275"/>
      <c r="C82" s="339" t="s">
        <v>686</v>
      </c>
      <c r="D82" s="340"/>
      <c r="E82" s="340"/>
      <c r="F82" s="340"/>
      <c r="G82" s="341"/>
      <c r="I82" s="276"/>
      <c r="K82" s="276"/>
      <c r="L82" s="277" t="s">
        <v>686</v>
      </c>
      <c r="O82" s="264">
        <v>3</v>
      </c>
    </row>
    <row r="83" spans="1:80" ht="22.5">
      <c r="A83" s="274"/>
      <c r="B83" s="275"/>
      <c r="C83" s="339" t="s">
        <v>671</v>
      </c>
      <c r="D83" s="340"/>
      <c r="E83" s="340"/>
      <c r="F83" s="340"/>
      <c r="G83" s="341"/>
      <c r="I83" s="276"/>
      <c r="K83" s="276"/>
      <c r="L83" s="277" t="s">
        <v>671</v>
      </c>
      <c r="O83" s="264">
        <v>3</v>
      </c>
    </row>
    <row r="84" spans="1:80">
      <c r="A84" s="274"/>
      <c r="B84" s="278"/>
      <c r="C84" s="337" t="s">
        <v>177</v>
      </c>
      <c r="D84" s="338"/>
      <c r="E84" s="279">
        <v>1</v>
      </c>
      <c r="F84" s="280"/>
      <c r="G84" s="281"/>
      <c r="H84" s="282"/>
      <c r="I84" s="276"/>
      <c r="J84" s="283"/>
      <c r="K84" s="276"/>
      <c r="M84" s="277" t="s">
        <v>177</v>
      </c>
      <c r="O84" s="264"/>
    </row>
    <row r="85" spans="1:80">
      <c r="A85" s="274"/>
      <c r="B85" s="278"/>
      <c r="C85" s="337" t="s">
        <v>576</v>
      </c>
      <c r="D85" s="338"/>
      <c r="E85" s="279">
        <v>4</v>
      </c>
      <c r="F85" s="280"/>
      <c r="G85" s="281"/>
      <c r="H85" s="282"/>
      <c r="I85" s="276"/>
      <c r="J85" s="283"/>
      <c r="K85" s="276"/>
      <c r="M85" s="277" t="s">
        <v>576</v>
      </c>
      <c r="O85" s="264"/>
    </row>
    <row r="86" spans="1:80">
      <c r="A86" s="274"/>
      <c r="B86" s="278"/>
      <c r="C86" s="337" t="s">
        <v>655</v>
      </c>
      <c r="D86" s="338"/>
      <c r="E86" s="279">
        <v>4</v>
      </c>
      <c r="F86" s="280"/>
      <c r="G86" s="281"/>
      <c r="H86" s="282"/>
      <c r="I86" s="276"/>
      <c r="J86" s="283"/>
      <c r="K86" s="276"/>
      <c r="M86" s="277" t="s">
        <v>655</v>
      </c>
      <c r="O86" s="264"/>
    </row>
    <row r="87" spans="1:80">
      <c r="A87" s="274"/>
      <c r="B87" s="278"/>
      <c r="C87" s="337" t="s">
        <v>310</v>
      </c>
      <c r="D87" s="338"/>
      <c r="E87" s="279">
        <v>3</v>
      </c>
      <c r="F87" s="280"/>
      <c r="G87" s="281"/>
      <c r="H87" s="282"/>
      <c r="I87" s="276"/>
      <c r="J87" s="283"/>
      <c r="K87" s="276"/>
      <c r="M87" s="277" t="s">
        <v>310</v>
      </c>
      <c r="O87" s="264"/>
    </row>
    <row r="88" spans="1:80">
      <c r="A88" s="265">
        <v>16</v>
      </c>
      <c r="B88" s="266" t="s">
        <v>687</v>
      </c>
      <c r="C88" s="267" t="s">
        <v>688</v>
      </c>
      <c r="D88" s="268" t="s">
        <v>547</v>
      </c>
      <c r="E88" s="269">
        <v>12</v>
      </c>
      <c r="F88" s="269">
        <v>0</v>
      </c>
      <c r="G88" s="270">
        <f>E88*F88</f>
        <v>0</v>
      </c>
      <c r="H88" s="271">
        <v>8.4999999999979504E-4</v>
      </c>
      <c r="I88" s="272">
        <f>E88*H88</f>
        <v>1.0199999999997541E-2</v>
      </c>
      <c r="J88" s="271"/>
      <c r="K88" s="272">
        <f>E88*J88</f>
        <v>0</v>
      </c>
      <c r="O88" s="264">
        <v>2</v>
      </c>
      <c r="AA88" s="238">
        <v>12</v>
      </c>
      <c r="AB88" s="238">
        <v>0</v>
      </c>
      <c r="AC88" s="238">
        <v>16</v>
      </c>
      <c r="AZ88" s="238">
        <v>2</v>
      </c>
      <c r="BA88" s="238">
        <f>IF(AZ88=1,G88,0)</f>
        <v>0</v>
      </c>
      <c r="BB88" s="238">
        <f>IF(AZ88=2,G88,0)</f>
        <v>0</v>
      </c>
      <c r="BC88" s="238">
        <f>IF(AZ88=3,G88,0)</f>
        <v>0</v>
      </c>
      <c r="BD88" s="238">
        <f>IF(AZ88=4,G88,0)</f>
        <v>0</v>
      </c>
      <c r="BE88" s="238">
        <f>IF(AZ88=5,G88,0)</f>
        <v>0</v>
      </c>
      <c r="CA88" s="273">
        <v>12</v>
      </c>
      <c r="CB88" s="273">
        <v>0</v>
      </c>
    </row>
    <row r="89" spans="1:80">
      <c r="A89" s="274"/>
      <c r="B89" s="275"/>
      <c r="C89" s="339" t="s">
        <v>223</v>
      </c>
      <c r="D89" s="340"/>
      <c r="E89" s="340"/>
      <c r="F89" s="340"/>
      <c r="G89" s="341"/>
      <c r="I89" s="276"/>
      <c r="K89" s="276"/>
      <c r="L89" s="277" t="s">
        <v>223</v>
      </c>
      <c r="O89" s="264">
        <v>3</v>
      </c>
    </row>
    <row r="90" spans="1:80">
      <c r="A90" s="274"/>
      <c r="B90" s="275"/>
      <c r="C90" s="339" t="s">
        <v>689</v>
      </c>
      <c r="D90" s="340"/>
      <c r="E90" s="340"/>
      <c r="F90" s="340"/>
      <c r="G90" s="341"/>
      <c r="I90" s="276"/>
      <c r="K90" s="276"/>
      <c r="L90" s="277" t="s">
        <v>689</v>
      </c>
      <c r="O90" s="264">
        <v>3</v>
      </c>
    </row>
    <row r="91" spans="1:80">
      <c r="A91" s="274"/>
      <c r="B91" s="275"/>
      <c r="C91" s="339" t="s">
        <v>690</v>
      </c>
      <c r="D91" s="340"/>
      <c r="E91" s="340"/>
      <c r="F91" s="340"/>
      <c r="G91" s="341"/>
      <c r="I91" s="276"/>
      <c r="K91" s="276"/>
      <c r="L91" s="277" t="s">
        <v>690</v>
      </c>
      <c r="O91" s="264">
        <v>3</v>
      </c>
    </row>
    <row r="92" spans="1:80">
      <c r="A92" s="274"/>
      <c r="B92" s="275"/>
      <c r="C92" s="339" t="s">
        <v>691</v>
      </c>
      <c r="D92" s="340"/>
      <c r="E92" s="340"/>
      <c r="F92" s="340"/>
      <c r="G92" s="341"/>
      <c r="I92" s="276"/>
      <c r="K92" s="276"/>
      <c r="L92" s="277" t="s">
        <v>691</v>
      </c>
      <c r="O92" s="264">
        <v>3</v>
      </c>
    </row>
    <row r="93" spans="1:80">
      <c r="A93" s="265">
        <v>17</v>
      </c>
      <c r="B93" s="266" t="s">
        <v>692</v>
      </c>
      <c r="C93" s="267" t="s">
        <v>693</v>
      </c>
      <c r="D93" s="268" t="s">
        <v>175</v>
      </c>
      <c r="E93" s="269">
        <v>4</v>
      </c>
      <c r="F93" s="269">
        <v>0</v>
      </c>
      <c r="G93" s="270">
        <f>E93*F93</f>
        <v>0</v>
      </c>
      <c r="H93" s="271">
        <v>5.0000000000025597E-3</v>
      </c>
      <c r="I93" s="272">
        <f>E93*H93</f>
        <v>2.0000000000010239E-2</v>
      </c>
      <c r="J93" s="271"/>
      <c r="K93" s="272">
        <f>E93*J93</f>
        <v>0</v>
      </c>
      <c r="O93" s="264">
        <v>2</v>
      </c>
      <c r="AA93" s="238">
        <v>12</v>
      </c>
      <c r="AB93" s="238">
        <v>0</v>
      </c>
      <c r="AC93" s="238">
        <v>17</v>
      </c>
      <c r="AZ93" s="238">
        <v>2</v>
      </c>
      <c r="BA93" s="238">
        <f>IF(AZ93=1,G93,0)</f>
        <v>0</v>
      </c>
      <c r="BB93" s="238">
        <f>IF(AZ93=2,G93,0)</f>
        <v>0</v>
      </c>
      <c r="BC93" s="238">
        <f>IF(AZ93=3,G93,0)</f>
        <v>0</v>
      </c>
      <c r="BD93" s="238">
        <f>IF(AZ93=4,G93,0)</f>
        <v>0</v>
      </c>
      <c r="BE93" s="238">
        <f>IF(AZ93=5,G93,0)</f>
        <v>0</v>
      </c>
      <c r="CA93" s="273">
        <v>12</v>
      </c>
      <c r="CB93" s="273">
        <v>0</v>
      </c>
    </row>
    <row r="94" spans="1:80">
      <c r="A94" s="274"/>
      <c r="B94" s="275"/>
      <c r="C94" s="339" t="s">
        <v>694</v>
      </c>
      <c r="D94" s="340"/>
      <c r="E94" s="340"/>
      <c r="F94" s="340"/>
      <c r="G94" s="341"/>
      <c r="I94" s="276"/>
      <c r="K94" s="276"/>
      <c r="L94" s="277" t="s">
        <v>694</v>
      </c>
      <c r="O94" s="264">
        <v>3</v>
      </c>
    </row>
    <row r="95" spans="1:80">
      <c r="A95" s="274"/>
      <c r="B95" s="275"/>
      <c r="C95" s="339" t="s">
        <v>695</v>
      </c>
      <c r="D95" s="340"/>
      <c r="E95" s="340"/>
      <c r="F95" s="340"/>
      <c r="G95" s="341"/>
      <c r="I95" s="276"/>
      <c r="K95" s="276"/>
      <c r="L95" s="277" t="s">
        <v>695</v>
      </c>
      <c r="O95" s="264">
        <v>3</v>
      </c>
    </row>
    <row r="96" spans="1:80">
      <c r="A96" s="274"/>
      <c r="B96" s="275"/>
      <c r="C96" s="339" t="s">
        <v>696</v>
      </c>
      <c r="D96" s="340"/>
      <c r="E96" s="340"/>
      <c r="F96" s="340"/>
      <c r="G96" s="341"/>
      <c r="I96" s="276"/>
      <c r="K96" s="276"/>
      <c r="L96" s="277" t="s">
        <v>696</v>
      </c>
      <c r="O96" s="264">
        <v>3</v>
      </c>
    </row>
    <row r="97" spans="1:80" ht="22.5">
      <c r="A97" s="274"/>
      <c r="B97" s="275"/>
      <c r="C97" s="339" t="s">
        <v>697</v>
      </c>
      <c r="D97" s="340"/>
      <c r="E97" s="340"/>
      <c r="F97" s="340"/>
      <c r="G97" s="341"/>
      <c r="I97" s="276"/>
      <c r="K97" s="276"/>
      <c r="L97" s="277" t="s">
        <v>697</v>
      </c>
      <c r="O97" s="264">
        <v>3</v>
      </c>
    </row>
    <row r="98" spans="1:80">
      <c r="A98" s="274"/>
      <c r="B98" s="275"/>
      <c r="C98" s="339" t="s">
        <v>698</v>
      </c>
      <c r="D98" s="340"/>
      <c r="E98" s="340"/>
      <c r="F98" s="340"/>
      <c r="G98" s="341"/>
      <c r="I98" s="276"/>
      <c r="K98" s="276"/>
      <c r="L98" s="277" t="s">
        <v>698</v>
      </c>
      <c r="O98" s="264">
        <v>3</v>
      </c>
    </row>
    <row r="99" spans="1:80">
      <c r="A99" s="274"/>
      <c r="B99" s="278"/>
      <c r="C99" s="337" t="s">
        <v>699</v>
      </c>
      <c r="D99" s="338"/>
      <c r="E99" s="279">
        <v>2</v>
      </c>
      <c r="F99" s="280"/>
      <c r="G99" s="281"/>
      <c r="H99" s="282"/>
      <c r="I99" s="276"/>
      <c r="J99" s="283"/>
      <c r="K99" s="276"/>
      <c r="M99" s="277" t="s">
        <v>699</v>
      </c>
      <c r="O99" s="264"/>
    </row>
    <row r="100" spans="1:80">
      <c r="A100" s="274"/>
      <c r="B100" s="278"/>
      <c r="C100" s="337" t="s">
        <v>700</v>
      </c>
      <c r="D100" s="338"/>
      <c r="E100" s="279">
        <v>2</v>
      </c>
      <c r="F100" s="280"/>
      <c r="G100" s="281"/>
      <c r="H100" s="282"/>
      <c r="I100" s="276"/>
      <c r="J100" s="283"/>
      <c r="K100" s="276"/>
      <c r="M100" s="277" t="s">
        <v>700</v>
      </c>
      <c r="O100" s="264"/>
    </row>
    <row r="101" spans="1:80">
      <c r="A101" s="265">
        <v>18</v>
      </c>
      <c r="B101" s="266" t="s">
        <v>701</v>
      </c>
      <c r="C101" s="267" t="s">
        <v>702</v>
      </c>
      <c r="D101" s="268" t="s">
        <v>175</v>
      </c>
      <c r="E101" s="269">
        <v>4</v>
      </c>
      <c r="F101" s="269">
        <v>0</v>
      </c>
      <c r="G101" s="270">
        <f>E101*F101</f>
        <v>0</v>
      </c>
      <c r="H101" s="271">
        <v>5.0000000000025597E-3</v>
      </c>
      <c r="I101" s="272">
        <f>E101*H101</f>
        <v>2.0000000000010239E-2</v>
      </c>
      <c r="J101" s="271"/>
      <c r="K101" s="272">
        <f>E101*J101</f>
        <v>0</v>
      </c>
      <c r="O101" s="264">
        <v>2</v>
      </c>
      <c r="AA101" s="238">
        <v>12</v>
      </c>
      <c r="AB101" s="238">
        <v>0</v>
      </c>
      <c r="AC101" s="238">
        <v>18</v>
      </c>
      <c r="AZ101" s="238">
        <v>2</v>
      </c>
      <c r="BA101" s="238">
        <f>IF(AZ101=1,G101,0)</f>
        <v>0</v>
      </c>
      <c r="BB101" s="238">
        <f>IF(AZ101=2,G101,0)</f>
        <v>0</v>
      </c>
      <c r="BC101" s="238">
        <f>IF(AZ101=3,G101,0)</f>
        <v>0</v>
      </c>
      <c r="BD101" s="238">
        <f>IF(AZ101=4,G101,0)</f>
        <v>0</v>
      </c>
      <c r="BE101" s="238">
        <f>IF(AZ101=5,G101,0)</f>
        <v>0</v>
      </c>
      <c r="CA101" s="273">
        <v>12</v>
      </c>
      <c r="CB101" s="273">
        <v>0</v>
      </c>
    </row>
    <row r="102" spans="1:80">
      <c r="A102" s="274"/>
      <c r="B102" s="275"/>
      <c r="C102" s="339" t="s">
        <v>703</v>
      </c>
      <c r="D102" s="340"/>
      <c r="E102" s="340"/>
      <c r="F102" s="340"/>
      <c r="G102" s="341"/>
      <c r="I102" s="276"/>
      <c r="K102" s="276"/>
      <c r="L102" s="277" t="s">
        <v>703</v>
      </c>
      <c r="O102" s="264">
        <v>3</v>
      </c>
    </row>
    <row r="103" spans="1:80">
      <c r="A103" s="274"/>
      <c r="B103" s="275"/>
      <c r="C103" s="339" t="s">
        <v>704</v>
      </c>
      <c r="D103" s="340"/>
      <c r="E103" s="340"/>
      <c r="F103" s="340"/>
      <c r="G103" s="341"/>
      <c r="I103" s="276"/>
      <c r="K103" s="276"/>
      <c r="L103" s="277" t="s">
        <v>704</v>
      </c>
      <c r="O103" s="264">
        <v>3</v>
      </c>
    </row>
    <row r="104" spans="1:80">
      <c r="A104" s="274"/>
      <c r="B104" s="275"/>
      <c r="C104" s="339" t="s">
        <v>705</v>
      </c>
      <c r="D104" s="340"/>
      <c r="E104" s="340"/>
      <c r="F104" s="340"/>
      <c r="G104" s="341"/>
      <c r="I104" s="276"/>
      <c r="K104" s="276"/>
      <c r="L104" s="277" t="s">
        <v>705</v>
      </c>
      <c r="O104" s="264">
        <v>3</v>
      </c>
    </row>
    <row r="105" spans="1:80">
      <c r="A105" s="274"/>
      <c r="B105" s="275"/>
      <c r="C105" s="339" t="s">
        <v>706</v>
      </c>
      <c r="D105" s="340"/>
      <c r="E105" s="340"/>
      <c r="F105" s="340"/>
      <c r="G105" s="341"/>
      <c r="I105" s="276"/>
      <c r="K105" s="276"/>
      <c r="L105" s="277" t="s">
        <v>706</v>
      </c>
      <c r="O105" s="264">
        <v>3</v>
      </c>
    </row>
    <row r="106" spans="1:80">
      <c r="A106" s="274"/>
      <c r="B106" s="278"/>
      <c r="C106" s="337" t="s">
        <v>699</v>
      </c>
      <c r="D106" s="338"/>
      <c r="E106" s="279">
        <v>2</v>
      </c>
      <c r="F106" s="280"/>
      <c r="G106" s="281"/>
      <c r="H106" s="282"/>
      <c r="I106" s="276"/>
      <c r="J106" s="283"/>
      <c r="K106" s="276"/>
      <c r="M106" s="277" t="s">
        <v>699</v>
      </c>
      <c r="O106" s="264"/>
    </row>
    <row r="107" spans="1:80">
      <c r="A107" s="274"/>
      <c r="B107" s="278"/>
      <c r="C107" s="337" t="s">
        <v>700</v>
      </c>
      <c r="D107" s="338"/>
      <c r="E107" s="279">
        <v>2</v>
      </c>
      <c r="F107" s="280"/>
      <c r="G107" s="281"/>
      <c r="H107" s="282"/>
      <c r="I107" s="276"/>
      <c r="J107" s="283"/>
      <c r="K107" s="276"/>
      <c r="M107" s="277" t="s">
        <v>700</v>
      </c>
      <c r="O107" s="264"/>
    </row>
    <row r="108" spans="1:80">
      <c r="A108" s="265">
        <v>19</v>
      </c>
      <c r="B108" s="266" t="s">
        <v>707</v>
      </c>
      <c r="C108" s="267" t="s">
        <v>708</v>
      </c>
      <c r="D108" s="268" t="s">
        <v>175</v>
      </c>
      <c r="E108" s="269">
        <v>4</v>
      </c>
      <c r="F108" s="269">
        <v>0</v>
      </c>
      <c r="G108" s="270">
        <f>E108*F108</f>
        <v>0</v>
      </c>
      <c r="H108" s="271">
        <v>9.9999999999944599E-4</v>
      </c>
      <c r="I108" s="272">
        <f>E108*H108</f>
        <v>3.999999999997784E-3</v>
      </c>
      <c r="J108" s="271"/>
      <c r="K108" s="272">
        <f>E108*J108</f>
        <v>0</v>
      </c>
      <c r="O108" s="264">
        <v>2</v>
      </c>
      <c r="AA108" s="238">
        <v>12</v>
      </c>
      <c r="AB108" s="238">
        <v>0</v>
      </c>
      <c r="AC108" s="238">
        <v>19</v>
      </c>
      <c r="AZ108" s="238">
        <v>2</v>
      </c>
      <c r="BA108" s="238">
        <f>IF(AZ108=1,G108,0)</f>
        <v>0</v>
      </c>
      <c r="BB108" s="238">
        <f>IF(AZ108=2,G108,0)</f>
        <v>0</v>
      </c>
      <c r="BC108" s="238">
        <f>IF(AZ108=3,G108,0)</f>
        <v>0</v>
      </c>
      <c r="BD108" s="238">
        <f>IF(AZ108=4,G108,0)</f>
        <v>0</v>
      </c>
      <c r="BE108" s="238">
        <f>IF(AZ108=5,G108,0)</f>
        <v>0</v>
      </c>
      <c r="CA108" s="273">
        <v>12</v>
      </c>
      <c r="CB108" s="273">
        <v>0</v>
      </c>
    </row>
    <row r="109" spans="1:80">
      <c r="A109" s="274"/>
      <c r="B109" s="275"/>
      <c r="C109" s="339" t="s">
        <v>709</v>
      </c>
      <c r="D109" s="340"/>
      <c r="E109" s="340"/>
      <c r="F109" s="340"/>
      <c r="G109" s="341"/>
      <c r="I109" s="276"/>
      <c r="K109" s="276"/>
      <c r="L109" s="277" t="s">
        <v>709</v>
      </c>
      <c r="O109" s="264">
        <v>3</v>
      </c>
    </row>
    <row r="110" spans="1:80">
      <c r="A110" s="274"/>
      <c r="B110" s="275"/>
      <c r="C110" s="339" t="s">
        <v>710</v>
      </c>
      <c r="D110" s="340"/>
      <c r="E110" s="340"/>
      <c r="F110" s="340"/>
      <c r="G110" s="341"/>
      <c r="I110" s="276"/>
      <c r="K110" s="276"/>
      <c r="L110" s="277" t="s">
        <v>710</v>
      </c>
      <c r="O110" s="264">
        <v>3</v>
      </c>
    </row>
    <row r="111" spans="1:80">
      <c r="A111" s="274"/>
      <c r="B111" s="278"/>
      <c r="C111" s="337" t="s">
        <v>699</v>
      </c>
      <c r="D111" s="338"/>
      <c r="E111" s="279">
        <v>2</v>
      </c>
      <c r="F111" s="280"/>
      <c r="G111" s="281"/>
      <c r="H111" s="282"/>
      <c r="I111" s="276"/>
      <c r="J111" s="283"/>
      <c r="K111" s="276"/>
      <c r="M111" s="277" t="s">
        <v>699</v>
      </c>
      <c r="O111" s="264"/>
    </row>
    <row r="112" spans="1:80">
      <c r="A112" s="274"/>
      <c r="B112" s="278"/>
      <c r="C112" s="337" t="s">
        <v>700</v>
      </c>
      <c r="D112" s="338"/>
      <c r="E112" s="279">
        <v>2</v>
      </c>
      <c r="F112" s="280"/>
      <c r="G112" s="281"/>
      <c r="H112" s="282"/>
      <c r="I112" s="276"/>
      <c r="J112" s="283"/>
      <c r="K112" s="276"/>
      <c r="M112" s="277" t="s">
        <v>700</v>
      </c>
      <c r="O112" s="264"/>
    </row>
    <row r="113" spans="1:80" ht="22.5">
      <c r="A113" s="265">
        <v>20</v>
      </c>
      <c r="B113" s="266" t="s">
        <v>711</v>
      </c>
      <c r="C113" s="267" t="s">
        <v>712</v>
      </c>
      <c r="D113" s="268" t="s">
        <v>175</v>
      </c>
      <c r="E113" s="269">
        <v>4</v>
      </c>
      <c r="F113" s="269">
        <v>0</v>
      </c>
      <c r="G113" s="270">
        <f>E113*F113</f>
        <v>0</v>
      </c>
      <c r="H113" s="271">
        <v>9.9999999999944599E-4</v>
      </c>
      <c r="I113" s="272">
        <f>E113*H113</f>
        <v>3.999999999997784E-3</v>
      </c>
      <c r="J113" s="271"/>
      <c r="K113" s="272">
        <f>E113*J113</f>
        <v>0</v>
      </c>
      <c r="O113" s="264">
        <v>2</v>
      </c>
      <c r="AA113" s="238">
        <v>12</v>
      </c>
      <c r="AB113" s="238">
        <v>0</v>
      </c>
      <c r="AC113" s="238">
        <v>20</v>
      </c>
      <c r="AZ113" s="238">
        <v>2</v>
      </c>
      <c r="BA113" s="238">
        <f>IF(AZ113=1,G113,0)</f>
        <v>0</v>
      </c>
      <c r="BB113" s="238">
        <f>IF(AZ113=2,G113,0)</f>
        <v>0</v>
      </c>
      <c r="BC113" s="238">
        <f>IF(AZ113=3,G113,0)</f>
        <v>0</v>
      </c>
      <c r="BD113" s="238">
        <f>IF(AZ113=4,G113,0)</f>
        <v>0</v>
      </c>
      <c r="BE113" s="238">
        <f>IF(AZ113=5,G113,0)</f>
        <v>0</v>
      </c>
      <c r="CA113" s="273">
        <v>12</v>
      </c>
      <c r="CB113" s="273">
        <v>0</v>
      </c>
    </row>
    <row r="114" spans="1:80">
      <c r="A114" s="274"/>
      <c r="B114" s="275"/>
      <c r="C114" s="339" t="s">
        <v>713</v>
      </c>
      <c r="D114" s="340"/>
      <c r="E114" s="340"/>
      <c r="F114" s="340"/>
      <c r="G114" s="341"/>
      <c r="I114" s="276"/>
      <c r="K114" s="276"/>
      <c r="L114" s="277" t="s">
        <v>713</v>
      </c>
      <c r="O114" s="264">
        <v>3</v>
      </c>
    </row>
    <row r="115" spans="1:80">
      <c r="A115" s="274"/>
      <c r="B115" s="275"/>
      <c r="C115" s="339" t="s">
        <v>714</v>
      </c>
      <c r="D115" s="340"/>
      <c r="E115" s="340"/>
      <c r="F115" s="340"/>
      <c r="G115" s="341"/>
      <c r="I115" s="276"/>
      <c r="K115" s="276"/>
      <c r="L115" s="277" t="s">
        <v>714</v>
      </c>
      <c r="O115" s="264">
        <v>3</v>
      </c>
    </row>
    <row r="116" spans="1:80">
      <c r="A116" s="274"/>
      <c r="B116" s="275"/>
      <c r="C116" s="339" t="s">
        <v>715</v>
      </c>
      <c r="D116" s="340"/>
      <c r="E116" s="340"/>
      <c r="F116" s="340"/>
      <c r="G116" s="341"/>
      <c r="I116" s="276"/>
      <c r="K116" s="276"/>
      <c r="L116" s="277" t="s">
        <v>715</v>
      </c>
      <c r="O116" s="264">
        <v>3</v>
      </c>
    </row>
    <row r="117" spans="1:80">
      <c r="A117" s="274"/>
      <c r="B117" s="278"/>
      <c r="C117" s="337" t="s">
        <v>699</v>
      </c>
      <c r="D117" s="338"/>
      <c r="E117" s="279">
        <v>2</v>
      </c>
      <c r="F117" s="280"/>
      <c r="G117" s="281"/>
      <c r="H117" s="282"/>
      <c r="I117" s="276"/>
      <c r="J117" s="283"/>
      <c r="K117" s="276"/>
      <c r="M117" s="277" t="s">
        <v>699</v>
      </c>
      <c r="O117" s="264"/>
    </row>
    <row r="118" spans="1:80">
      <c r="A118" s="274"/>
      <c r="B118" s="278"/>
      <c r="C118" s="337" t="s">
        <v>700</v>
      </c>
      <c r="D118" s="338"/>
      <c r="E118" s="279">
        <v>2</v>
      </c>
      <c r="F118" s="280"/>
      <c r="G118" s="281"/>
      <c r="H118" s="282"/>
      <c r="I118" s="276"/>
      <c r="J118" s="283"/>
      <c r="K118" s="276"/>
      <c r="M118" s="277" t="s">
        <v>700</v>
      </c>
      <c r="O118" s="264"/>
    </row>
    <row r="119" spans="1:80">
      <c r="A119" s="265">
        <v>21</v>
      </c>
      <c r="B119" s="266" t="s">
        <v>716</v>
      </c>
      <c r="C119" s="267" t="s">
        <v>693</v>
      </c>
      <c r="D119" s="268" t="s">
        <v>175</v>
      </c>
      <c r="E119" s="269">
        <v>1</v>
      </c>
      <c r="F119" s="269">
        <v>0</v>
      </c>
      <c r="G119" s="270">
        <f>E119*F119</f>
        <v>0</v>
      </c>
      <c r="H119" s="271">
        <v>5.0000000000025597E-3</v>
      </c>
      <c r="I119" s="272">
        <f>E119*H119</f>
        <v>5.0000000000025597E-3</v>
      </c>
      <c r="J119" s="271"/>
      <c r="K119" s="272">
        <f>E119*J119</f>
        <v>0</v>
      </c>
      <c r="O119" s="264">
        <v>2</v>
      </c>
      <c r="AA119" s="238">
        <v>12</v>
      </c>
      <c r="AB119" s="238">
        <v>0</v>
      </c>
      <c r="AC119" s="238">
        <v>21</v>
      </c>
      <c r="AZ119" s="238">
        <v>2</v>
      </c>
      <c r="BA119" s="238">
        <f>IF(AZ119=1,G119,0)</f>
        <v>0</v>
      </c>
      <c r="BB119" s="238">
        <f>IF(AZ119=2,G119,0)</f>
        <v>0</v>
      </c>
      <c r="BC119" s="238">
        <f>IF(AZ119=3,G119,0)</f>
        <v>0</v>
      </c>
      <c r="BD119" s="238">
        <f>IF(AZ119=4,G119,0)</f>
        <v>0</v>
      </c>
      <c r="BE119" s="238">
        <f>IF(AZ119=5,G119,0)</f>
        <v>0</v>
      </c>
      <c r="CA119" s="273">
        <v>12</v>
      </c>
      <c r="CB119" s="273">
        <v>0</v>
      </c>
    </row>
    <row r="120" spans="1:80">
      <c r="A120" s="274"/>
      <c r="B120" s="275"/>
      <c r="C120" s="339" t="s">
        <v>694</v>
      </c>
      <c r="D120" s="340"/>
      <c r="E120" s="340"/>
      <c r="F120" s="340"/>
      <c r="G120" s="341"/>
      <c r="I120" s="276"/>
      <c r="K120" s="276"/>
      <c r="L120" s="277" t="s">
        <v>694</v>
      </c>
      <c r="O120" s="264">
        <v>3</v>
      </c>
    </row>
    <row r="121" spans="1:80">
      <c r="A121" s="274"/>
      <c r="B121" s="275"/>
      <c r="C121" s="339" t="s">
        <v>695</v>
      </c>
      <c r="D121" s="340"/>
      <c r="E121" s="340"/>
      <c r="F121" s="340"/>
      <c r="G121" s="341"/>
      <c r="I121" s="276"/>
      <c r="K121" s="276"/>
      <c r="L121" s="277" t="s">
        <v>695</v>
      </c>
      <c r="O121" s="264">
        <v>3</v>
      </c>
    </row>
    <row r="122" spans="1:80">
      <c r="A122" s="274"/>
      <c r="B122" s="275"/>
      <c r="C122" s="339" t="s">
        <v>696</v>
      </c>
      <c r="D122" s="340"/>
      <c r="E122" s="340"/>
      <c r="F122" s="340"/>
      <c r="G122" s="341"/>
      <c r="I122" s="276"/>
      <c r="K122" s="276"/>
      <c r="L122" s="277" t="s">
        <v>696</v>
      </c>
      <c r="O122" s="264">
        <v>3</v>
      </c>
    </row>
    <row r="123" spans="1:80" ht="22.5">
      <c r="A123" s="274"/>
      <c r="B123" s="275"/>
      <c r="C123" s="339" t="s">
        <v>697</v>
      </c>
      <c r="D123" s="340"/>
      <c r="E123" s="340"/>
      <c r="F123" s="340"/>
      <c r="G123" s="341"/>
      <c r="I123" s="276"/>
      <c r="K123" s="276"/>
      <c r="L123" s="277" t="s">
        <v>697</v>
      </c>
      <c r="O123" s="264">
        <v>3</v>
      </c>
    </row>
    <row r="124" spans="1:80">
      <c r="A124" s="274"/>
      <c r="B124" s="275"/>
      <c r="C124" s="339" t="s">
        <v>698</v>
      </c>
      <c r="D124" s="340"/>
      <c r="E124" s="340"/>
      <c r="F124" s="340"/>
      <c r="G124" s="341"/>
      <c r="I124" s="276"/>
      <c r="K124" s="276"/>
      <c r="L124" s="277" t="s">
        <v>698</v>
      </c>
      <c r="O124" s="264">
        <v>3</v>
      </c>
    </row>
    <row r="125" spans="1:80">
      <c r="A125" s="274"/>
      <c r="B125" s="278"/>
      <c r="C125" s="337" t="s">
        <v>717</v>
      </c>
      <c r="D125" s="338"/>
      <c r="E125" s="279">
        <v>1</v>
      </c>
      <c r="F125" s="280"/>
      <c r="G125" s="281"/>
      <c r="H125" s="282"/>
      <c r="I125" s="276"/>
      <c r="J125" s="283"/>
      <c r="K125" s="276"/>
      <c r="M125" s="277" t="s">
        <v>717</v>
      </c>
      <c r="O125" s="264"/>
    </row>
    <row r="126" spans="1:80">
      <c r="A126" s="265">
        <v>22</v>
      </c>
      <c r="B126" s="266" t="s">
        <v>718</v>
      </c>
      <c r="C126" s="267" t="s">
        <v>719</v>
      </c>
      <c r="D126" s="268" t="s">
        <v>175</v>
      </c>
      <c r="E126" s="269">
        <v>1</v>
      </c>
      <c r="F126" s="269">
        <v>0</v>
      </c>
      <c r="G126" s="270">
        <f>E126*F126</f>
        <v>0</v>
      </c>
      <c r="H126" s="271">
        <v>5.0000000000025597E-3</v>
      </c>
      <c r="I126" s="272">
        <f>E126*H126</f>
        <v>5.0000000000025597E-3</v>
      </c>
      <c r="J126" s="271"/>
      <c r="K126" s="272">
        <f>E126*J126</f>
        <v>0</v>
      </c>
      <c r="O126" s="264">
        <v>2</v>
      </c>
      <c r="AA126" s="238">
        <v>12</v>
      </c>
      <c r="AB126" s="238">
        <v>0</v>
      </c>
      <c r="AC126" s="238">
        <v>22</v>
      </c>
      <c r="AZ126" s="238">
        <v>2</v>
      </c>
      <c r="BA126" s="238">
        <f>IF(AZ126=1,G126,0)</f>
        <v>0</v>
      </c>
      <c r="BB126" s="238">
        <f>IF(AZ126=2,G126,0)</f>
        <v>0</v>
      </c>
      <c r="BC126" s="238">
        <f>IF(AZ126=3,G126,0)</f>
        <v>0</v>
      </c>
      <c r="BD126" s="238">
        <f>IF(AZ126=4,G126,0)</f>
        <v>0</v>
      </c>
      <c r="BE126" s="238">
        <f>IF(AZ126=5,G126,0)</f>
        <v>0</v>
      </c>
      <c r="CA126" s="273">
        <v>12</v>
      </c>
      <c r="CB126" s="273">
        <v>0</v>
      </c>
    </row>
    <row r="127" spans="1:80">
      <c r="A127" s="274"/>
      <c r="B127" s="275"/>
      <c r="C127" s="339" t="s">
        <v>720</v>
      </c>
      <c r="D127" s="340"/>
      <c r="E127" s="340"/>
      <c r="F127" s="340"/>
      <c r="G127" s="341"/>
      <c r="I127" s="276"/>
      <c r="K127" s="276"/>
      <c r="L127" s="277" t="s">
        <v>720</v>
      </c>
      <c r="O127" s="264">
        <v>3</v>
      </c>
    </row>
    <row r="128" spans="1:80">
      <c r="A128" s="274"/>
      <c r="B128" s="275"/>
      <c r="C128" s="339" t="s">
        <v>721</v>
      </c>
      <c r="D128" s="340"/>
      <c r="E128" s="340"/>
      <c r="F128" s="340"/>
      <c r="G128" s="341"/>
      <c r="I128" s="276"/>
      <c r="K128" s="276"/>
      <c r="L128" s="277" t="s">
        <v>721</v>
      </c>
      <c r="O128" s="264">
        <v>3</v>
      </c>
    </row>
    <row r="129" spans="1:80">
      <c r="A129" s="274"/>
      <c r="B129" s="275"/>
      <c r="C129" s="339" t="s">
        <v>722</v>
      </c>
      <c r="D129" s="340"/>
      <c r="E129" s="340"/>
      <c r="F129" s="340"/>
      <c r="G129" s="341"/>
      <c r="I129" s="276"/>
      <c r="K129" s="276"/>
      <c r="L129" s="277" t="s">
        <v>722</v>
      </c>
      <c r="O129" s="264">
        <v>3</v>
      </c>
    </row>
    <row r="130" spans="1:80">
      <c r="A130" s="274"/>
      <c r="B130" s="278"/>
      <c r="C130" s="337" t="s">
        <v>717</v>
      </c>
      <c r="D130" s="338"/>
      <c r="E130" s="279">
        <v>1</v>
      </c>
      <c r="F130" s="280"/>
      <c r="G130" s="281"/>
      <c r="H130" s="282"/>
      <c r="I130" s="276"/>
      <c r="J130" s="283"/>
      <c r="K130" s="276"/>
      <c r="M130" s="277" t="s">
        <v>717</v>
      </c>
      <c r="O130" s="264"/>
    </row>
    <row r="131" spans="1:80">
      <c r="A131" s="265">
        <v>23</v>
      </c>
      <c r="B131" s="266" t="s">
        <v>723</v>
      </c>
      <c r="C131" s="267" t="s">
        <v>724</v>
      </c>
      <c r="D131" s="268" t="s">
        <v>175</v>
      </c>
      <c r="E131" s="269">
        <v>1</v>
      </c>
      <c r="F131" s="269">
        <v>0</v>
      </c>
      <c r="G131" s="270">
        <f>E131*F131</f>
        <v>0</v>
      </c>
      <c r="H131" s="271">
        <v>9.9999999999944599E-4</v>
      </c>
      <c r="I131" s="272">
        <f>E131*H131</f>
        <v>9.9999999999944599E-4</v>
      </c>
      <c r="J131" s="271"/>
      <c r="K131" s="272">
        <f>E131*J131</f>
        <v>0</v>
      </c>
      <c r="O131" s="264">
        <v>2</v>
      </c>
      <c r="AA131" s="238">
        <v>12</v>
      </c>
      <c r="AB131" s="238">
        <v>0</v>
      </c>
      <c r="AC131" s="238">
        <v>23</v>
      </c>
      <c r="AZ131" s="238">
        <v>2</v>
      </c>
      <c r="BA131" s="238">
        <f>IF(AZ131=1,G131,0)</f>
        <v>0</v>
      </c>
      <c r="BB131" s="238">
        <f>IF(AZ131=2,G131,0)</f>
        <v>0</v>
      </c>
      <c r="BC131" s="238">
        <f>IF(AZ131=3,G131,0)</f>
        <v>0</v>
      </c>
      <c r="BD131" s="238">
        <f>IF(AZ131=4,G131,0)</f>
        <v>0</v>
      </c>
      <c r="BE131" s="238">
        <f>IF(AZ131=5,G131,0)</f>
        <v>0</v>
      </c>
      <c r="CA131" s="273">
        <v>12</v>
      </c>
      <c r="CB131" s="273">
        <v>0</v>
      </c>
    </row>
    <row r="132" spans="1:80">
      <c r="A132" s="274"/>
      <c r="B132" s="275"/>
      <c r="C132" s="339" t="s">
        <v>709</v>
      </c>
      <c r="D132" s="340"/>
      <c r="E132" s="340"/>
      <c r="F132" s="340"/>
      <c r="G132" s="341"/>
      <c r="I132" s="276"/>
      <c r="K132" s="276"/>
      <c r="L132" s="277" t="s">
        <v>709</v>
      </c>
      <c r="O132" s="264">
        <v>3</v>
      </c>
    </row>
    <row r="133" spans="1:80">
      <c r="A133" s="274"/>
      <c r="B133" s="275"/>
      <c r="C133" s="339" t="s">
        <v>710</v>
      </c>
      <c r="D133" s="340"/>
      <c r="E133" s="340"/>
      <c r="F133" s="340"/>
      <c r="G133" s="341"/>
      <c r="I133" s="276"/>
      <c r="K133" s="276"/>
      <c r="L133" s="277" t="s">
        <v>710</v>
      </c>
      <c r="O133" s="264">
        <v>3</v>
      </c>
    </row>
    <row r="134" spans="1:80">
      <c r="A134" s="274"/>
      <c r="B134" s="278"/>
      <c r="C134" s="337" t="s">
        <v>717</v>
      </c>
      <c r="D134" s="338"/>
      <c r="E134" s="279">
        <v>1</v>
      </c>
      <c r="F134" s="280"/>
      <c r="G134" s="281"/>
      <c r="H134" s="282"/>
      <c r="I134" s="276"/>
      <c r="J134" s="283"/>
      <c r="K134" s="276"/>
      <c r="M134" s="277" t="s">
        <v>717</v>
      </c>
      <c r="O134" s="264"/>
    </row>
    <row r="135" spans="1:80" ht="22.5">
      <c r="A135" s="265">
        <v>24</v>
      </c>
      <c r="B135" s="266" t="s">
        <v>725</v>
      </c>
      <c r="C135" s="267" t="s">
        <v>726</v>
      </c>
      <c r="D135" s="268" t="s">
        <v>175</v>
      </c>
      <c r="E135" s="269">
        <v>1</v>
      </c>
      <c r="F135" s="269">
        <v>0</v>
      </c>
      <c r="G135" s="270">
        <f>E135*F135</f>
        <v>0</v>
      </c>
      <c r="H135" s="271">
        <v>9.9999999999944599E-4</v>
      </c>
      <c r="I135" s="272">
        <f>E135*H135</f>
        <v>9.9999999999944599E-4</v>
      </c>
      <c r="J135" s="271"/>
      <c r="K135" s="272">
        <f>E135*J135</f>
        <v>0</v>
      </c>
      <c r="O135" s="264">
        <v>2</v>
      </c>
      <c r="AA135" s="238">
        <v>12</v>
      </c>
      <c r="AB135" s="238">
        <v>0</v>
      </c>
      <c r="AC135" s="238">
        <v>24</v>
      </c>
      <c r="AZ135" s="238">
        <v>2</v>
      </c>
      <c r="BA135" s="238">
        <f>IF(AZ135=1,G135,0)</f>
        <v>0</v>
      </c>
      <c r="BB135" s="238">
        <f>IF(AZ135=2,G135,0)</f>
        <v>0</v>
      </c>
      <c r="BC135" s="238">
        <f>IF(AZ135=3,G135,0)</f>
        <v>0</v>
      </c>
      <c r="BD135" s="238">
        <f>IF(AZ135=4,G135,0)</f>
        <v>0</v>
      </c>
      <c r="BE135" s="238">
        <f>IF(AZ135=5,G135,0)</f>
        <v>0</v>
      </c>
      <c r="CA135" s="273">
        <v>12</v>
      </c>
      <c r="CB135" s="273">
        <v>0</v>
      </c>
    </row>
    <row r="136" spans="1:80">
      <c r="A136" s="274"/>
      <c r="B136" s="275"/>
      <c r="C136" s="339" t="s">
        <v>713</v>
      </c>
      <c r="D136" s="340"/>
      <c r="E136" s="340"/>
      <c r="F136" s="340"/>
      <c r="G136" s="341"/>
      <c r="I136" s="276"/>
      <c r="K136" s="276"/>
      <c r="L136" s="277" t="s">
        <v>713</v>
      </c>
      <c r="O136" s="264">
        <v>3</v>
      </c>
    </row>
    <row r="137" spans="1:80">
      <c r="A137" s="274"/>
      <c r="B137" s="275"/>
      <c r="C137" s="339" t="s">
        <v>714</v>
      </c>
      <c r="D137" s="340"/>
      <c r="E137" s="340"/>
      <c r="F137" s="340"/>
      <c r="G137" s="341"/>
      <c r="I137" s="276"/>
      <c r="K137" s="276"/>
      <c r="L137" s="277" t="s">
        <v>714</v>
      </c>
      <c r="O137" s="264">
        <v>3</v>
      </c>
    </row>
    <row r="138" spans="1:80">
      <c r="A138" s="274"/>
      <c r="B138" s="275"/>
      <c r="C138" s="339" t="s">
        <v>715</v>
      </c>
      <c r="D138" s="340"/>
      <c r="E138" s="340"/>
      <c r="F138" s="340"/>
      <c r="G138" s="341"/>
      <c r="I138" s="276"/>
      <c r="K138" s="276"/>
      <c r="L138" s="277" t="s">
        <v>715</v>
      </c>
      <c r="O138" s="264">
        <v>3</v>
      </c>
    </row>
    <row r="139" spans="1:80">
      <c r="A139" s="274"/>
      <c r="B139" s="278"/>
      <c r="C139" s="337" t="s">
        <v>717</v>
      </c>
      <c r="D139" s="338"/>
      <c r="E139" s="279">
        <v>1</v>
      </c>
      <c r="F139" s="280"/>
      <c r="G139" s="281"/>
      <c r="H139" s="282"/>
      <c r="I139" s="276"/>
      <c r="J139" s="283"/>
      <c r="K139" s="276"/>
      <c r="M139" s="277" t="s">
        <v>717</v>
      </c>
      <c r="O139" s="264"/>
    </row>
    <row r="140" spans="1:80">
      <c r="A140" s="265">
        <v>25</v>
      </c>
      <c r="B140" s="266" t="s">
        <v>727</v>
      </c>
      <c r="C140" s="267" t="s">
        <v>728</v>
      </c>
      <c r="D140" s="268" t="s">
        <v>100</v>
      </c>
      <c r="E140" s="269">
        <v>11</v>
      </c>
      <c r="F140" s="269">
        <v>0</v>
      </c>
      <c r="G140" s="270">
        <f>E140*F140</f>
        <v>0</v>
      </c>
      <c r="H140" s="271">
        <v>0</v>
      </c>
      <c r="I140" s="272">
        <f>E140*H140</f>
        <v>0</v>
      </c>
      <c r="J140" s="271"/>
      <c r="K140" s="272">
        <f>E140*J140</f>
        <v>0</v>
      </c>
      <c r="O140" s="264">
        <v>2</v>
      </c>
      <c r="AA140" s="238">
        <v>12</v>
      </c>
      <c r="AB140" s="238">
        <v>0</v>
      </c>
      <c r="AC140" s="238">
        <v>25</v>
      </c>
      <c r="AZ140" s="238">
        <v>2</v>
      </c>
      <c r="BA140" s="238">
        <f>IF(AZ140=1,G140,0)</f>
        <v>0</v>
      </c>
      <c r="BB140" s="238">
        <f>IF(AZ140=2,G140,0)</f>
        <v>0</v>
      </c>
      <c r="BC140" s="238">
        <f>IF(AZ140=3,G140,0)</f>
        <v>0</v>
      </c>
      <c r="BD140" s="238">
        <f>IF(AZ140=4,G140,0)</f>
        <v>0</v>
      </c>
      <c r="BE140" s="238">
        <f>IF(AZ140=5,G140,0)</f>
        <v>0</v>
      </c>
      <c r="CA140" s="273">
        <v>12</v>
      </c>
      <c r="CB140" s="273">
        <v>0</v>
      </c>
    </row>
    <row r="141" spans="1:80">
      <c r="A141" s="274"/>
      <c r="B141" s="275"/>
      <c r="C141" s="339" t="s">
        <v>223</v>
      </c>
      <c r="D141" s="340"/>
      <c r="E141" s="340"/>
      <c r="F141" s="340"/>
      <c r="G141" s="341"/>
      <c r="I141" s="276"/>
      <c r="K141" s="276"/>
      <c r="L141" s="277" t="s">
        <v>223</v>
      </c>
      <c r="O141" s="264">
        <v>3</v>
      </c>
    </row>
    <row r="142" spans="1:80" ht="22.5">
      <c r="A142" s="274"/>
      <c r="B142" s="275"/>
      <c r="C142" s="339" t="s">
        <v>729</v>
      </c>
      <c r="D142" s="340"/>
      <c r="E142" s="340"/>
      <c r="F142" s="340"/>
      <c r="G142" s="341"/>
      <c r="I142" s="276"/>
      <c r="K142" s="276"/>
      <c r="L142" s="277" t="s">
        <v>729</v>
      </c>
      <c r="O142" s="264">
        <v>3</v>
      </c>
    </row>
    <row r="143" spans="1:80">
      <c r="A143" s="274"/>
      <c r="B143" s="278"/>
      <c r="C143" s="337" t="s">
        <v>576</v>
      </c>
      <c r="D143" s="338"/>
      <c r="E143" s="279">
        <v>4</v>
      </c>
      <c r="F143" s="280"/>
      <c r="G143" s="281"/>
      <c r="H143" s="282"/>
      <c r="I143" s="276"/>
      <c r="J143" s="283"/>
      <c r="K143" s="276"/>
      <c r="M143" s="277" t="s">
        <v>576</v>
      </c>
      <c r="O143" s="264"/>
    </row>
    <row r="144" spans="1:80">
      <c r="A144" s="274"/>
      <c r="B144" s="278"/>
      <c r="C144" s="337" t="s">
        <v>655</v>
      </c>
      <c r="D144" s="338"/>
      <c r="E144" s="279">
        <v>4</v>
      </c>
      <c r="F144" s="280"/>
      <c r="G144" s="281"/>
      <c r="H144" s="282"/>
      <c r="I144" s="276"/>
      <c r="J144" s="283"/>
      <c r="K144" s="276"/>
      <c r="M144" s="277" t="s">
        <v>655</v>
      </c>
      <c r="O144" s="264"/>
    </row>
    <row r="145" spans="1:80">
      <c r="A145" s="274"/>
      <c r="B145" s="278"/>
      <c r="C145" s="337" t="s">
        <v>310</v>
      </c>
      <c r="D145" s="338"/>
      <c r="E145" s="279">
        <v>3</v>
      </c>
      <c r="F145" s="280"/>
      <c r="G145" s="281"/>
      <c r="H145" s="282"/>
      <c r="I145" s="276"/>
      <c r="J145" s="283"/>
      <c r="K145" s="276"/>
      <c r="M145" s="277" t="s">
        <v>310</v>
      </c>
      <c r="O145" s="264"/>
    </row>
    <row r="146" spans="1:80">
      <c r="A146" s="265">
        <v>26</v>
      </c>
      <c r="B146" s="266" t="s">
        <v>730</v>
      </c>
      <c r="C146" s="267" t="s">
        <v>731</v>
      </c>
      <c r="D146" s="268" t="s">
        <v>175</v>
      </c>
      <c r="E146" s="269">
        <v>2</v>
      </c>
      <c r="F146" s="269">
        <v>0</v>
      </c>
      <c r="G146" s="270">
        <f>E146*F146</f>
        <v>0</v>
      </c>
      <c r="H146" s="271">
        <v>0</v>
      </c>
      <c r="I146" s="272">
        <f>E146*H146</f>
        <v>0</v>
      </c>
      <c r="J146" s="271"/>
      <c r="K146" s="272">
        <f>E146*J146</f>
        <v>0</v>
      </c>
      <c r="O146" s="264">
        <v>2</v>
      </c>
      <c r="AA146" s="238">
        <v>12</v>
      </c>
      <c r="AB146" s="238">
        <v>0</v>
      </c>
      <c r="AC146" s="238">
        <v>35</v>
      </c>
      <c r="AZ146" s="238">
        <v>2</v>
      </c>
      <c r="BA146" s="238">
        <f>IF(AZ146=1,G146,0)</f>
        <v>0</v>
      </c>
      <c r="BB146" s="238">
        <f>IF(AZ146=2,G146,0)</f>
        <v>0</v>
      </c>
      <c r="BC146" s="238">
        <f>IF(AZ146=3,G146,0)</f>
        <v>0</v>
      </c>
      <c r="BD146" s="238">
        <f>IF(AZ146=4,G146,0)</f>
        <v>0</v>
      </c>
      <c r="BE146" s="238">
        <f>IF(AZ146=5,G146,0)</f>
        <v>0</v>
      </c>
      <c r="CA146" s="273">
        <v>12</v>
      </c>
      <c r="CB146" s="273">
        <v>0</v>
      </c>
    </row>
    <row r="147" spans="1:80">
      <c r="A147" s="265">
        <v>27</v>
      </c>
      <c r="B147" s="266" t="s">
        <v>732</v>
      </c>
      <c r="C147" s="267" t="s">
        <v>733</v>
      </c>
      <c r="D147" s="268" t="s">
        <v>734</v>
      </c>
      <c r="E147" s="269">
        <v>1</v>
      </c>
      <c r="F147" s="269">
        <v>0</v>
      </c>
      <c r="G147" s="270">
        <f>E147*F147</f>
        <v>0</v>
      </c>
      <c r="H147" s="271">
        <v>0</v>
      </c>
      <c r="I147" s="272">
        <f>E147*H147</f>
        <v>0</v>
      </c>
      <c r="J147" s="271"/>
      <c r="K147" s="272">
        <f>E147*J147</f>
        <v>0</v>
      </c>
      <c r="O147" s="264">
        <v>2</v>
      </c>
      <c r="AA147" s="238">
        <v>12</v>
      </c>
      <c r="AB147" s="238">
        <v>0</v>
      </c>
      <c r="AC147" s="238">
        <v>2</v>
      </c>
      <c r="AZ147" s="238">
        <v>2</v>
      </c>
      <c r="BA147" s="238">
        <f>IF(AZ147=1,G147,0)</f>
        <v>0</v>
      </c>
      <c r="BB147" s="238">
        <f>IF(AZ147=2,G147,0)</f>
        <v>0</v>
      </c>
      <c r="BC147" s="238">
        <f>IF(AZ147=3,G147,0)</f>
        <v>0</v>
      </c>
      <c r="BD147" s="238">
        <f>IF(AZ147=4,G147,0)</f>
        <v>0</v>
      </c>
      <c r="BE147" s="238">
        <f>IF(AZ147=5,G147,0)</f>
        <v>0</v>
      </c>
      <c r="CA147" s="273">
        <v>12</v>
      </c>
      <c r="CB147" s="273">
        <v>0</v>
      </c>
    </row>
    <row r="148" spans="1:80">
      <c r="A148" s="274"/>
      <c r="B148" s="275"/>
      <c r="C148" s="339" t="s">
        <v>735</v>
      </c>
      <c r="D148" s="340"/>
      <c r="E148" s="340"/>
      <c r="F148" s="340"/>
      <c r="G148" s="341"/>
      <c r="I148" s="276"/>
      <c r="K148" s="276"/>
      <c r="L148" s="277" t="s">
        <v>735</v>
      </c>
      <c r="O148" s="264">
        <v>3</v>
      </c>
    </row>
    <row r="149" spans="1:80" ht="22.5">
      <c r="A149" s="274"/>
      <c r="B149" s="275"/>
      <c r="C149" s="339" t="s">
        <v>736</v>
      </c>
      <c r="D149" s="340"/>
      <c r="E149" s="340"/>
      <c r="F149" s="340"/>
      <c r="G149" s="341"/>
      <c r="I149" s="276"/>
      <c r="K149" s="276"/>
      <c r="L149" s="277" t="s">
        <v>736</v>
      </c>
      <c r="O149" s="264">
        <v>3</v>
      </c>
    </row>
    <row r="150" spans="1:80">
      <c r="A150" s="274"/>
      <c r="B150" s="275"/>
      <c r="C150" s="339" t="s">
        <v>737</v>
      </c>
      <c r="D150" s="340"/>
      <c r="E150" s="340"/>
      <c r="F150" s="340"/>
      <c r="G150" s="341"/>
      <c r="I150" s="276"/>
      <c r="K150" s="276"/>
      <c r="L150" s="277" t="s">
        <v>737</v>
      </c>
      <c r="O150" s="264">
        <v>3</v>
      </c>
    </row>
    <row r="151" spans="1:80">
      <c r="A151" s="274"/>
      <c r="B151" s="275"/>
      <c r="C151" s="339" t="s">
        <v>738</v>
      </c>
      <c r="D151" s="340"/>
      <c r="E151" s="340"/>
      <c r="F151" s="340"/>
      <c r="G151" s="341"/>
      <c r="I151" s="276"/>
      <c r="K151" s="276"/>
      <c r="L151" s="277" t="s">
        <v>738</v>
      </c>
      <c r="O151" s="264">
        <v>3</v>
      </c>
    </row>
    <row r="152" spans="1:80">
      <c r="A152" s="265">
        <v>28</v>
      </c>
      <c r="B152" s="266" t="s">
        <v>739</v>
      </c>
      <c r="C152" s="267" t="s">
        <v>740</v>
      </c>
      <c r="D152" s="268" t="s">
        <v>100</v>
      </c>
      <c r="E152" s="269">
        <v>6</v>
      </c>
      <c r="F152" s="269">
        <v>0</v>
      </c>
      <c r="G152" s="270">
        <f>E152*F152</f>
        <v>0</v>
      </c>
      <c r="H152" s="271">
        <v>5.0000000000011403E-2</v>
      </c>
      <c r="I152" s="272">
        <f>E152*H152</f>
        <v>0.30000000000006843</v>
      </c>
      <c r="J152" s="271"/>
      <c r="K152" s="272">
        <f>E152*J152</f>
        <v>0</v>
      </c>
      <c r="O152" s="264">
        <v>2</v>
      </c>
      <c r="AA152" s="238">
        <v>12</v>
      </c>
      <c r="AB152" s="238">
        <v>0</v>
      </c>
      <c r="AC152" s="238">
        <v>40</v>
      </c>
      <c r="AZ152" s="238">
        <v>2</v>
      </c>
      <c r="BA152" s="238">
        <f>IF(AZ152=1,G152,0)</f>
        <v>0</v>
      </c>
      <c r="BB152" s="238">
        <f>IF(AZ152=2,G152,0)</f>
        <v>0</v>
      </c>
      <c r="BC152" s="238">
        <f>IF(AZ152=3,G152,0)</f>
        <v>0</v>
      </c>
      <c r="BD152" s="238">
        <f>IF(AZ152=4,G152,0)</f>
        <v>0</v>
      </c>
      <c r="BE152" s="238">
        <f>IF(AZ152=5,G152,0)</f>
        <v>0</v>
      </c>
      <c r="CA152" s="273">
        <v>12</v>
      </c>
      <c r="CB152" s="273">
        <v>0</v>
      </c>
    </row>
    <row r="153" spans="1:80">
      <c r="A153" s="274"/>
      <c r="B153" s="275"/>
      <c r="C153" s="339" t="s">
        <v>223</v>
      </c>
      <c r="D153" s="340"/>
      <c r="E153" s="340"/>
      <c r="F153" s="340"/>
      <c r="G153" s="341"/>
      <c r="I153" s="276"/>
      <c r="K153" s="276"/>
      <c r="L153" s="277" t="s">
        <v>223</v>
      </c>
      <c r="O153" s="264">
        <v>3</v>
      </c>
    </row>
    <row r="154" spans="1:80">
      <c r="A154" s="274"/>
      <c r="B154" s="275"/>
      <c r="C154" s="339" t="s">
        <v>741</v>
      </c>
      <c r="D154" s="340"/>
      <c r="E154" s="340"/>
      <c r="F154" s="340"/>
      <c r="G154" s="341"/>
      <c r="I154" s="276"/>
      <c r="K154" s="276"/>
      <c r="L154" s="277" t="s">
        <v>741</v>
      </c>
      <c r="O154" s="264">
        <v>3</v>
      </c>
    </row>
    <row r="155" spans="1:80">
      <c r="A155" s="274"/>
      <c r="B155" s="275"/>
      <c r="C155" s="339" t="s">
        <v>742</v>
      </c>
      <c r="D155" s="340"/>
      <c r="E155" s="340"/>
      <c r="F155" s="340"/>
      <c r="G155" s="341"/>
      <c r="I155" s="276"/>
      <c r="K155" s="276"/>
      <c r="L155" s="277" t="s">
        <v>742</v>
      </c>
      <c r="O155" s="264">
        <v>3</v>
      </c>
    </row>
    <row r="156" spans="1:80">
      <c r="A156" s="274"/>
      <c r="B156" s="275"/>
      <c r="C156" s="339" t="s">
        <v>743</v>
      </c>
      <c r="D156" s="340"/>
      <c r="E156" s="340"/>
      <c r="F156" s="340"/>
      <c r="G156" s="341"/>
      <c r="I156" s="276"/>
      <c r="K156" s="276"/>
      <c r="L156" s="277" t="s">
        <v>743</v>
      </c>
      <c r="O156" s="264">
        <v>3</v>
      </c>
    </row>
    <row r="157" spans="1:80">
      <c r="A157" s="274"/>
      <c r="B157" s="278"/>
      <c r="C157" s="337" t="s">
        <v>699</v>
      </c>
      <c r="D157" s="338"/>
      <c r="E157" s="279">
        <v>2</v>
      </c>
      <c r="F157" s="280"/>
      <c r="G157" s="281"/>
      <c r="H157" s="282"/>
      <c r="I157" s="276"/>
      <c r="J157" s="283"/>
      <c r="K157" s="276"/>
      <c r="M157" s="277" t="s">
        <v>699</v>
      </c>
      <c r="O157" s="264"/>
    </row>
    <row r="158" spans="1:80">
      <c r="A158" s="274"/>
      <c r="B158" s="278"/>
      <c r="C158" s="337" t="s">
        <v>700</v>
      </c>
      <c r="D158" s="338"/>
      <c r="E158" s="279">
        <v>2</v>
      </c>
      <c r="F158" s="280"/>
      <c r="G158" s="281"/>
      <c r="H158" s="282"/>
      <c r="I158" s="276"/>
      <c r="J158" s="283"/>
      <c r="K158" s="276"/>
      <c r="M158" s="277" t="s">
        <v>700</v>
      </c>
      <c r="O158" s="264"/>
    </row>
    <row r="159" spans="1:80">
      <c r="A159" s="274"/>
      <c r="B159" s="278"/>
      <c r="C159" s="337" t="s">
        <v>339</v>
      </c>
      <c r="D159" s="338"/>
      <c r="E159" s="279">
        <v>2</v>
      </c>
      <c r="F159" s="280"/>
      <c r="G159" s="281"/>
      <c r="H159" s="282"/>
      <c r="I159" s="276"/>
      <c r="J159" s="283"/>
      <c r="K159" s="276"/>
      <c r="M159" s="277" t="s">
        <v>339</v>
      </c>
      <c r="O159" s="264"/>
    </row>
    <row r="160" spans="1:80" ht="22.5">
      <c r="A160" s="265">
        <v>29</v>
      </c>
      <c r="B160" s="266" t="s">
        <v>744</v>
      </c>
      <c r="C160" s="267" t="s">
        <v>745</v>
      </c>
      <c r="D160" s="268" t="s">
        <v>100</v>
      </c>
      <c r="E160" s="269">
        <v>6</v>
      </c>
      <c r="F160" s="269">
        <v>0</v>
      </c>
      <c r="G160" s="270">
        <f>E160*F160</f>
        <v>0</v>
      </c>
      <c r="H160" s="271">
        <v>5.0000000000011403E-2</v>
      </c>
      <c r="I160" s="272">
        <f>E160*H160</f>
        <v>0.30000000000006843</v>
      </c>
      <c r="J160" s="271"/>
      <c r="K160" s="272">
        <f>E160*J160</f>
        <v>0</v>
      </c>
      <c r="O160" s="264">
        <v>2</v>
      </c>
      <c r="AA160" s="238">
        <v>12</v>
      </c>
      <c r="AB160" s="238">
        <v>0</v>
      </c>
      <c r="AC160" s="238">
        <v>41</v>
      </c>
      <c r="AZ160" s="238">
        <v>2</v>
      </c>
      <c r="BA160" s="238">
        <f>IF(AZ160=1,G160,0)</f>
        <v>0</v>
      </c>
      <c r="BB160" s="238">
        <f>IF(AZ160=2,G160,0)</f>
        <v>0</v>
      </c>
      <c r="BC160" s="238">
        <f>IF(AZ160=3,G160,0)</f>
        <v>0</v>
      </c>
      <c r="BD160" s="238">
        <f>IF(AZ160=4,G160,0)</f>
        <v>0</v>
      </c>
      <c r="BE160" s="238">
        <f>IF(AZ160=5,G160,0)</f>
        <v>0</v>
      </c>
      <c r="CA160" s="273">
        <v>12</v>
      </c>
      <c r="CB160" s="273">
        <v>0</v>
      </c>
    </row>
    <row r="161" spans="1:80">
      <c r="A161" s="274"/>
      <c r="B161" s="275"/>
      <c r="C161" s="339" t="s">
        <v>223</v>
      </c>
      <c r="D161" s="340"/>
      <c r="E161" s="340"/>
      <c r="F161" s="340"/>
      <c r="G161" s="341"/>
      <c r="I161" s="276"/>
      <c r="K161" s="276"/>
      <c r="L161" s="277" t="s">
        <v>223</v>
      </c>
      <c r="O161" s="264">
        <v>3</v>
      </c>
    </row>
    <row r="162" spans="1:80">
      <c r="A162" s="274"/>
      <c r="B162" s="275"/>
      <c r="C162" s="339" t="s">
        <v>746</v>
      </c>
      <c r="D162" s="340"/>
      <c r="E162" s="340"/>
      <c r="F162" s="340"/>
      <c r="G162" s="341"/>
      <c r="I162" s="276"/>
      <c r="K162" s="276"/>
      <c r="L162" s="277" t="s">
        <v>746</v>
      </c>
      <c r="O162" s="264">
        <v>3</v>
      </c>
    </row>
    <row r="163" spans="1:80">
      <c r="A163" s="274"/>
      <c r="B163" s="278"/>
      <c r="C163" s="337" t="s">
        <v>699</v>
      </c>
      <c r="D163" s="338"/>
      <c r="E163" s="279">
        <v>2</v>
      </c>
      <c r="F163" s="280"/>
      <c r="G163" s="281"/>
      <c r="H163" s="282"/>
      <c r="I163" s="276"/>
      <c r="J163" s="283"/>
      <c r="K163" s="276"/>
      <c r="M163" s="277" t="s">
        <v>699</v>
      </c>
      <c r="O163" s="264"/>
    </row>
    <row r="164" spans="1:80">
      <c r="A164" s="274"/>
      <c r="B164" s="278"/>
      <c r="C164" s="337" t="s">
        <v>700</v>
      </c>
      <c r="D164" s="338"/>
      <c r="E164" s="279">
        <v>2</v>
      </c>
      <c r="F164" s="280"/>
      <c r="G164" s="281"/>
      <c r="H164" s="282"/>
      <c r="I164" s="276"/>
      <c r="J164" s="283"/>
      <c r="K164" s="276"/>
      <c r="M164" s="277" t="s">
        <v>700</v>
      </c>
      <c r="O164" s="264"/>
    </row>
    <row r="165" spans="1:80">
      <c r="A165" s="274"/>
      <c r="B165" s="278"/>
      <c r="C165" s="337" t="s">
        <v>339</v>
      </c>
      <c r="D165" s="338"/>
      <c r="E165" s="279">
        <v>2</v>
      </c>
      <c r="F165" s="280"/>
      <c r="G165" s="281"/>
      <c r="H165" s="282"/>
      <c r="I165" s="276"/>
      <c r="J165" s="283"/>
      <c r="K165" s="276"/>
      <c r="M165" s="277" t="s">
        <v>339</v>
      </c>
      <c r="O165" s="264"/>
    </row>
    <row r="166" spans="1:80">
      <c r="A166" s="265">
        <v>30</v>
      </c>
      <c r="B166" s="266" t="s">
        <v>747</v>
      </c>
      <c r="C166" s="267" t="s">
        <v>748</v>
      </c>
      <c r="D166" s="268" t="s">
        <v>100</v>
      </c>
      <c r="E166" s="269">
        <v>1</v>
      </c>
      <c r="F166" s="269">
        <v>0</v>
      </c>
      <c r="G166" s="270">
        <f>E166*F166</f>
        <v>0</v>
      </c>
      <c r="H166" s="271">
        <v>5.0000000000011403E-2</v>
      </c>
      <c r="I166" s="272">
        <f>E166*H166</f>
        <v>5.0000000000011403E-2</v>
      </c>
      <c r="J166" s="271"/>
      <c r="K166" s="272">
        <f>E166*J166</f>
        <v>0</v>
      </c>
      <c r="O166" s="264">
        <v>2</v>
      </c>
      <c r="AA166" s="238">
        <v>12</v>
      </c>
      <c r="AB166" s="238">
        <v>0</v>
      </c>
      <c r="AC166" s="238">
        <v>38</v>
      </c>
      <c r="AZ166" s="238">
        <v>2</v>
      </c>
      <c r="BA166" s="238">
        <f>IF(AZ166=1,G166,0)</f>
        <v>0</v>
      </c>
      <c r="BB166" s="238">
        <f>IF(AZ166=2,G166,0)</f>
        <v>0</v>
      </c>
      <c r="BC166" s="238">
        <f>IF(AZ166=3,G166,0)</f>
        <v>0</v>
      </c>
      <c r="BD166" s="238">
        <f>IF(AZ166=4,G166,0)</f>
        <v>0</v>
      </c>
      <c r="BE166" s="238">
        <f>IF(AZ166=5,G166,0)</f>
        <v>0</v>
      </c>
      <c r="CA166" s="273">
        <v>12</v>
      </c>
      <c r="CB166" s="273">
        <v>0</v>
      </c>
    </row>
    <row r="167" spans="1:80">
      <c r="A167" s="274"/>
      <c r="B167" s="275"/>
      <c r="C167" s="339" t="s">
        <v>223</v>
      </c>
      <c r="D167" s="340"/>
      <c r="E167" s="340"/>
      <c r="F167" s="340"/>
      <c r="G167" s="341"/>
      <c r="I167" s="276"/>
      <c r="K167" s="276"/>
      <c r="L167" s="277" t="s">
        <v>223</v>
      </c>
      <c r="O167" s="264">
        <v>3</v>
      </c>
    </row>
    <row r="168" spans="1:80">
      <c r="A168" s="274"/>
      <c r="B168" s="275"/>
      <c r="C168" s="339" t="s">
        <v>749</v>
      </c>
      <c r="D168" s="340"/>
      <c r="E168" s="340"/>
      <c r="F168" s="340"/>
      <c r="G168" s="341"/>
      <c r="I168" s="276"/>
      <c r="K168" s="276"/>
      <c r="L168" s="277" t="s">
        <v>749</v>
      </c>
      <c r="O168" s="264">
        <v>3</v>
      </c>
    </row>
    <row r="169" spans="1:80">
      <c r="A169" s="274"/>
      <c r="B169" s="275"/>
      <c r="C169" s="339" t="s">
        <v>742</v>
      </c>
      <c r="D169" s="340"/>
      <c r="E169" s="340"/>
      <c r="F169" s="340"/>
      <c r="G169" s="341"/>
      <c r="I169" s="276"/>
      <c r="K169" s="276"/>
      <c r="L169" s="277" t="s">
        <v>742</v>
      </c>
      <c r="O169" s="264">
        <v>3</v>
      </c>
    </row>
    <row r="170" spans="1:80">
      <c r="A170" s="274"/>
      <c r="B170" s="275"/>
      <c r="C170" s="339" t="s">
        <v>743</v>
      </c>
      <c r="D170" s="340"/>
      <c r="E170" s="340"/>
      <c r="F170" s="340"/>
      <c r="G170" s="341"/>
      <c r="I170" s="276"/>
      <c r="K170" s="276"/>
      <c r="L170" s="277" t="s">
        <v>743</v>
      </c>
      <c r="O170" s="264">
        <v>3</v>
      </c>
    </row>
    <row r="171" spans="1:80" ht="22.5">
      <c r="A171" s="265">
        <v>31</v>
      </c>
      <c r="B171" s="266" t="s">
        <v>750</v>
      </c>
      <c r="C171" s="267" t="s">
        <v>751</v>
      </c>
      <c r="D171" s="268" t="s">
        <v>100</v>
      </c>
      <c r="E171" s="269">
        <v>1</v>
      </c>
      <c r="F171" s="269">
        <v>0</v>
      </c>
      <c r="G171" s="270">
        <f>E171*F171</f>
        <v>0</v>
      </c>
      <c r="H171" s="271">
        <v>5.0000000000025597E-3</v>
      </c>
      <c r="I171" s="272">
        <f>E171*H171</f>
        <v>5.0000000000025597E-3</v>
      </c>
      <c r="J171" s="271"/>
      <c r="K171" s="272">
        <f>E171*J171</f>
        <v>0</v>
      </c>
      <c r="O171" s="264">
        <v>2</v>
      </c>
      <c r="AA171" s="238">
        <v>12</v>
      </c>
      <c r="AB171" s="238">
        <v>0</v>
      </c>
      <c r="AC171" s="238">
        <v>39</v>
      </c>
      <c r="AZ171" s="238">
        <v>2</v>
      </c>
      <c r="BA171" s="238">
        <f>IF(AZ171=1,G171,0)</f>
        <v>0</v>
      </c>
      <c r="BB171" s="238">
        <f>IF(AZ171=2,G171,0)</f>
        <v>0</v>
      </c>
      <c r="BC171" s="238">
        <f>IF(AZ171=3,G171,0)</f>
        <v>0</v>
      </c>
      <c r="BD171" s="238">
        <f>IF(AZ171=4,G171,0)</f>
        <v>0</v>
      </c>
      <c r="BE171" s="238">
        <f>IF(AZ171=5,G171,0)</f>
        <v>0</v>
      </c>
      <c r="CA171" s="273">
        <v>12</v>
      </c>
      <c r="CB171" s="273">
        <v>0</v>
      </c>
    </row>
    <row r="172" spans="1:80">
      <c r="A172" s="274"/>
      <c r="B172" s="275"/>
      <c r="C172" s="339" t="s">
        <v>752</v>
      </c>
      <c r="D172" s="340"/>
      <c r="E172" s="340"/>
      <c r="F172" s="340"/>
      <c r="G172" s="341"/>
      <c r="I172" s="276"/>
      <c r="K172" s="276"/>
      <c r="L172" s="277" t="s">
        <v>752</v>
      </c>
      <c r="O172" s="264">
        <v>3</v>
      </c>
    </row>
    <row r="173" spans="1:80">
      <c r="A173" s="265">
        <v>32</v>
      </c>
      <c r="B173" s="266" t="s">
        <v>753</v>
      </c>
      <c r="C173" s="267" t="s">
        <v>754</v>
      </c>
      <c r="D173" s="268" t="s">
        <v>166</v>
      </c>
      <c r="E173" s="269">
        <v>1.51812000000023</v>
      </c>
      <c r="F173" s="269">
        <v>0</v>
      </c>
      <c r="G173" s="270">
        <f>E173*F173</f>
        <v>0</v>
      </c>
      <c r="H173" s="271">
        <v>0</v>
      </c>
      <c r="I173" s="272">
        <f>E173*H173</f>
        <v>0</v>
      </c>
      <c r="J173" s="271"/>
      <c r="K173" s="272">
        <f>E173*J173</f>
        <v>0</v>
      </c>
      <c r="O173" s="264">
        <v>2</v>
      </c>
      <c r="AA173" s="238">
        <v>7</v>
      </c>
      <c r="AB173" s="238">
        <v>1001</v>
      </c>
      <c r="AC173" s="238">
        <v>5</v>
      </c>
      <c r="AZ173" s="238">
        <v>2</v>
      </c>
      <c r="BA173" s="238">
        <f>IF(AZ173=1,G173,0)</f>
        <v>0</v>
      </c>
      <c r="BB173" s="238">
        <f>IF(AZ173=2,G173,0)</f>
        <v>0</v>
      </c>
      <c r="BC173" s="238">
        <f>IF(AZ173=3,G173,0)</f>
        <v>0</v>
      </c>
      <c r="BD173" s="238">
        <f>IF(AZ173=4,G173,0)</f>
        <v>0</v>
      </c>
      <c r="BE173" s="238">
        <f>IF(AZ173=5,G173,0)</f>
        <v>0</v>
      </c>
      <c r="CA173" s="273">
        <v>7</v>
      </c>
      <c r="CB173" s="273">
        <v>1001</v>
      </c>
    </row>
    <row r="174" spans="1:80">
      <c r="A174" s="265">
        <v>33</v>
      </c>
      <c r="B174" s="266" t="s">
        <v>362</v>
      </c>
      <c r="C174" s="267" t="s">
        <v>363</v>
      </c>
      <c r="D174" s="268" t="s">
        <v>364</v>
      </c>
      <c r="E174" s="269">
        <v>15</v>
      </c>
      <c r="F174" s="269">
        <v>0</v>
      </c>
      <c r="G174" s="270">
        <f>E174*F174</f>
        <v>0</v>
      </c>
      <c r="H174" s="271">
        <v>0</v>
      </c>
      <c r="I174" s="272">
        <f>E174*H174</f>
        <v>0</v>
      </c>
      <c r="J174" s="271"/>
      <c r="K174" s="272">
        <f>E174*J174</f>
        <v>0</v>
      </c>
      <c r="O174" s="264">
        <v>2</v>
      </c>
      <c r="AA174" s="238">
        <v>10</v>
      </c>
      <c r="AB174" s="238">
        <v>0</v>
      </c>
      <c r="AC174" s="238">
        <v>8</v>
      </c>
      <c r="AZ174" s="238">
        <v>5</v>
      </c>
      <c r="BA174" s="238">
        <f>IF(AZ174=1,G174,0)</f>
        <v>0</v>
      </c>
      <c r="BB174" s="238">
        <f>IF(AZ174=2,G174,0)</f>
        <v>0</v>
      </c>
      <c r="BC174" s="238">
        <f>IF(AZ174=3,G174,0)</f>
        <v>0</v>
      </c>
      <c r="BD174" s="238">
        <f>IF(AZ174=4,G174,0)</f>
        <v>0</v>
      </c>
      <c r="BE174" s="238">
        <f>IF(AZ174=5,G174,0)</f>
        <v>0</v>
      </c>
      <c r="CA174" s="273">
        <v>10</v>
      </c>
      <c r="CB174" s="273">
        <v>0</v>
      </c>
    </row>
    <row r="175" spans="1:80">
      <c r="A175" s="284"/>
      <c r="B175" s="285" t="s">
        <v>101</v>
      </c>
      <c r="C175" s="286" t="s">
        <v>589</v>
      </c>
      <c r="D175" s="287"/>
      <c r="E175" s="288"/>
      <c r="F175" s="289"/>
      <c r="G175" s="290">
        <f>SUM(G11:G174)</f>
        <v>0</v>
      </c>
      <c r="H175" s="291"/>
      <c r="I175" s="292">
        <f>SUM(I11:I174)</f>
        <v>1.5181200000002331</v>
      </c>
      <c r="J175" s="291"/>
      <c r="K175" s="292">
        <f>SUM(K11:K174)</f>
        <v>-1.1524299999999723</v>
      </c>
      <c r="O175" s="264">
        <v>4</v>
      </c>
      <c r="BA175" s="293">
        <f>SUM(BA11:BA174)</f>
        <v>0</v>
      </c>
      <c r="BB175" s="293">
        <f>SUM(BB11:BB174)</f>
        <v>0</v>
      </c>
      <c r="BC175" s="293">
        <f>SUM(BC11:BC174)</f>
        <v>0</v>
      </c>
      <c r="BD175" s="293">
        <f>SUM(BD11:BD174)</f>
        <v>0</v>
      </c>
      <c r="BE175" s="293">
        <f>SUM(BE11:BE174)</f>
        <v>0</v>
      </c>
    </row>
    <row r="176" spans="1:80">
      <c r="A176" s="254" t="s">
        <v>97</v>
      </c>
      <c r="B176" s="255" t="s">
        <v>373</v>
      </c>
      <c r="C176" s="256" t="s">
        <v>374</v>
      </c>
      <c r="D176" s="257"/>
      <c r="E176" s="258"/>
      <c r="F176" s="258"/>
      <c r="G176" s="259"/>
      <c r="H176" s="260"/>
      <c r="I176" s="261"/>
      <c r="J176" s="262"/>
      <c r="K176" s="263"/>
      <c r="O176" s="264">
        <v>1</v>
      </c>
    </row>
    <row r="177" spans="1:80">
      <c r="A177" s="265">
        <v>34</v>
      </c>
      <c r="B177" s="266" t="s">
        <v>385</v>
      </c>
      <c r="C177" s="267" t="s">
        <v>386</v>
      </c>
      <c r="D177" s="268" t="s">
        <v>166</v>
      </c>
      <c r="E177" s="269">
        <v>1.15414999999997</v>
      </c>
      <c r="F177" s="269">
        <v>0</v>
      </c>
      <c r="G177" s="270">
        <f>E177*F177</f>
        <v>0</v>
      </c>
      <c r="H177" s="271">
        <v>0</v>
      </c>
      <c r="I177" s="272">
        <f>E177*H177</f>
        <v>0</v>
      </c>
      <c r="J177" s="271"/>
      <c r="K177" s="272">
        <f>E177*J177</f>
        <v>0</v>
      </c>
      <c r="O177" s="264">
        <v>2</v>
      </c>
      <c r="AA177" s="238">
        <v>8</v>
      </c>
      <c r="AB177" s="238">
        <v>0</v>
      </c>
      <c r="AC177" s="238">
        <v>3</v>
      </c>
      <c r="AZ177" s="238">
        <v>1</v>
      </c>
      <c r="BA177" s="238">
        <f>IF(AZ177=1,G177,0)</f>
        <v>0</v>
      </c>
      <c r="BB177" s="238">
        <f>IF(AZ177=2,G177,0)</f>
        <v>0</v>
      </c>
      <c r="BC177" s="238">
        <f>IF(AZ177=3,G177,0)</f>
        <v>0</v>
      </c>
      <c r="BD177" s="238">
        <f>IF(AZ177=4,G177,0)</f>
        <v>0</v>
      </c>
      <c r="BE177" s="238">
        <f>IF(AZ177=5,G177,0)</f>
        <v>0</v>
      </c>
      <c r="CA177" s="273">
        <v>8</v>
      </c>
      <c r="CB177" s="273">
        <v>0</v>
      </c>
    </row>
    <row r="178" spans="1:80">
      <c r="A178" s="284"/>
      <c r="B178" s="285" t="s">
        <v>101</v>
      </c>
      <c r="C178" s="286" t="s">
        <v>375</v>
      </c>
      <c r="D178" s="287"/>
      <c r="E178" s="288"/>
      <c r="F178" s="289"/>
      <c r="G178" s="290">
        <f>SUM(G176:G177)</f>
        <v>0</v>
      </c>
      <c r="H178" s="291"/>
      <c r="I178" s="292">
        <f>SUM(I176:I177)</f>
        <v>0</v>
      </c>
      <c r="J178" s="291"/>
      <c r="K178" s="292">
        <f>SUM(K176:K177)</f>
        <v>0</v>
      </c>
      <c r="O178" s="264">
        <v>4</v>
      </c>
      <c r="BA178" s="293">
        <f>SUM(BA176:BA177)</f>
        <v>0</v>
      </c>
      <c r="BB178" s="293">
        <f>SUM(BB176:BB177)</f>
        <v>0</v>
      </c>
      <c r="BC178" s="293">
        <f>SUM(BC176:BC177)</f>
        <v>0</v>
      </c>
      <c r="BD178" s="293">
        <f>SUM(BD176:BD177)</f>
        <v>0</v>
      </c>
      <c r="BE178" s="293">
        <f>SUM(BE176:BE177)</f>
        <v>0</v>
      </c>
    </row>
    <row r="179" spans="1:80">
      <c r="E179" s="238"/>
    </row>
    <row r="180" spans="1:80">
      <c r="E180" s="238"/>
    </row>
    <row r="181" spans="1:80">
      <c r="E181" s="238"/>
    </row>
    <row r="182" spans="1:80">
      <c r="E182" s="238"/>
    </row>
    <row r="183" spans="1:80">
      <c r="E183" s="238"/>
    </row>
    <row r="184" spans="1:80">
      <c r="E184" s="238"/>
    </row>
    <row r="185" spans="1:80">
      <c r="E185" s="238"/>
    </row>
    <row r="186" spans="1:80">
      <c r="E186" s="238"/>
    </row>
    <row r="187" spans="1:80">
      <c r="E187" s="238"/>
    </row>
    <row r="188" spans="1:80">
      <c r="E188" s="238"/>
    </row>
    <row r="189" spans="1:80">
      <c r="E189" s="238"/>
    </row>
    <row r="190" spans="1:80">
      <c r="E190" s="238"/>
    </row>
    <row r="191" spans="1:80">
      <c r="E191" s="238"/>
    </row>
    <row r="192" spans="1:80">
      <c r="E192" s="238"/>
    </row>
    <row r="193" spans="1:7">
      <c r="E193" s="238"/>
    </row>
    <row r="194" spans="1:7">
      <c r="E194" s="238"/>
    </row>
    <row r="195" spans="1:7">
      <c r="E195" s="238"/>
    </row>
    <row r="196" spans="1:7">
      <c r="E196" s="238"/>
    </row>
    <row r="197" spans="1:7">
      <c r="E197" s="238"/>
    </row>
    <row r="198" spans="1:7">
      <c r="E198" s="238"/>
    </row>
    <row r="199" spans="1:7">
      <c r="E199" s="238"/>
    </row>
    <row r="200" spans="1:7">
      <c r="E200" s="238"/>
    </row>
    <row r="201" spans="1:7">
      <c r="E201" s="238"/>
    </row>
    <row r="202" spans="1:7">
      <c r="A202" s="283"/>
      <c r="B202" s="283"/>
      <c r="C202" s="283"/>
      <c r="D202" s="283"/>
      <c r="E202" s="283"/>
      <c r="F202" s="283"/>
      <c r="G202" s="283"/>
    </row>
    <row r="203" spans="1:7">
      <c r="A203" s="283"/>
      <c r="B203" s="283"/>
      <c r="C203" s="283"/>
      <c r="D203" s="283"/>
      <c r="E203" s="283"/>
      <c r="F203" s="283"/>
      <c r="G203" s="283"/>
    </row>
    <row r="204" spans="1:7">
      <c r="A204" s="283"/>
      <c r="B204" s="283"/>
      <c r="C204" s="283"/>
      <c r="D204" s="283"/>
      <c r="E204" s="283"/>
      <c r="F204" s="283"/>
      <c r="G204" s="283"/>
    </row>
    <row r="205" spans="1:7">
      <c r="A205" s="283"/>
      <c r="B205" s="283"/>
      <c r="C205" s="283"/>
      <c r="D205" s="283"/>
      <c r="E205" s="283"/>
      <c r="F205" s="283"/>
      <c r="G205" s="283"/>
    </row>
    <row r="206" spans="1:7">
      <c r="E206" s="238"/>
    </row>
    <row r="207" spans="1:7">
      <c r="E207" s="238"/>
    </row>
    <row r="208" spans="1:7">
      <c r="E208" s="238"/>
    </row>
    <row r="209" spans="5:5">
      <c r="E209" s="238"/>
    </row>
    <row r="210" spans="5:5">
      <c r="E210" s="238"/>
    </row>
    <row r="211" spans="5:5">
      <c r="E211" s="238"/>
    </row>
    <row r="212" spans="5:5">
      <c r="E212" s="238"/>
    </row>
    <row r="213" spans="5:5">
      <c r="E213" s="238"/>
    </row>
    <row r="214" spans="5:5">
      <c r="E214" s="238"/>
    </row>
    <row r="215" spans="5:5">
      <c r="E215" s="238"/>
    </row>
    <row r="216" spans="5:5">
      <c r="E216" s="238"/>
    </row>
    <row r="217" spans="5:5">
      <c r="E217" s="238"/>
    </row>
    <row r="218" spans="5:5">
      <c r="E218" s="238"/>
    </row>
    <row r="219" spans="5:5">
      <c r="E219" s="238"/>
    </row>
    <row r="220" spans="5:5">
      <c r="E220" s="238"/>
    </row>
    <row r="221" spans="5:5">
      <c r="E221" s="238"/>
    </row>
    <row r="222" spans="5:5">
      <c r="E222" s="238"/>
    </row>
    <row r="223" spans="5:5">
      <c r="E223" s="238"/>
    </row>
    <row r="224" spans="5:5">
      <c r="E224" s="238"/>
    </row>
    <row r="225" spans="1:7">
      <c r="E225" s="238"/>
    </row>
    <row r="226" spans="1:7">
      <c r="E226" s="238"/>
    </row>
    <row r="227" spans="1:7">
      <c r="E227" s="238"/>
    </row>
    <row r="228" spans="1:7">
      <c r="E228" s="238"/>
    </row>
    <row r="229" spans="1:7">
      <c r="E229" s="238"/>
    </row>
    <row r="230" spans="1:7">
      <c r="E230" s="238"/>
    </row>
    <row r="231" spans="1:7">
      <c r="E231" s="238"/>
    </row>
    <row r="232" spans="1:7">
      <c r="E232" s="238"/>
    </row>
    <row r="233" spans="1:7">
      <c r="E233" s="238"/>
    </row>
    <row r="234" spans="1:7">
      <c r="E234" s="238"/>
    </row>
    <row r="235" spans="1:7">
      <c r="E235" s="238"/>
    </row>
    <row r="236" spans="1:7">
      <c r="E236" s="238"/>
    </row>
    <row r="237" spans="1:7">
      <c r="A237" s="294"/>
      <c r="B237" s="294"/>
    </row>
    <row r="238" spans="1:7">
      <c r="A238" s="283"/>
      <c r="B238" s="283"/>
      <c r="C238" s="295"/>
      <c r="D238" s="295"/>
      <c r="E238" s="296"/>
      <c r="F238" s="295"/>
      <c r="G238" s="297"/>
    </row>
    <row r="239" spans="1:7">
      <c r="A239" s="298"/>
      <c r="B239" s="298"/>
      <c r="C239" s="283"/>
      <c r="D239" s="283"/>
      <c r="E239" s="299"/>
      <c r="F239" s="283"/>
      <c r="G239" s="283"/>
    </row>
    <row r="240" spans="1:7">
      <c r="A240" s="283"/>
      <c r="B240" s="283"/>
      <c r="C240" s="283"/>
      <c r="D240" s="283"/>
      <c r="E240" s="299"/>
      <c r="F240" s="283"/>
      <c r="G240" s="283"/>
    </row>
    <row r="241" spans="1:7">
      <c r="A241" s="283"/>
      <c r="B241" s="283"/>
      <c r="C241" s="283"/>
      <c r="D241" s="283"/>
      <c r="E241" s="299"/>
      <c r="F241" s="283"/>
      <c r="G241" s="283"/>
    </row>
    <row r="242" spans="1:7">
      <c r="A242" s="283"/>
      <c r="B242" s="283"/>
      <c r="C242" s="283"/>
      <c r="D242" s="283"/>
      <c r="E242" s="299"/>
      <c r="F242" s="283"/>
      <c r="G242" s="283"/>
    </row>
    <row r="243" spans="1:7">
      <c r="A243" s="283"/>
      <c r="B243" s="283"/>
      <c r="C243" s="283"/>
      <c r="D243" s="283"/>
      <c r="E243" s="299"/>
      <c r="F243" s="283"/>
      <c r="G243" s="283"/>
    </row>
    <row r="244" spans="1:7">
      <c r="A244" s="283"/>
      <c r="B244" s="283"/>
      <c r="C244" s="283"/>
      <c r="D244" s="283"/>
      <c r="E244" s="299"/>
      <c r="F244" s="283"/>
      <c r="G244" s="283"/>
    </row>
    <row r="245" spans="1:7">
      <c r="A245" s="283"/>
      <c r="B245" s="283"/>
      <c r="C245" s="283"/>
      <c r="D245" s="283"/>
      <c r="E245" s="299"/>
      <c r="F245" s="283"/>
      <c r="G245" s="283"/>
    </row>
    <row r="246" spans="1:7">
      <c r="A246" s="283"/>
      <c r="B246" s="283"/>
      <c r="C246" s="283"/>
      <c r="D246" s="283"/>
      <c r="E246" s="299"/>
      <c r="F246" s="283"/>
      <c r="G246" s="283"/>
    </row>
    <row r="247" spans="1:7">
      <c r="A247" s="283"/>
      <c r="B247" s="283"/>
      <c r="C247" s="283"/>
      <c r="D247" s="283"/>
      <c r="E247" s="299"/>
      <c r="F247" s="283"/>
      <c r="G247" s="283"/>
    </row>
    <row r="248" spans="1:7">
      <c r="A248" s="283"/>
      <c r="B248" s="283"/>
      <c r="C248" s="283"/>
      <c r="D248" s="283"/>
      <c r="E248" s="299"/>
      <c r="F248" s="283"/>
      <c r="G248" s="283"/>
    </row>
    <row r="249" spans="1:7">
      <c r="A249" s="283"/>
      <c r="B249" s="283"/>
      <c r="C249" s="283"/>
      <c r="D249" s="283"/>
      <c r="E249" s="299"/>
      <c r="F249" s="283"/>
      <c r="G249" s="283"/>
    </row>
    <row r="250" spans="1:7">
      <c r="A250" s="283"/>
      <c r="B250" s="283"/>
      <c r="C250" s="283"/>
      <c r="D250" s="283"/>
      <c r="E250" s="299"/>
      <c r="F250" s="283"/>
      <c r="G250" s="283"/>
    </row>
    <row r="251" spans="1:7">
      <c r="A251" s="283"/>
      <c r="B251" s="283"/>
      <c r="C251" s="283"/>
      <c r="D251" s="283"/>
      <c r="E251" s="299"/>
      <c r="F251" s="283"/>
      <c r="G251" s="283"/>
    </row>
  </sheetData>
  <mergeCells count="136">
    <mergeCell ref="C169:G169"/>
    <mergeCell ref="C170:G170"/>
    <mergeCell ref="C172:G172"/>
    <mergeCell ref="C162:G162"/>
    <mergeCell ref="C163:D163"/>
    <mergeCell ref="C164:D164"/>
    <mergeCell ref="C165:D165"/>
    <mergeCell ref="C167:G167"/>
    <mergeCell ref="C168:G168"/>
    <mergeCell ref="C155:G155"/>
    <mergeCell ref="C156:G156"/>
    <mergeCell ref="C157:D157"/>
    <mergeCell ref="C158:D158"/>
    <mergeCell ref="C159:D159"/>
    <mergeCell ref="C161:G161"/>
    <mergeCell ref="C148:G148"/>
    <mergeCell ref="C149:G149"/>
    <mergeCell ref="C150:G150"/>
    <mergeCell ref="C151:G151"/>
    <mergeCell ref="C153:G153"/>
    <mergeCell ref="C154:G154"/>
    <mergeCell ref="C139:D139"/>
    <mergeCell ref="C141:G141"/>
    <mergeCell ref="C142:G142"/>
    <mergeCell ref="C143:D143"/>
    <mergeCell ref="C144:D144"/>
    <mergeCell ref="C145:D145"/>
    <mergeCell ref="C132:G132"/>
    <mergeCell ref="C133:G133"/>
    <mergeCell ref="C134:D134"/>
    <mergeCell ref="C136:G136"/>
    <mergeCell ref="C137:G137"/>
    <mergeCell ref="C138:G138"/>
    <mergeCell ref="C124:G124"/>
    <mergeCell ref="C125:D125"/>
    <mergeCell ref="C127:G127"/>
    <mergeCell ref="C128:G128"/>
    <mergeCell ref="C129:G129"/>
    <mergeCell ref="C130:D130"/>
    <mergeCell ref="C117:D117"/>
    <mergeCell ref="C118:D118"/>
    <mergeCell ref="C120:G120"/>
    <mergeCell ref="C121:G121"/>
    <mergeCell ref="C122:G122"/>
    <mergeCell ref="C123:G123"/>
    <mergeCell ref="C110:G110"/>
    <mergeCell ref="C111:D111"/>
    <mergeCell ref="C112:D112"/>
    <mergeCell ref="C114:G114"/>
    <mergeCell ref="C115:G115"/>
    <mergeCell ref="C116:G116"/>
    <mergeCell ref="C103:G103"/>
    <mergeCell ref="C104:G104"/>
    <mergeCell ref="C105:G105"/>
    <mergeCell ref="C106:D106"/>
    <mergeCell ref="C107:D107"/>
    <mergeCell ref="C109:G109"/>
    <mergeCell ref="C96:G96"/>
    <mergeCell ref="C97:G97"/>
    <mergeCell ref="C98:G98"/>
    <mergeCell ref="C99:D99"/>
    <mergeCell ref="C100:D100"/>
    <mergeCell ref="C102:G102"/>
    <mergeCell ref="C89:G89"/>
    <mergeCell ref="C90:G90"/>
    <mergeCell ref="C91:G91"/>
    <mergeCell ref="C92:G92"/>
    <mergeCell ref="C94:G94"/>
    <mergeCell ref="C95:G95"/>
    <mergeCell ref="C82:G82"/>
    <mergeCell ref="C83:G83"/>
    <mergeCell ref="C84:D84"/>
    <mergeCell ref="C85:D85"/>
    <mergeCell ref="C86:D86"/>
    <mergeCell ref="C87:D87"/>
    <mergeCell ref="C75:G75"/>
    <mergeCell ref="C76:G76"/>
    <mergeCell ref="C77:G77"/>
    <mergeCell ref="C79:G79"/>
    <mergeCell ref="C80:G80"/>
    <mergeCell ref="C81:G81"/>
    <mergeCell ref="C68:D68"/>
    <mergeCell ref="C70:G70"/>
    <mergeCell ref="C71:G71"/>
    <mergeCell ref="C72:G72"/>
    <mergeCell ref="C73:G73"/>
    <mergeCell ref="C74:G74"/>
    <mergeCell ref="C62:G62"/>
    <mergeCell ref="C63:G63"/>
    <mergeCell ref="C64:G64"/>
    <mergeCell ref="C65:D65"/>
    <mergeCell ref="C66:D66"/>
    <mergeCell ref="C67:D67"/>
    <mergeCell ref="C55:G55"/>
    <mergeCell ref="C56:G56"/>
    <mergeCell ref="C58:G58"/>
    <mergeCell ref="C59:G59"/>
    <mergeCell ref="C60:G60"/>
    <mergeCell ref="C61:G61"/>
    <mergeCell ref="C48:D48"/>
    <mergeCell ref="C50:G50"/>
    <mergeCell ref="C51:G51"/>
    <mergeCell ref="C52:G52"/>
    <mergeCell ref="C53:G53"/>
    <mergeCell ref="C54:G54"/>
    <mergeCell ref="C42:G42"/>
    <mergeCell ref="C43:G43"/>
    <mergeCell ref="C44:G44"/>
    <mergeCell ref="C45:D45"/>
    <mergeCell ref="C46:D46"/>
    <mergeCell ref="C47:D47"/>
    <mergeCell ref="C36:G36"/>
    <mergeCell ref="C37:G37"/>
    <mergeCell ref="C38:G38"/>
    <mergeCell ref="C39:G39"/>
    <mergeCell ref="C40:G40"/>
    <mergeCell ref="C41:G41"/>
    <mergeCell ref="C34:G34"/>
    <mergeCell ref="C35:G35"/>
    <mergeCell ref="C13:G13"/>
    <mergeCell ref="C15:G15"/>
    <mergeCell ref="C17:G17"/>
    <mergeCell ref="C19:G19"/>
    <mergeCell ref="C21:G21"/>
    <mergeCell ref="C23:G23"/>
    <mergeCell ref="C25:G25"/>
    <mergeCell ref="C28:G28"/>
    <mergeCell ref="A1:G1"/>
    <mergeCell ref="A3:B3"/>
    <mergeCell ref="A4:B4"/>
    <mergeCell ref="E4:G4"/>
    <mergeCell ref="C9:D9"/>
    <mergeCell ref="C30:G30"/>
    <mergeCell ref="C31:G31"/>
    <mergeCell ref="C32:G32"/>
    <mergeCell ref="C33:G3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Normal="100" workbookViewId="0">
      <selection activeCell="J39" sqref="J3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96" t="s">
        <v>102</v>
      </c>
      <c r="B1" s="97"/>
      <c r="C1" s="97"/>
      <c r="D1" s="97"/>
      <c r="E1" s="97"/>
      <c r="F1" s="97"/>
      <c r="G1" s="97"/>
    </row>
    <row r="2" spans="1:57" ht="12.75" customHeight="1">
      <c r="A2" s="98" t="s">
        <v>32</v>
      </c>
      <c r="B2" s="99"/>
      <c r="C2" s="100" t="s">
        <v>110</v>
      </c>
      <c r="D2" s="100" t="s">
        <v>111</v>
      </c>
      <c r="E2" s="99"/>
      <c r="F2" s="101" t="s">
        <v>33</v>
      </c>
      <c r="G2" s="102"/>
    </row>
    <row r="3" spans="1:57" ht="3" hidden="1" customHeight="1">
      <c r="A3" s="103"/>
      <c r="B3" s="104"/>
      <c r="C3" s="105"/>
      <c r="D3" s="105"/>
      <c r="E3" s="104"/>
      <c r="F3" s="106"/>
      <c r="G3" s="107"/>
    </row>
    <row r="4" spans="1:57" ht="12" customHeight="1">
      <c r="A4" s="108" t="s">
        <v>34</v>
      </c>
      <c r="B4" s="104"/>
      <c r="C4" s="105"/>
      <c r="D4" s="105"/>
      <c r="E4" s="104"/>
      <c r="F4" s="106" t="s">
        <v>35</v>
      </c>
      <c r="G4" s="109"/>
    </row>
    <row r="5" spans="1:57" ht="12.95" customHeight="1">
      <c r="A5" s="110" t="s">
        <v>107</v>
      </c>
      <c r="B5" s="111"/>
      <c r="C5" s="112" t="s">
        <v>108</v>
      </c>
      <c r="D5" s="113"/>
      <c r="E5" s="114"/>
      <c r="F5" s="106" t="s">
        <v>36</v>
      </c>
      <c r="G5" s="107"/>
    </row>
    <row r="6" spans="1:57" ht="12.95" customHeight="1">
      <c r="A6" s="108" t="s">
        <v>37</v>
      </c>
      <c r="B6" s="104"/>
      <c r="C6" s="105"/>
      <c r="D6" s="105"/>
      <c r="E6" s="104"/>
      <c r="F6" s="115" t="s">
        <v>38</v>
      </c>
      <c r="G6" s="116"/>
      <c r="O6" s="117"/>
    </row>
    <row r="7" spans="1:57" ht="12.95" customHeight="1">
      <c r="A7" s="118" t="s">
        <v>104</v>
      </c>
      <c r="B7" s="119"/>
      <c r="C7" s="120" t="s">
        <v>105</v>
      </c>
      <c r="D7" s="121"/>
      <c r="E7" s="121"/>
      <c r="F7" s="122" t="s">
        <v>39</v>
      </c>
      <c r="G7" s="116">
        <f>IF(G6=0,,ROUND((F30+F32)/G6,1))</f>
        <v>0</v>
      </c>
    </row>
    <row r="8" spans="1:57">
      <c r="A8" s="123" t="s">
        <v>40</v>
      </c>
      <c r="B8" s="106"/>
      <c r="C8" s="313"/>
      <c r="D8" s="313"/>
      <c r="E8" s="314"/>
      <c r="F8" s="124" t="s">
        <v>41</v>
      </c>
      <c r="G8" s="125"/>
      <c r="H8" s="126"/>
      <c r="I8" s="127"/>
    </row>
    <row r="9" spans="1:57">
      <c r="A9" s="123" t="s">
        <v>42</v>
      </c>
      <c r="B9" s="106"/>
      <c r="C9" s="313"/>
      <c r="D9" s="313"/>
      <c r="E9" s="314"/>
      <c r="F9" s="106"/>
      <c r="G9" s="128"/>
      <c r="H9" s="129"/>
    </row>
    <row r="10" spans="1:57">
      <c r="A10" s="123" t="s">
        <v>43</v>
      </c>
      <c r="B10" s="106"/>
      <c r="C10" s="313"/>
      <c r="D10" s="313"/>
      <c r="E10" s="313"/>
      <c r="F10" s="130"/>
      <c r="G10" s="131"/>
      <c r="H10" s="132"/>
    </row>
    <row r="11" spans="1:57" ht="13.5" customHeight="1">
      <c r="A11" s="123" t="s">
        <v>44</v>
      </c>
      <c r="B11" s="106"/>
      <c r="C11" s="313"/>
      <c r="D11" s="313"/>
      <c r="E11" s="313"/>
      <c r="F11" s="133" t="s">
        <v>45</v>
      </c>
      <c r="G11" s="134"/>
      <c r="H11" s="129"/>
      <c r="BA11" s="135"/>
      <c r="BB11" s="135"/>
      <c r="BC11" s="135"/>
      <c r="BD11" s="135"/>
      <c r="BE11" s="135"/>
    </row>
    <row r="12" spans="1:57" ht="12.75" customHeight="1">
      <c r="A12" s="136" t="s">
        <v>46</v>
      </c>
      <c r="B12" s="104"/>
      <c r="C12" s="315"/>
      <c r="D12" s="315"/>
      <c r="E12" s="315"/>
      <c r="F12" s="137" t="s">
        <v>47</v>
      </c>
      <c r="G12" s="138"/>
      <c r="H12" s="129"/>
    </row>
    <row r="13" spans="1:57" ht="28.5" customHeight="1" thickBot="1">
      <c r="A13" s="139" t="s">
        <v>48</v>
      </c>
      <c r="B13" s="140"/>
      <c r="C13" s="140"/>
      <c r="D13" s="140"/>
      <c r="E13" s="141"/>
      <c r="F13" s="141"/>
      <c r="G13" s="142"/>
      <c r="H13" s="129"/>
    </row>
    <row r="14" spans="1:57" ht="17.25" customHeight="1" thickBot="1">
      <c r="A14" s="143" t="s">
        <v>49</v>
      </c>
      <c r="B14" s="144"/>
      <c r="C14" s="145"/>
      <c r="D14" s="146" t="s">
        <v>50</v>
      </c>
      <c r="E14" s="147"/>
      <c r="F14" s="147"/>
      <c r="G14" s="145"/>
    </row>
    <row r="15" spans="1:57" ht="15.95" customHeight="1">
      <c r="A15" s="148"/>
      <c r="B15" s="149" t="s">
        <v>51</v>
      </c>
      <c r="C15" s="150">
        <f>'D.1.4a D.1.4a-SP Rek'!E17</f>
        <v>0</v>
      </c>
      <c r="D15" s="151" t="str">
        <f>'D.1.4a D.1.4a-SP Rek'!A22</f>
        <v>Ztížené výrobní podmínky</v>
      </c>
      <c r="E15" s="152"/>
      <c r="F15" s="153"/>
      <c r="G15" s="150">
        <f>'D.1.4a D.1.4a-SP Rek'!I22</f>
        <v>0</v>
      </c>
    </row>
    <row r="16" spans="1:57" ht="15.95" customHeight="1">
      <c r="A16" s="148" t="s">
        <v>52</v>
      </c>
      <c r="B16" s="149" t="s">
        <v>53</v>
      </c>
      <c r="C16" s="150">
        <f>'D.1.4a D.1.4a-SP Rek'!F17</f>
        <v>0</v>
      </c>
      <c r="D16" s="154" t="str">
        <f>'D.1.4a D.1.4a-SP Rek'!A23</f>
        <v>Oborová přirážka</v>
      </c>
      <c r="E16" s="155"/>
      <c r="F16" s="156"/>
      <c r="G16" s="150">
        <f>'D.1.4a D.1.4a-SP Rek'!I23</f>
        <v>0</v>
      </c>
    </row>
    <row r="17" spans="1:7" ht="15.95" customHeight="1">
      <c r="A17" s="148" t="s">
        <v>54</v>
      </c>
      <c r="B17" s="149" t="s">
        <v>55</v>
      </c>
      <c r="C17" s="150">
        <f>'D.1.4a D.1.4a-SP Rek'!H17</f>
        <v>0</v>
      </c>
      <c r="D17" s="154" t="str">
        <f>'D.1.4a D.1.4a-SP Rek'!A24</f>
        <v>Přesun stavebních kapacit</v>
      </c>
      <c r="E17" s="155"/>
      <c r="F17" s="156"/>
      <c r="G17" s="150">
        <f>'D.1.4a D.1.4a-SP Rek'!I24</f>
        <v>0</v>
      </c>
    </row>
    <row r="18" spans="1:7" ht="15.95" customHeight="1">
      <c r="A18" s="157" t="s">
        <v>56</v>
      </c>
      <c r="B18" s="158" t="s">
        <v>57</v>
      </c>
      <c r="C18" s="150">
        <f>'D.1.4a D.1.4a-SP Rek'!G17</f>
        <v>0</v>
      </c>
      <c r="D18" s="154" t="str">
        <f>'D.1.4a D.1.4a-SP Rek'!A25</f>
        <v>Mimostaveništní doprava</v>
      </c>
      <c r="E18" s="155"/>
      <c r="F18" s="156"/>
      <c r="G18" s="150">
        <f>'D.1.4a D.1.4a-SP Rek'!I25</f>
        <v>0</v>
      </c>
    </row>
    <row r="19" spans="1:7" ht="15.95" customHeight="1">
      <c r="A19" s="159" t="s">
        <v>58</v>
      </c>
      <c r="B19" s="149"/>
      <c r="C19" s="150">
        <f>SUM(C15:C18)</f>
        <v>0</v>
      </c>
      <c r="D19" s="160" t="str">
        <f>'D.1.4a D.1.4a-SP Rek'!A26</f>
        <v>Zařízení staveniště</v>
      </c>
      <c r="E19" s="155"/>
      <c r="F19" s="156"/>
      <c r="G19" s="150">
        <f>'D.1.4a D.1.4a-SP Rek'!I26</f>
        <v>0</v>
      </c>
    </row>
    <row r="20" spans="1:7" ht="15.95" customHeight="1">
      <c r="A20" s="159"/>
      <c r="B20" s="149"/>
      <c r="C20" s="150"/>
      <c r="D20" s="154" t="str">
        <f>'D.1.4a D.1.4a-SP Rek'!A27</f>
        <v>Provoz investora</v>
      </c>
      <c r="E20" s="155"/>
      <c r="F20" s="156"/>
      <c r="G20" s="150">
        <f>'D.1.4a D.1.4a-SP Rek'!I27</f>
        <v>0</v>
      </c>
    </row>
    <row r="21" spans="1:7" ht="15.95" customHeight="1">
      <c r="A21" s="159" t="s">
        <v>29</v>
      </c>
      <c r="B21" s="149"/>
      <c r="C21" s="150">
        <f>'D.1.4a D.1.4a-SP Rek'!I17</f>
        <v>0</v>
      </c>
      <c r="D21" s="154" t="str">
        <f>'D.1.4a D.1.4a-SP Rek'!A28</f>
        <v>Kompletační činnost (IČD)</v>
      </c>
      <c r="E21" s="155"/>
      <c r="F21" s="156"/>
      <c r="G21" s="150">
        <f>'D.1.4a D.1.4a-SP Rek'!I28</f>
        <v>0</v>
      </c>
    </row>
    <row r="22" spans="1:7" ht="15.95" customHeight="1">
      <c r="A22" s="161" t="s">
        <v>59</v>
      </c>
      <c r="B22" s="129"/>
      <c r="C22" s="150">
        <f>C19+C21</f>
        <v>0</v>
      </c>
      <c r="D22" s="154" t="s">
        <v>60</v>
      </c>
      <c r="E22" s="155"/>
      <c r="F22" s="156"/>
      <c r="G22" s="150">
        <f>G23-SUM(G15:G21)</f>
        <v>0</v>
      </c>
    </row>
    <row r="23" spans="1:7" ht="15.95" customHeight="1" thickBot="1">
      <c r="A23" s="316" t="s">
        <v>61</v>
      </c>
      <c r="B23" s="317"/>
      <c r="C23" s="162">
        <f>C22+G23</f>
        <v>0</v>
      </c>
      <c r="D23" s="163" t="s">
        <v>62</v>
      </c>
      <c r="E23" s="164"/>
      <c r="F23" s="165"/>
      <c r="G23" s="150">
        <f>'D.1.4a D.1.4a-SP Rek'!H30</f>
        <v>0</v>
      </c>
    </row>
    <row r="24" spans="1:7">
      <c r="A24" s="166" t="s">
        <v>63</v>
      </c>
      <c r="B24" s="167"/>
      <c r="C24" s="168"/>
      <c r="D24" s="167" t="s">
        <v>64</v>
      </c>
      <c r="E24" s="167"/>
      <c r="F24" s="169" t="s">
        <v>65</v>
      </c>
      <c r="G24" s="170"/>
    </row>
    <row r="25" spans="1:7">
      <c r="A25" s="161" t="s">
        <v>66</v>
      </c>
      <c r="B25" s="129"/>
      <c r="C25" s="171"/>
      <c r="D25" s="129" t="s">
        <v>66</v>
      </c>
      <c r="F25" s="172" t="s">
        <v>66</v>
      </c>
      <c r="G25" s="173"/>
    </row>
    <row r="26" spans="1:7" ht="37.5" customHeight="1">
      <c r="A26" s="161" t="s">
        <v>67</v>
      </c>
      <c r="B26" s="174"/>
      <c r="C26" s="171"/>
      <c r="D26" s="129" t="s">
        <v>67</v>
      </c>
      <c r="F26" s="172" t="s">
        <v>67</v>
      </c>
      <c r="G26" s="173"/>
    </row>
    <row r="27" spans="1:7">
      <c r="A27" s="161"/>
      <c r="B27" s="175"/>
      <c r="C27" s="171"/>
      <c r="D27" s="129"/>
      <c r="F27" s="172"/>
      <c r="G27" s="173"/>
    </row>
    <row r="28" spans="1:7">
      <c r="A28" s="161" t="s">
        <v>68</v>
      </c>
      <c r="B28" s="129"/>
      <c r="C28" s="171"/>
      <c r="D28" s="172" t="s">
        <v>69</v>
      </c>
      <c r="E28" s="171"/>
      <c r="F28" s="176" t="s">
        <v>69</v>
      </c>
      <c r="G28" s="173"/>
    </row>
    <row r="29" spans="1:7" ht="69" customHeight="1">
      <c r="A29" s="161"/>
      <c r="B29" s="129"/>
      <c r="C29" s="177"/>
      <c r="D29" s="178"/>
      <c r="E29" s="177"/>
      <c r="F29" s="129"/>
      <c r="G29" s="173"/>
    </row>
    <row r="30" spans="1:7">
      <c r="A30" s="179" t="s">
        <v>11</v>
      </c>
      <c r="B30" s="180"/>
      <c r="C30" s="181">
        <v>21</v>
      </c>
      <c r="D30" s="180" t="s">
        <v>70</v>
      </c>
      <c r="E30" s="182"/>
      <c r="F30" s="318">
        <f>ROUND(C23-F32,0)</f>
        <v>0</v>
      </c>
      <c r="G30" s="319"/>
    </row>
    <row r="31" spans="1:7">
      <c r="A31" s="179" t="s">
        <v>71</v>
      </c>
      <c r="B31" s="180"/>
      <c r="C31" s="181">
        <f>C30</f>
        <v>21</v>
      </c>
      <c r="D31" s="180" t="s">
        <v>72</v>
      </c>
      <c r="E31" s="182"/>
      <c r="F31" s="318">
        <f>ROUND(PRODUCT(F30,C31/100),1)</f>
        <v>0</v>
      </c>
      <c r="G31" s="319"/>
    </row>
    <row r="32" spans="1:7">
      <c r="A32" s="179" t="s">
        <v>11</v>
      </c>
      <c r="B32" s="180"/>
      <c r="C32" s="181">
        <v>0</v>
      </c>
      <c r="D32" s="180" t="s">
        <v>72</v>
      </c>
      <c r="E32" s="182"/>
      <c r="F32" s="318">
        <v>0</v>
      </c>
      <c r="G32" s="319"/>
    </row>
    <row r="33" spans="1:8">
      <c r="A33" s="179" t="s">
        <v>71</v>
      </c>
      <c r="B33" s="183"/>
      <c r="C33" s="184">
        <f>C32</f>
        <v>0</v>
      </c>
      <c r="D33" s="180" t="s">
        <v>72</v>
      </c>
      <c r="E33" s="156"/>
      <c r="F33" s="318">
        <f>ROUND(PRODUCT(F32,C33/100),1)</f>
        <v>0</v>
      </c>
      <c r="G33" s="319"/>
    </row>
    <row r="34" spans="1:8" s="188" customFormat="1" ht="19.5" customHeight="1" thickBot="1">
      <c r="A34" s="185" t="s">
        <v>73</v>
      </c>
      <c r="B34" s="186"/>
      <c r="C34" s="186"/>
      <c r="D34" s="186"/>
      <c r="E34" s="187"/>
      <c r="F34" s="320">
        <f>CEILING(SUM(F30:F33),IF(SUM(F30:F33)&gt;=0,1,-1))</f>
        <v>0</v>
      </c>
      <c r="G34" s="321"/>
    </row>
    <row r="36" spans="1:8">
      <c r="A36" s="1" t="s">
        <v>74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312" t="s">
        <v>757</v>
      </c>
      <c r="C37" s="312"/>
      <c r="D37" s="312"/>
      <c r="E37" s="312"/>
      <c r="F37" s="312"/>
      <c r="G37" s="312"/>
      <c r="H37" t="s">
        <v>1</v>
      </c>
    </row>
    <row r="38" spans="1:8" ht="12.75" customHeight="1">
      <c r="A38" s="189"/>
      <c r="B38" s="312"/>
      <c r="C38" s="312"/>
      <c r="D38" s="312"/>
      <c r="E38" s="312"/>
      <c r="F38" s="312"/>
      <c r="G38" s="312"/>
      <c r="H38" t="s">
        <v>1</v>
      </c>
    </row>
    <row r="39" spans="1:8">
      <c r="A39" s="189"/>
      <c r="B39" s="312"/>
      <c r="C39" s="312"/>
      <c r="D39" s="312"/>
      <c r="E39" s="312"/>
      <c r="F39" s="312"/>
      <c r="G39" s="312"/>
      <c r="H39" t="s">
        <v>1</v>
      </c>
    </row>
    <row r="40" spans="1:8">
      <c r="A40" s="189"/>
      <c r="B40" s="312"/>
      <c r="C40" s="312"/>
      <c r="D40" s="312"/>
      <c r="E40" s="312"/>
      <c r="F40" s="312"/>
      <c r="G40" s="312"/>
      <c r="H40" t="s">
        <v>1</v>
      </c>
    </row>
    <row r="41" spans="1:8">
      <c r="A41" s="189"/>
      <c r="B41" s="312"/>
      <c r="C41" s="312"/>
      <c r="D41" s="312"/>
      <c r="E41" s="312"/>
      <c r="F41" s="312"/>
      <c r="G41" s="312"/>
      <c r="H41" t="s">
        <v>1</v>
      </c>
    </row>
    <row r="42" spans="1:8">
      <c r="A42" s="189"/>
      <c r="B42" s="312"/>
      <c r="C42" s="312"/>
      <c r="D42" s="312"/>
      <c r="E42" s="312"/>
      <c r="F42" s="312"/>
      <c r="G42" s="312"/>
      <c r="H42" t="s">
        <v>1</v>
      </c>
    </row>
    <row r="43" spans="1:8">
      <c r="A43" s="189"/>
      <c r="B43" s="312"/>
      <c r="C43" s="312"/>
      <c r="D43" s="312"/>
      <c r="E43" s="312"/>
      <c r="F43" s="312"/>
      <c r="G43" s="312"/>
      <c r="H43" t="s">
        <v>1</v>
      </c>
    </row>
    <row r="44" spans="1:8">
      <c r="A44" s="189"/>
      <c r="B44" s="312"/>
      <c r="C44" s="312"/>
      <c r="D44" s="312"/>
      <c r="E44" s="312"/>
      <c r="F44" s="312"/>
      <c r="G44" s="312"/>
      <c r="H44" t="s">
        <v>1</v>
      </c>
    </row>
    <row r="45" spans="1:8" ht="0.75" customHeight="1">
      <c r="A45" s="189"/>
      <c r="B45" s="312"/>
      <c r="C45" s="312"/>
      <c r="D45" s="312"/>
      <c r="E45" s="312"/>
      <c r="F45" s="312"/>
      <c r="G45" s="312"/>
      <c r="H45" t="s">
        <v>1</v>
      </c>
    </row>
    <row r="46" spans="1:8">
      <c r="B46" s="322"/>
      <c r="C46" s="322"/>
      <c r="D46" s="322"/>
      <c r="E46" s="322"/>
      <c r="F46" s="322"/>
      <c r="G46" s="322"/>
    </row>
    <row r="47" spans="1:8">
      <c r="B47" s="322"/>
      <c r="C47" s="322"/>
      <c r="D47" s="322"/>
      <c r="E47" s="322"/>
      <c r="F47" s="322"/>
      <c r="G47" s="322"/>
    </row>
    <row r="48" spans="1:8">
      <c r="B48" s="322"/>
      <c r="C48" s="322"/>
      <c r="D48" s="322"/>
      <c r="E48" s="322"/>
      <c r="F48" s="322"/>
      <c r="G48" s="322"/>
    </row>
    <row r="49" spans="2:7">
      <c r="B49" s="322"/>
      <c r="C49" s="322"/>
      <c r="D49" s="322"/>
      <c r="E49" s="322"/>
      <c r="F49" s="322"/>
      <c r="G49" s="322"/>
    </row>
    <row r="50" spans="2:7">
      <c r="B50" s="322"/>
      <c r="C50" s="322"/>
      <c r="D50" s="322"/>
      <c r="E50" s="322"/>
      <c r="F50" s="322"/>
      <c r="G50" s="322"/>
    </row>
    <row r="51" spans="2:7">
      <c r="B51" s="322"/>
      <c r="C51" s="322"/>
      <c r="D51" s="322"/>
      <c r="E51" s="322"/>
      <c r="F51" s="322"/>
      <c r="G51" s="322"/>
    </row>
    <row r="52" spans="2:7">
      <c r="B52" s="322"/>
      <c r="C52" s="322"/>
      <c r="D52" s="322"/>
      <c r="E52" s="322"/>
      <c r="F52" s="322"/>
      <c r="G52" s="322"/>
    </row>
    <row r="53" spans="2:7">
      <c r="B53" s="322"/>
      <c r="C53" s="322"/>
      <c r="D53" s="322"/>
      <c r="E53" s="322"/>
      <c r="F53" s="322"/>
      <c r="G53" s="322"/>
    </row>
    <row r="54" spans="2:7">
      <c r="B54" s="322"/>
      <c r="C54" s="322"/>
      <c r="D54" s="322"/>
      <c r="E54" s="322"/>
      <c r="F54" s="322"/>
      <c r="G54" s="322"/>
    </row>
    <row r="55" spans="2:7">
      <c r="B55" s="322"/>
      <c r="C55" s="322"/>
      <c r="D55" s="322"/>
      <c r="E55" s="322"/>
      <c r="F55" s="322"/>
      <c r="G55" s="32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>
      <selection activeCell="I16" sqref="I16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323" t="s">
        <v>2</v>
      </c>
      <c r="B1" s="324"/>
      <c r="C1" s="190" t="s">
        <v>106</v>
      </c>
      <c r="D1" s="191"/>
      <c r="E1" s="192"/>
      <c r="F1" s="191"/>
      <c r="G1" s="193" t="s">
        <v>75</v>
      </c>
      <c r="H1" s="194" t="s">
        <v>110</v>
      </c>
      <c r="I1" s="195"/>
    </row>
    <row r="2" spans="1:9" ht="13.5" thickBot="1">
      <c r="A2" s="325" t="s">
        <v>76</v>
      </c>
      <c r="B2" s="326"/>
      <c r="C2" s="196" t="s">
        <v>109</v>
      </c>
      <c r="D2" s="197"/>
      <c r="E2" s="198"/>
      <c r="F2" s="197"/>
      <c r="G2" s="327" t="s">
        <v>111</v>
      </c>
      <c r="H2" s="328"/>
      <c r="I2" s="329"/>
    </row>
    <row r="3" spans="1:9" ht="13.5" thickTop="1">
      <c r="F3" s="129"/>
    </row>
    <row r="4" spans="1:9" ht="19.5" customHeight="1">
      <c r="A4" s="199" t="s">
        <v>77</v>
      </c>
      <c r="B4" s="200"/>
      <c r="C4" s="200"/>
      <c r="D4" s="200"/>
      <c r="E4" s="201"/>
      <c r="F4" s="200"/>
      <c r="G4" s="200"/>
      <c r="H4" s="200"/>
      <c r="I4" s="200"/>
    </row>
    <row r="5" spans="1:9" ht="13.5" thickBot="1"/>
    <row r="6" spans="1:9" s="129" customFormat="1" ht="13.5" thickBot="1">
      <c r="A6" s="202"/>
      <c r="B6" s="203" t="s">
        <v>78</v>
      </c>
      <c r="C6" s="203"/>
      <c r="D6" s="204"/>
      <c r="E6" s="205" t="s">
        <v>25</v>
      </c>
      <c r="F6" s="206" t="s">
        <v>26</v>
      </c>
      <c r="G6" s="206" t="s">
        <v>27</v>
      </c>
      <c r="H6" s="206" t="s">
        <v>28</v>
      </c>
      <c r="I6" s="207" t="s">
        <v>29</v>
      </c>
    </row>
    <row r="7" spans="1:9" s="129" customFormat="1">
      <c r="A7" s="300" t="str">
        <f>'D.1.4a D.1.4a-SP Pol'!B7</f>
        <v>1</v>
      </c>
      <c r="B7" s="63" t="str">
        <f>'D.1.4a D.1.4a-SP Pol'!C7</f>
        <v>Zemní práce</v>
      </c>
      <c r="D7" s="208"/>
      <c r="E7" s="301">
        <f>'D.1.4a D.1.4a-SP Pol'!G18</f>
        <v>0</v>
      </c>
      <c r="F7" s="302">
        <f>'D.1.4a D.1.4a-SP Pol'!BB18</f>
        <v>0</v>
      </c>
      <c r="G7" s="302">
        <f>'D.1.4a D.1.4a-SP Pol'!BC18</f>
        <v>0</v>
      </c>
      <c r="H7" s="302">
        <f>'D.1.4a D.1.4a-SP Pol'!BD18</f>
        <v>0</v>
      </c>
      <c r="I7" s="303">
        <f>'D.1.4a D.1.4a-SP Pol'!BE18</f>
        <v>0</v>
      </c>
    </row>
    <row r="8" spans="1:9" s="129" customFormat="1">
      <c r="A8" s="300" t="str">
        <f>'D.1.4a D.1.4a-SP Pol'!B19</f>
        <v>3</v>
      </c>
      <c r="B8" s="63" t="str">
        <f>'D.1.4a D.1.4a-SP Pol'!C19</f>
        <v>Svislé a kompletní konstrukce</v>
      </c>
      <c r="D8" s="208"/>
      <c r="E8" s="301">
        <f>'D.1.4a D.1.4a-SP Pol'!G24</f>
        <v>0</v>
      </c>
      <c r="F8" s="302">
        <f>'D.1.4a D.1.4a-SP Pol'!BB24</f>
        <v>0</v>
      </c>
      <c r="G8" s="302">
        <f>'D.1.4a D.1.4a-SP Pol'!BC24</f>
        <v>0</v>
      </c>
      <c r="H8" s="302">
        <f>'D.1.4a D.1.4a-SP Pol'!BD24</f>
        <v>0</v>
      </c>
      <c r="I8" s="303">
        <f>'D.1.4a D.1.4a-SP Pol'!BE24</f>
        <v>0</v>
      </c>
    </row>
    <row r="9" spans="1:9" s="129" customFormat="1">
      <c r="A9" s="300" t="str">
        <f>'D.1.4a D.1.4a-SP Pol'!B25</f>
        <v>4</v>
      </c>
      <c r="B9" s="63" t="str">
        <f>'D.1.4a D.1.4a-SP Pol'!C25</f>
        <v>Vodorovné konstrukce</v>
      </c>
      <c r="D9" s="208"/>
      <c r="E9" s="301">
        <f>'D.1.4a D.1.4a-SP Pol'!G28</f>
        <v>0</v>
      </c>
      <c r="F9" s="302">
        <f>'D.1.4a D.1.4a-SP Pol'!BB28</f>
        <v>0</v>
      </c>
      <c r="G9" s="302">
        <f>'D.1.4a D.1.4a-SP Pol'!BC28</f>
        <v>0</v>
      </c>
      <c r="H9" s="302">
        <f>'D.1.4a D.1.4a-SP Pol'!BD28</f>
        <v>0</v>
      </c>
      <c r="I9" s="303">
        <f>'D.1.4a D.1.4a-SP Pol'!BE28</f>
        <v>0</v>
      </c>
    </row>
    <row r="10" spans="1:9" s="129" customFormat="1">
      <c r="A10" s="300" t="str">
        <f>'D.1.4a D.1.4a-SP Pol'!B29</f>
        <v>5</v>
      </c>
      <c r="B10" s="63" t="str">
        <f>'D.1.4a D.1.4a-SP Pol'!C29</f>
        <v>Komunikace</v>
      </c>
      <c r="D10" s="208"/>
      <c r="E10" s="301">
        <f>'D.1.4a D.1.4a-SP Pol'!G33</f>
        <v>0</v>
      </c>
      <c r="F10" s="302">
        <f>'D.1.4a D.1.4a-SP Pol'!BB33</f>
        <v>0</v>
      </c>
      <c r="G10" s="302">
        <f>'D.1.4a D.1.4a-SP Pol'!BC33</f>
        <v>0</v>
      </c>
      <c r="H10" s="302">
        <f>'D.1.4a D.1.4a-SP Pol'!BD33</f>
        <v>0</v>
      </c>
      <c r="I10" s="303">
        <f>'D.1.4a D.1.4a-SP Pol'!BE33</f>
        <v>0</v>
      </c>
    </row>
    <row r="11" spans="1:9" s="129" customFormat="1">
      <c r="A11" s="300" t="str">
        <f>'D.1.4a D.1.4a-SP Pol'!B34</f>
        <v>96</v>
      </c>
      <c r="B11" s="63" t="str">
        <f>'D.1.4a D.1.4a-SP Pol'!C34</f>
        <v>Bourání konstrukcí</v>
      </c>
      <c r="D11" s="208"/>
      <c r="E11" s="301">
        <f>'D.1.4a D.1.4a-SP Pol'!G37</f>
        <v>0</v>
      </c>
      <c r="F11" s="302">
        <f>'D.1.4a D.1.4a-SP Pol'!BB37</f>
        <v>0</v>
      </c>
      <c r="G11" s="302">
        <f>'D.1.4a D.1.4a-SP Pol'!BC37</f>
        <v>0</v>
      </c>
      <c r="H11" s="302">
        <f>'D.1.4a D.1.4a-SP Pol'!BD37</f>
        <v>0</v>
      </c>
      <c r="I11" s="303">
        <f>'D.1.4a D.1.4a-SP Pol'!BE37</f>
        <v>0</v>
      </c>
    </row>
    <row r="12" spans="1:9" s="129" customFormat="1">
      <c r="A12" s="300" t="str">
        <f>'D.1.4a D.1.4a-SP Pol'!B38</f>
        <v>97</v>
      </c>
      <c r="B12" s="63" t="str">
        <f>'D.1.4a D.1.4a-SP Pol'!C38</f>
        <v>Prorážení otvorů</v>
      </c>
      <c r="D12" s="208"/>
      <c r="E12" s="301">
        <f>'D.1.4a D.1.4a-SP Pol'!G43</f>
        <v>0</v>
      </c>
      <c r="F12" s="302">
        <f>'D.1.4a D.1.4a-SP Pol'!BB43</f>
        <v>0</v>
      </c>
      <c r="G12" s="302">
        <f>'D.1.4a D.1.4a-SP Pol'!BC43</f>
        <v>0</v>
      </c>
      <c r="H12" s="302">
        <f>'D.1.4a D.1.4a-SP Pol'!BD43</f>
        <v>0</v>
      </c>
      <c r="I12" s="303">
        <f>'D.1.4a D.1.4a-SP Pol'!BE43</f>
        <v>0</v>
      </c>
    </row>
    <row r="13" spans="1:9" s="129" customFormat="1">
      <c r="A13" s="300" t="str">
        <f>'D.1.4a D.1.4a-SP Pol'!B44</f>
        <v>713</v>
      </c>
      <c r="B13" s="63" t="str">
        <f>'D.1.4a D.1.4a-SP Pol'!C44</f>
        <v>Izolace tepelné</v>
      </c>
      <c r="D13" s="208"/>
      <c r="E13" s="301">
        <f>'D.1.4a D.1.4a-SP Pol'!BA54</f>
        <v>0</v>
      </c>
      <c r="F13" s="302">
        <f>'D.1.4a D.1.4a-SP Pol'!G54</f>
        <v>0</v>
      </c>
      <c r="G13" s="302">
        <f>'D.1.4a D.1.4a-SP Pol'!BC54</f>
        <v>0</v>
      </c>
      <c r="H13" s="302">
        <f>'D.1.4a D.1.4a-SP Pol'!BD54</f>
        <v>0</v>
      </c>
      <c r="I13" s="303">
        <f>'D.1.4a D.1.4a-SP Pol'!BE54</f>
        <v>0</v>
      </c>
    </row>
    <row r="14" spans="1:9" s="129" customFormat="1">
      <c r="A14" s="300" t="str">
        <f>'D.1.4a D.1.4a-SP Pol'!B55</f>
        <v>721</v>
      </c>
      <c r="B14" s="63" t="str">
        <f>'D.1.4a D.1.4a-SP Pol'!C55</f>
        <v>Vnitřní kanalizace</v>
      </c>
      <c r="D14" s="208"/>
      <c r="E14" s="301">
        <f>'D.1.4a D.1.4a-SP Pol'!BA214</f>
        <v>0</v>
      </c>
      <c r="F14" s="302">
        <f>'D.1.4a D.1.4a-SP Pol'!G214-'D.1.4a D.1.4a-SP Pol'!G213</f>
        <v>0</v>
      </c>
      <c r="G14" s="302">
        <f>'D.1.4a D.1.4a-SP Pol'!BC214</f>
        <v>0</v>
      </c>
      <c r="H14" s="302">
        <f>'D.1.4a D.1.4a-SP Pol'!BD214</f>
        <v>0</v>
      </c>
      <c r="I14" s="303">
        <f>'D.1.4a D.1.4a-SP Pol'!G213</f>
        <v>0</v>
      </c>
    </row>
    <row r="15" spans="1:9" s="129" customFormat="1">
      <c r="A15" s="300" t="str">
        <f>'D.1.4a D.1.4a-SP Pol'!B215</f>
        <v>764</v>
      </c>
      <c r="B15" s="63" t="str">
        <f>'D.1.4a D.1.4a-SP Pol'!C215</f>
        <v>Konstrukce klempířské</v>
      </c>
      <c r="D15" s="208"/>
      <c r="E15" s="301">
        <f>'D.1.4a D.1.4a-SP Pol'!BA219</f>
        <v>0</v>
      </c>
      <c r="F15" s="302">
        <f>'D.1.4a D.1.4a-SP Pol'!G219</f>
        <v>0</v>
      </c>
      <c r="G15" s="302">
        <f>'D.1.4a D.1.4a-SP Pol'!BC219</f>
        <v>0</v>
      </c>
      <c r="H15" s="302">
        <f>'D.1.4a D.1.4a-SP Pol'!BD219</f>
        <v>0</v>
      </c>
      <c r="I15" s="303">
        <v>0</v>
      </c>
    </row>
    <row r="16" spans="1:9" s="129" customFormat="1" ht="13.5" thickBot="1">
      <c r="A16" s="300" t="str">
        <f>'D.1.4a D.1.4a-SP Pol'!B220</f>
        <v>D96</v>
      </c>
      <c r="B16" s="63" t="str">
        <f>'D.1.4a D.1.4a-SP Pol'!C220</f>
        <v>Přesuny suti a vybouraných hmot</v>
      </c>
      <c r="D16" s="208"/>
      <c r="E16" s="301">
        <f>'D.1.4a D.1.4a-SP Pol'!G232</f>
        <v>0</v>
      </c>
      <c r="F16" s="302">
        <f>'D.1.4a D.1.4a-SP Pol'!BB232</f>
        <v>0</v>
      </c>
      <c r="G16" s="302">
        <f>'D.1.4a D.1.4a-SP Pol'!BC232</f>
        <v>0</v>
      </c>
      <c r="H16" s="302">
        <f>'D.1.4a D.1.4a-SP Pol'!BD232</f>
        <v>0</v>
      </c>
      <c r="I16" s="303">
        <f>'D.1.4a D.1.4a-SP Pol'!BE232</f>
        <v>0</v>
      </c>
    </row>
    <row r="17" spans="1:57" s="13" customFormat="1" ht="13.5" thickBot="1">
      <c r="A17" s="209"/>
      <c r="B17" s="210" t="s">
        <v>79</v>
      </c>
      <c r="C17" s="210"/>
      <c r="D17" s="211"/>
      <c r="E17" s="212">
        <f>SUM(E7:E16)</f>
        <v>0</v>
      </c>
      <c r="F17" s="213">
        <f>SUM(F7:F16)</f>
        <v>0</v>
      </c>
      <c r="G17" s="213">
        <f>SUM(G7:G16)</f>
        <v>0</v>
      </c>
      <c r="H17" s="213">
        <f>SUM(H7:H16)</f>
        <v>0</v>
      </c>
      <c r="I17" s="214">
        <f>SUM(I7:I16)</f>
        <v>0</v>
      </c>
    </row>
    <row r="18" spans="1:57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57" ht="19.5" customHeight="1">
      <c r="A19" s="200" t="s">
        <v>80</v>
      </c>
      <c r="B19" s="200"/>
      <c r="C19" s="200"/>
      <c r="D19" s="200"/>
      <c r="E19" s="200"/>
      <c r="F19" s="200"/>
      <c r="G19" s="215"/>
      <c r="H19" s="200"/>
      <c r="I19" s="200"/>
      <c r="BA19" s="135"/>
      <c r="BB19" s="135"/>
      <c r="BC19" s="135"/>
      <c r="BD19" s="135"/>
      <c r="BE19" s="135"/>
    </row>
    <row r="20" spans="1:57" ht="13.5" thickBot="1"/>
    <row r="21" spans="1:57">
      <c r="A21" s="166" t="s">
        <v>81</v>
      </c>
      <c r="B21" s="167"/>
      <c r="C21" s="167"/>
      <c r="D21" s="216"/>
      <c r="E21" s="217" t="s">
        <v>82</v>
      </c>
      <c r="F21" s="218" t="s">
        <v>12</v>
      </c>
      <c r="G21" s="219" t="s">
        <v>83</v>
      </c>
      <c r="H21" s="220"/>
      <c r="I21" s="221" t="s">
        <v>82</v>
      </c>
    </row>
    <row r="22" spans="1:57">
      <c r="A22" s="222" t="s">
        <v>389</v>
      </c>
      <c r="B22" s="223"/>
      <c r="C22" s="223"/>
      <c r="D22" s="224"/>
      <c r="E22" s="225"/>
      <c r="F22" s="226"/>
      <c r="G22" s="227">
        <v>0</v>
      </c>
      <c r="H22" s="228"/>
      <c r="I22" s="229">
        <f t="shared" ref="I22:I29" si="0">E22+F22*G22/100</f>
        <v>0</v>
      </c>
      <c r="BA22">
        <v>0</v>
      </c>
    </row>
    <row r="23" spans="1:57">
      <c r="A23" s="222" t="s">
        <v>390</v>
      </c>
      <c r="B23" s="223"/>
      <c r="C23" s="223"/>
      <c r="D23" s="224"/>
      <c r="E23" s="225"/>
      <c r="F23" s="226"/>
      <c r="G23" s="227">
        <v>0</v>
      </c>
      <c r="H23" s="228"/>
      <c r="I23" s="229">
        <f t="shared" si="0"/>
        <v>0</v>
      </c>
      <c r="BA23">
        <v>0</v>
      </c>
    </row>
    <row r="24" spans="1:57">
      <c r="A24" s="222" t="s">
        <v>391</v>
      </c>
      <c r="B24" s="223"/>
      <c r="C24" s="223"/>
      <c r="D24" s="224"/>
      <c r="E24" s="225"/>
      <c r="F24" s="226"/>
      <c r="G24" s="227">
        <v>0</v>
      </c>
      <c r="H24" s="228"/>
      <c r="I24" s="229">
        <f t="shared" si="0"/>
        <v>0</v>
      </c>
      <c r="BA24">
        <v>0</v>
      </c>
    </row>
    <row r="25" spans="1:57">
      <c r="A25" s="222" t="s">
        <v>392</v>
      </c>
      <c r="B25" s="223"/>
      <c r="C25" s="223"/>
      <c r="D25" s="224"/>
      <c r="E25" s="225"/>
      <c r="F25" s="226"/>
      <c r="G25" s="227">
        <v>0</v>
      </c>
      <c r="H25" s="228"/>
      <c r="I25" s="229">
        <f t="shared" si="0"/>
        <v>0</v>
      </c>
      <c r="BA25">
        <v>0</v>
      </c>
    </row>
    <row r="26" spans="1:57">
      <c r="A26" s="222" t="s">
        <v>393</v>
      </c>
      <c r="B26" s="223"/>
      <c r="C26" s="223"/>
      <c r="D26" s="224"/>
      <c r="E26" s="225"/>
      <c r="F26" s="226"/>
      <c r="G26" s="227">
        <v>0</v>
      </c>
      <c r="H26" s="228"/>
      <c r="I26" s="229">
        <f t="shared" si="0"/>
        <v>0</v>
      </c>
      <c r="BA26">
        <v>1</v>
      </c>
    </row>
    <row r="27" spans="1:57">
      <c r="A27" s="222" t="s">
        <v>394</v>
      </c>
      <c r="B27" s="223"/>
      <c r="C27" s="223"/>
      <c r="D27" s="224"/>
      <c r="E27" s="225"/>
      <c r="F27" s="226"/>
      <c r="G27" s="227">
        <v>0</v>
      </c>
      <c r="H27" s="228"/>
      <c r="I27" s="229">
        <f t="shared" si="0"/>
        <v>0</v>
      </c>
      <c r="BA27">
        <v>1</v>
      </c>
    </row>
    <row r="28" spans="1:57">
      <c r="A28" s="222" t="s">
        <v>395</v>
      </c>
      <c r="B28" s="223"/>
      <c r="C28" s="223"/>
      <c r="D28" s="224"/>
      <c r="E28" s="225"/>
      <c r="F28" s="226"/>
      <c r="G28" s="227">
        <v>0</v>
      </c>
      <c r="H28" s="228"/>
      <c r="I28" s="229">
        <f t="shared" si="0"/>
        <v>0</v>
      </c>
      <c r="BA28">
        <v>2</v>
      </c>
    </row>
    <row r="29" spans="1:57">
      <c r="A29" s="222" t="s">
        <v>396</v>
      </c>
      <c r="B29" s="223"/>
      <c r="C29" s="223"/>
      <c r="D29" s="224"/>
      <c r="E29" s="225"/>
      <c r="F29" s="226"/>
      <c r="G29" s="227">
        <v>0</v>
      </c>
      <c r="H29" s="228"/>
      <c r="I29" s="229">
        <f t="shared" si="0"/>
        <v>0</v>
      </c>
      <c r="BA29">
        <v>2</v>
      </c>
    </row>
    <row r="30" spans="1:57" ht="13.5" thickBot="1">
      <c r="A30" s="230"/>
      <c r="B30" s="231" t="s">
        <v>84</v>
      </c>
      <c r="C30" s="232"/>
      <c r="D30" s="233"/>
      <c r="E30" s="234"/>
      <c r="F30" s="235"/>
      <c r="G30" s="235"/>
      <c r="H30" s="330">
        <f>SUM(I22:I29)</f>
        <v>0</v>
      </c>
      <c r="I30" s="331"/>
    </row>
    <row r="32" spans="1:57">
      <c r="B32" s="13"/>
      <c r="F32" s="236"/>
      <c r="G32" s="237"/>
      <c r="H32" s="237"/>
      <c r="I32" s="46"/>
    </row>
    <row r="33" spans="6:9">
      <c r="F33" s="236"/>
      <c r="G33" s="237"/>
      <c r="H33" s="237"/>
      <c r="I33" s="46"/>
    </row>
    <row r="34" spans="6:9">
      <c r="F34" s="236"/>
      <c r="G34" s="237"/>
      <c r="H34" s="237"/>
      <c r="I34" s="46"/>
    </row>
    <row r="35" spans="6:9">
      <c r="F35" s="236"/>
      <c r="G35" s="237"/>
      <c r="H35" s="237"/>
      <c r="I35" s="46"/>
    </row>
    <row r="36" spans="6:9">
      <c r="F36" s="236"/>
      <c r="G36" s="237"/>
      <c r="H36" s="237"/>
      <c r="I36" s="46"/>
    </row>
    <row r="37" spans="6:9">
      <c r="F37" s="236"/>
      <c r="G37" s="237"/>
      <c r="H37" s="237"/>
      <c r="I37" s="46"/>
    </row>
    <row r="38" spans="6:9">
      <c r="F38" s="236"/>
      <c r="G38" s="237"/>
      <c r="H38" s="237"/>
      <c r="I38" s="46"/>
    </row>
    <row r="39" spans="6:9">
      <c r="F39" s="236"/>
      <c r="G39" s="237"/>
      <c r="H39" s="237"/>
      <c r="I39" s="46"/>
    </row>
    <row r="40" spans="6:9">
      <c r="F40" s="236"/>
      <c r="G40" s="237"/>
      <c r="H40" s="237"/>
      <c r="I40" s="46"/>
    </row>
    <row r="41" spans="6:9">
      <c r="F41" s="236"/>
      <c r="G41" s="237"/>
      <c r="H41" s="237"/>
      <c r="I41" s="46"/>
    </row>
    <row r="42" spans="6:9">
      <c r="F42" s="236"/>
      <c r="G42" s="237"/>
      <c r="H42" s="237"/>
      <c r="I42" s="46"/>
    </row>
    <row r="43" spans="6:9">
      <c r="F43" s="236"/>
      <c r="G43" s="237"/>
      <c r="H43" s="237"/>
      <c r="I43" s="46"/>
    </row>
    <row r="44" spans="6:9">
      <c r="F44" s="236"/>
      <c r="G44" s="237"/>
      <c r="H44" s="237"/>
      <c r="I44" s="46"/>
    </row>
    <row r="45" spans="6:9">
      <c r="F45" s="236"/>
      <c r="G45" s="237"/>
      <c r="H45" s="237"/>
      <c r="I45" s="46"/>
    </row>
    <row r="46" spans="6:9">
      <c r="F46" s="236"/>
      <c r="G46" s="237"/>
      <c r="H46" s="237"/>
      <c r="I46" s="46"/>
    </row>
    <row r="47" spans="6:9">
      <c r="F47" s="236"/>
      <c r="G47" s="237"/>
      <c r="H47" s="237"/>
      <c r="I47" s="46"/>
    </row>
    <row r="48" spans="6:9">
      <c r="F48" s="236"/>
      <c r="G48" s="237"/>
      <c r="H48" s="237"/>
      <c r="I48" s="46"/>
    </row>
    <row r="49" spans="6:9">
      <c r="F49" s="236"/>
      <c r="G49" s="237"/>
      <c r="H49" s="237"/>
      <c r="I49" s="46"/>
    </row>
    <row r="50" spans="6:9">
      <c r="F50" s="236"/>
      <c r="G50" s="237"/>
      <c r="H50" s="237"/>
      <c r="I50" s="46"/>
    </row>
    <row r="51" spans="6:9">
      <c r="F51" s="236"/>
      <c r="G51" s="237"/>
      <c r="H51" s="237"/>
      <c r="I51" s="46"/>
    </row>
    <row r="52" spans="6:9">
      <c r="F52" s="236"/>
      <c r="G52" s="237"/>
      <c r="H52" s="237"/>
      <c r="I52" s="46"/>
    </row>
    <row r="53" spans="6:9">
      <c r="F53" s="236"/>
      <c r="G53" s="237"/>
      <c r="H53" s="237"/>
      <c r="I53" s="46"/>
    </row>
    <row r="54" spans="6:9">
      <c r="F54" s="236"/>
      <c r="G54" s="237"/>
      <c r="H54" s="237"/>
      <c r="I54" s="46"/>
    </row>
    <row r="55" spans="6:9">
      <c r="F55" s="236"/>
      <c r="G55" s="237"/>
      <c r="H55" s="237"/>
      <c r="I55" s="46"/>
    </row>
    <row r="56" spans="6:9">
      <c r="F56" s="236"/>
      <c r="G56" s="237"/>
      <c r="H56" s="237"/>
      <c r="I56" s="46"/>
    </row>
    <row r="57" spans="6:9">
      <c r="F57" s="236"/>
      <c r="G57" s="237"/>
      <c r="H57" s="237"/>
      <c r="I57" s="46"/>
    </row>
    <row r="58" spans="6:9">
      <c r="F58" s="236"/>
      <c r="G58" s="237"/>
      <c r="H58" s="237"/>
      <c r="I58" s="46"/>
    </row>
    <row r="59" spans="6:9">
      <c r="F59" s="236"/>
      <c r="G59" s="237"/>
      <c r="H59" s="237"/>
      <c r="I59" s="46"/>
    </row>
    <row r="60" spans="6:9">
      <c r="F60" s="236"/>
      <c r="G60" s="237"/>
      <c r="H60" s="237"/>
      <c r="I60" s="46"/>
    </row>
    <row r="61" spans="6:9">
      <c r="F61" s="236"/>
      <c r="G61" s="237"/>
      <c r="H61" s="237"/>
      <c r="I61" s="46"/>
    </row>
    <row r="62" spans="6:9">
      <c r="F62" s="236"/>
      <c r="G62" s="237"/>
      <c r="H62" s="237"/>
      <c r="I62" s="46"/>
    </row>
    <row r="63" spans="6:9">
      <c r="F63" s="236"/>
      <c r="G63" s="237"/>
      <c r="H63" s="237"/>
      <c r="I63" s="46"/>
    </row>
    <row r="64" spans="6:9">
      <c r="F64" s="236"/>
      <c r="G64" s="237"/>
      <c r="H64" s="237"/>
      <c r="I64" s="46"/>
    </row>
    <row r="65" spans="6:9">
      <c r="F65" s="236"/>
      <c r="G65" s="237"/>
      <c r="H65" s="237"/>
      <c r="I65" s="46"/>
    </row>
    <row r="66" spans="6:9">
      <c r="F66" s="236"/>
      <c r="G66" s="237"/>
      <c r="H66" s="237"/>
      <c r="I66" s="46"/>
    </row>
    <row r="67" spans="6:9">
      <c r="F67" s="236"/>
      <c r="G67" s="237"/>
      <c r="H67" s="237"/>
      <c r="I67" s="46"/>
    </row>
    <row r="68" spans="6:9">
      <c r="F68" s="236"/>
      <c r="G68" s="237"/>
      <c r="H68" s="237"/>
      <c r="I68" s="46"/>
    </row>
    <row r="69" spans="6:9">
      <c r="F69" s="236"/>
      <c r="G69" s="237"/>
      <c r="H69" s="237"/>
      <c r="I69" s="46"/>
    </row>
    <row r="70" spans="6:9">
      <c r="F70" s="236"/>
      <c r="G70" s="237"/>
      <c r="H70" s="237"/>
      <c r="I70" s="46"/>
    </row>
    <row r="71" spans="6:9">
      <c r="F71" s="236"/>
      <c r="G71" s="237"/>
      <c r="H71" s="237"/>
      <c r="I71" s="46"/>
    </row>
    <row r="72" spans="6:9">
      <c r="F72" s="236"/>
      <c r="G72" s="237"/>
      <c r="H72" s="237"/>
      <c r="I72" s="46"/>
    </row>
    <row r="73" spans="6:9">
      <c r="F73" s="236"/>
      <c r="G73" s="237"/>
      <c r="H73" s="237"/>
      <c r="I73" s="46"/>
    </row>
    <row r="74" spans="6:9">
      <c r="F74" s="236"/>
      <c r="G74" s="237"/>
      <c r="H74" s="237"/>
      <c r="I74" s="46"/>
    </row>
    <row r="75" spans="6:9">
      <c r="F75" s="236"/>
      <c r="G75" s="237"/>
      <c r="H75" s="237"/>
      <c r="I75" s="46"/>
    </row>
    <row r="76" spans="6:9">
      <c r="F76" s="236"/>
      <c r="G76" s="237"/>
      <c r="H76" s="237"/>
      <c r="I76" s="46"/>
    </row>
    <row r="77" spans="6:9">
      <c r="F77" s="236"/>
      <c r="G77" s="237"/>
      <c r="H77" s="237"/>
      <c r="I77" s="46"/>
    </row>
    <row r="78" spans="6:9">
      <c r="F78" s="236"/>
      <c r="G78" s="237"/>
      <c r="H78" s="237"/>
      <c r="I78" s="46"/>
    </row>
    <row r="79" spans="6:9">
      <c r="F79" s="236"/>
      <c r="G79" s="237"/>
      <c r="H79" s="237"/>
      <c r="I79" s="46"/>
    </row>
    <row r="80" spans="6:9">
      <c r="F80" s="236"/>
      <c r="G80" s="237"/>
      <c r="H80" s="237"/>
      <c r="I80" s="46"/>
    </row>
    <row r="81" spans="6:9">
      <c r="F81" s="236"/>
      <c r="G81" s="237"/>
      <c r="H81" s="237"/>
      <c r="I81" s="46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305"/>
  <sheetViews>
    <sheetView showGridLines="0" showZeros="0" topLeftCell="A40" zoomScaleNormal="100" zoomScaleSheetLayoutView="100" workbookViewId="0">
      <selection activeCell="E54" sqref="E54"/>
    </sheetView>
  </sheetViews>
  <sheetFormatPr defaultRowHeight="12.75"/>
  <cols>
    <col min="1" max="1" width="4.42578125" style="238" customWidth="1"/>
    <col min="2" max="2" width="11.5703125" style="238" customWidth="1"/>
    <col min="3" max="3" width="40.42578125" style="238" customWidth="1"/>
    <col min="4" max="4" width="5.5703125" style="238" customWidth="1"/>
    <col min="5" max="5" width="8.5703125" style="247" customWidth="1"/>
    <col min="6" max="6" width="9.85546875" style="238" customWidth="1"/>
    <col min="7" max="7" width="13.85546875" style="238" customWidth="1"/>
    <col min="8" max="8" width="11.7109375" style="238" hidden="1" customWidth="1"/>
    <col min="9" max="9" width="11.5703125" style="238" hidden="1" customWidth="1"/>
    <col min="10" max="10" width="11" style="238" hidden="1" customWidth="1"/>
    <col min="11" max="11" width="10.42578125" style="238" hidden="1" customWidth="1"/>
    <col min="12" max="12" width="75.42578125" style="238" customWidth="1"/>
    <col min="13" max="13" width="45.28515625" style="238" customWidth="1"/>
    <col min="14" max="16384" width="9.140625" style="238"/>
  </cols>
  <sheetData>
    <row r="1" spans="1:80" ht="15.75">
      <c r="A1" s="332" t="s">
        <v>103</v>
      </c>
      <c r="B1" s="332"/>
      <c r="C1" s="332"/>
      <c r="D1" s="332"/>
      <c r="E1" s="332"/>
      <c r="F1" s="332"/>
      <c r="G1" s="332"/>
    </row>
    <row r="2" spans="1:80" ht="14.25" customHeight="1" thickBot="1">
      <c r="B2" s="239"/>
      <c r="C2" s="240"/>
      <c r="D2" s="240"/>
      <c r="E2" s="241"/>
      <c r="F2" s="240"/>
      <c r="G2" s="240"/>
    </row>
    <row r="3" spans="1:80" ht="13.5" thickTop="1">
      <c r="A3" s="323" t="s">
        <v>2</v>
      </c>
      <c r="B3" s="324"/>
      <c r="C3" s="190" t="s">
        <v>106</v>
      </c>
      <c r="D3" s="191"/>
      <c r="E3" s="242" t="s">
        <v>85</v>
      </c>
      <c r="F3" s="243" t="str">
        <f>'D.1.4a D.1.4a-SP Rek'!H1</f>
        <v>D.1.4a-SP</v>
      </c>
      <c r="G3" s="244"/>
    </row>
    <row r="4" spans="1:80" ht="13.5" thickBot="1">
      <c r="A4" s="333" t="s">
        <v>76</v>
      </c>
      <c r="B4" s="326"/>
      <c r="C4" s="196" t="s">
        <v>109</v>
      </c>
      <c r="D4" s="197"/>
      <c r="E4" s="334" t="str">
        <f>'D.1.4a D.1.4a-SP Rek'!G2</f>
        <v>Rozvody kanalizace</v>
      </c>
      <c r="F4" s="335"/>
      <c r="G4" s="336"/>
    </row>
    <row r="5" spans="1:80" ht="13.5" thickTop="1">
      <c r="A5" s="245"/>
      <c r="B5" s="246"/>
      <c r="C5" s="246"/>
      <c r="G5" s="248"/>
    </row>
    <row r="6" spans="1:80" ht="27" customHeight="1">
      <c r="A6" s="249" t="s">
        <v>86</v>
      </c>
      <c r="B6" s="250" t="s">
        <v>87</v>
      </c>
      <c r="C6" s="250" t="s">
        <v>88</v>
      </c>
      <c r="D6" s="250" t="s">
        <v>89</v>
      </c>
      <c r="E6" s="251" t="s">
        <v>90</v>
      </c>
      <c r="F6" s="250" t="s">
        <v>91</v>
      </c>
      <c r="G6" s="252" t="s">
        <v>92</v>
      </c>
      <c r="H6" s="253" t="s">
        <v>93</v>
      </c>
      <c r="I6" s="253" t="s">
        <v>94</v>
      </c>
      <c r="J6" s="253" t="s">
        <v>95</v>
      </c>
      <c r="K6" s="253" t="s">
        <v>96</v>
      </c>
    </row>
    <row r="7" spans="1:80">
      <c r="A7" s="254" t="s">
        <v>97</v>
      </c>
      <c r="B7" s="255" t="s">
        <v>98</v>
      </c>
      <c r="C7" s="256" t="s">
        <v>99</v>
      </c>
      <c r="D7" s="257"/>
      <c r="E7" s="258"/>
      <c r="F7" s="258"/>
      <c r="G7" s="259"/>
      <c r="H7" s="260"/>
      <c r="I7" s="261"/>
      <c r="J7" s="262"/>
      <c r="K7" s="263"/>
      <c r="O7" s="264">
        <v>1</v>
      </c>
    </row>
    <row r="8" spans="1:80">
      <c r="A8" s="265">
        <v>1</v>
      </c>
      <c r="B8" s="266" t="s">
        <v>113</v>
      </c>
      <c r="C8" s="267" t="s">
        <v>114</v>
      </c>
      <c r="D8" s="268" t="s">
        <v>115</v>
      </c>
      <c r="E8" s="269">
        <v>13.44</v>
      </c>
      <c r="F8" s="269">
        <v>0</v>
      </c>
      <c r="G8" s="270">
        <f>E8*F8</f>
        <v>0</v>
      </c>
      <c r="H8" s="271">
        <v>0</v>
      </c>
      <c r="I8" s="272">
        <f>E8*H8</f>
        <v>0</v>
      </c>
      <c r="J8" s="271">
        <v>0</v>
      </c>
      <c r="K8" s="272">
        <f>E8*J8</f>
        <v>0</v>
      </c>
      <c r="O8" s="264">
        <v>2</v>
      </c>
      <c r="AA8" s="238">
        <v>1</v>
      </c>
      <c r="AB8" s="238">
        <v>1</v>
      </c>
      <c r="AC8" s="238">
        <v>1</v>
      </c>
      <c r="AZ8" s="238">
        <v>1</v>
      </c>
      <c r="BA8" s="238">
        <f>IF(AZ8=1,G8,0)</f>
        <v>0</v>
      </c>
      <c r="BB8" s="238">
        <f>IF(AZ8=2,G8,0)</f>
        <v>0</v>
      </c>
      <c r="BC8" s="238">
        <f>IF(AZ8=3,G8,0)</f>
        <v>0</v>
      </c>
      <c r="BD8" s="238">
        <f>IF(AZ8=4,G8,0)</f>
        <v>0</v>
      </c>
      <c r="BE8" s="238">
        <f>IF(AZ8=5,G8,0)</f>
        <v>0</v>
      </c>
      <c r="CA8" s="273">
        <v>1</v>
      </c>
      <c r="CB8" s="273">
        <v>1</v>
      </c>
    </row>
    <row r="9" spans="1:80">
      <c r="A9" s="274"/>
      <c r="B9" s="278"/>
      <c r="C9" s="337" t="s">
        <v>116</v>
      </c>
      <c r="D9" s="338"/>
      <c r="E9" s="279">
        <v>13.44</v>
      </c>
      <c r="F9" s="280"/>
      <c r="G9" s="281"/>
      <c r="H9" s="282"/>
      <c r="I9" s="276"/>
      <c r="J9" s="283"/>
      <c r="K9" s="276"/>
      <c r="M9" s="277" t="s">
        <v>116</v>
      </c>
      <c r="O9" s="264"/>
    </row>
    <row r="10" spans="1:80">
      <c r="A10" s="265">
        <v>2</v>
      </c>
      <c r="B10" s="266" t="s">
        <v>117</v>
      </c>
      <c r="C10" s="267" t="s">
        <v>118</v>
      </c>
      <c r="D10" s="268" t="s">
        <v>115</v>
      </c>
      <c r="E10" s="269">
        <v>0.8</v>
      </c>
      <c r="F10" s="269">
        <v>0</v>
      </c>
      <c r="G10" s="270">
        <f>E10*F10</f>
        <v>0</v>
      </c>
      <c r="H10" s="271">
        <v>0</v>
      </c>
      <c r="I10" s="272">
        <f>E10*H10</f>
        <v>0</v>
      </c>
      <c r="J10" s="271">
        <v>0</v>
      </c>
      <c r="K10" s="272">
        <f>E10*J10</f>
        <v>0</v>
      </c>
      <c r="O10" s="264">
        <v>2</v>
      </c>
      <c r="AA10" s="238">
        <v>1</v>
      </c>
      <c r="AB10" s="238">
        <v>1</v>
      </c>
      <c r="AC10" s="238">
        <v>1</v>
      </c>
      <c r="AZ10" s="238">
        <v>1</v>
      </c>
      <c r="BA10" s="238">
        <f>IF(AZ10=1,G10,0)</f>
        <v>0</v>
      </c>
      <c r="BB10" s="238">
        <f>IF(AZ10=2,G10,0)</f>
        <v>0</v>
      </c>
      <c r="BC10" s="238">
        <f>IF(AZ10=3,G10,0)</f>
        <v>0</v>
      </c>
      <c r="BD10" s="238">
        <f>IF(AZ10=4,G10,0)</f>
        <v>0</v>
      </c>
      <c r="BE10" s="238">
        <f>IF(AZ10=5,G10,0)</f>
        <v>0</v>
      </c>
      <c r="CA10" s="273">
        <v>1</v>
      </c>
      <c r="CB10" s="273">
        <v>1</v>
      </c>
    </row>
    <row r="11" spans="1:80">
      <c r="A11" s="274"/>
      <c r="B11" s="278"/>
      <c r="C11" s="337" t="s">
        <v>119</v>
      </c>
      <c r="D11" s="338"/>
      <c r="E11" s="279">
        <v>0.8</v>
      </c>
      <c r="F11" s="280"/>
      <c r="G11" s="281"/>
      <c r="H11" s="282"/>
      <c r="I11" s="276"/>
      <c r="J11" s="283"/>
      <c r="K11" s="276"/>
      <c r="M11" s="277" t="s">
        <v>119</v>
      </c>
      <c r="O11" s="264"/>
    </row>
    <row r="12" spans="1:80">
      <c r="A12" s="265">
        <v>3</v>
      </c>
      <c r="B12" s="266" t="s">
        <v>120</v>
      </c>
      <c r="C12" s="267" t="s">
        <v>121</v>
      </c>
      <c r="D12" s="268" t="s">
        <v>115</v>
      </c>
      <c r="E12" s="269">
        <v>13.44</v>
      </c>
      <c r="F12" s="269">
        <v>0</v>
      </c>
      <c r="G12" s="270">
        <f>E12*F12</f>
        <v>0</v>
      </c>
      <c r="H12" s="271">
        <v>0</v>
      </c>
      <c r="I12" s="272">
        <f>E12*H12</f>
        <v>0</v>
      </c>
      <c r="J12" s="271">
        <v>0</v>
      </c>
      <c r="K12" s="272">
        <f>E12*J12</f>
        <v>0</v>
      </c>
      <c r="O12" s="264">
        <v>2</v>
      </c>
      <c r="AA12" s="238">
        <v>1</v>
      </c>
      <c r="AB12" s="238">
        <v>1</v>
      </c>
      <c r="AC12" s="238">
        <v>1</v>
      </c>
      <c r="AZ12" s="238">
        <v>1</v>
      </c>
      <c r="BA12" s="238">
        <f>IF(AZ12=1,G12,0)</f>
        <v>0</v>
      </c>
      <c r="BB12" s="238">
        <f>IF(AZ12=2,G12,0)</f>
        <v>0</v>
      </c>
      <c r="BC12" s="238">
        <f>IF(AZ12=3,G12,0)</f>
        <v>0</v>
      </c>
      <c r="BD12" s="238">
        <f>IF(AZ12=4,G12,0)</f>
        <v>0</v>
      </c>
      <c r="BE12" s="238">
        <f>IF(AZ12=5,G12,0)</f>
        <v>0</v>
      </c>
      <c r="CA12" s="273">
        <v>1</v>
      </c>
      <c r="CB12" s="273">
        <v>1</v>
      </c>
    </row>
    <row r="13" spans="1:80">
      <c r="A13" s="265">
        <v>4</v>
      </c>
      <c r="B13" s="266" t="s">
        <v>122</v>
      </c>
      <c r="C13" s="267" t="s">
        <v>123</v>
      </c>
      <c r="D13" s="268" t="s">
        <v>115</v>
      </c>
      <c r="E13" s="269">
        <v>1.28</v>
      </c>
      <c r="F13" s="269">
        <v>0</v>
      </c>
      <c r="G13" s="270">
        <f>E13*F13</f>
        <v>0</v>
      </c>
      <c r="H13" s="271">
        <v>0</v>
      </c>
      <c r="I13" s="272">
        <f>E13*H13</f>
        <v>0</v>
      </c>
      <c r="J13" s="271">
        <v>0</v>
      </c>
      <c r="K13" s="272">
        <f>E13*J13</f>
        <v>0</v>
      </c>
      <c r="O13" s="264">
        <v>2</v>
      </c>
      <c r="AA13" s="238">
        <v>1</v>
      </c>
      <c r="AB13" s="238">
        <v>1</v>
      </c>
      <c r="AC13" s="238">
        <v>1</v>
      </c>
      <c r="AZ13" s="238">
        <v>1</v>
      </c>
      <c r="BA13" s="238">
        <f>IF(AZ13=1,G13,0)</f>
        <v>0</v>
      </c>
      <c r="BB13" s="238">
        <f>IF(AZ13=2,G13,0)</f>
        <v>0</v>
      </c>
      <c r="BC13" s="238">
        <f>IF(AZ13=3,G13,0)</f>
        <v>0</v>
      </c>
      <c r="BD13" s="238">
        <f>IF(AZ13=4,G13,0)</f>
        <v>0</v>
      </c>
      <c r="BE13" s="238">
        <f>IF(AZ13=5,G13,0)</f>
        <v>0</v>
      </c>
      <c r="CA13" s="273">
        <v>1</v>
      </c>
      <c r="CB13" s="273">
        <v>1</v>
      </c>
    </row>
    <row r="14" spans="1:80">
      <c r="A14" s="274"/>
      <c r="B14" s="278"/>
      <c r="C14" s="337" t="s">
        <v>124</v>
      </c>
      <c r="D14" s="338"/>
      <c r="E14" s="279">
        <v>1.28</v>
      </c>
      <c r="F14" s="280"/>
      <c r="G14" s="281"/>
      <c r="H14" s="282"/>
      <c r="I14" s="276"/>
      <c r="J14" s="283"/>
      <c r="K14" s="276"/>
      <c r="M14" s="277" t="s">
        <v>124</v>
      </c>
      <c r="O14" s="264"/>
    </row>
    <row r="15" spans="1:80">
      <c r="A15" s="265">
        <v>5</v>
      </c>
      <c r="B15" s="266" t="s">
        <v>125</v>
      </c>
      <c r="C15" s="267" t="s">
        <v>126</v>
      </c>
      <c r="D15" s="268" t="s">
        <v>115</v>
      </c>
      <c r="E15" s="269">
        <v>1.28</v>
      </c>
      <c r="F15" s="269">
        <v>0</v>
      </c>
      <c r="G15" s="270">
        <f>E15*F15</f>
        <v>0</v>
      </c>
      <c r="H15" s="271">
        <v>0</v>
      </c>
      <c r="I15" s="272">
        <f>E15*H15</f>
        <v>0</v>
      </c>
      <c r="J15" s="271">
        <v>0</v>
      </c>
      <c r="K15" s="272">
        <f>E15*J15</f>
        <v>0</v>
      </c>
      <c r="O15" s="264">
        <v>2</v>
      </c>
      <c r="AA15" s="238">
        <v>1</v>
      </c>
      <c r="AB15" s="238">
        <v>1</v>
      </c>
      <c r="AC15" s="238">
        <v>1</v>
      </c>
      <c r="AZ15" s="238">
        <v>1</v>
      </c>
      <c r="BA15" s="238">
        <f>IF(AZ15=1,G15,0)</f>
        <v>0</v>
      </c>
      <c r="BB15" s="238">
        <f>IF(AZ15=2,G15,0)</f>
        <v>0</v>
      </c>
      <c r="BC15" s="238">
        <f>IF(AZ15=3,G15,0)</f>
        <v>0</v>
      </c>
      <c r="BD15" s="238">
        <f>IF(AZ15=4,G15,0)</f>
        <v>0</v>
      </c>
      <c r="BE15" s="238">
        <f>IF(AZ15=5,G15,0)</f>
        <v>0</v>
      </c>
      <c r="CA15" s="273">
        <v>1</v>
      </c>
      <c r="CB15" s="273">
        <v>1</v>
      </c>
    </row>
    <row r="16" spans="1:80">
      <c r="A16" s="265">
        <v>6</v>
      </c>
      <c r="B16" s="266" t="s">
        <v>127</v>
      </c>
      <c r="C16" s="267" t="s">
        <v>128</v>
      </c>
      <c r="D16" s="268" t="s">
        <v>115</v>
      </c>
      <c r="E16" s="269">
        <v>1.28</v>
      </c>
      <c r="F16" s="269">
        <v>0</v>
      </c>
      <c r="G16" s="270">
        <f>E16*F16</f>
        <v>0</v>
      </c>
      <c r="H16" s="271">
        <v>0</v>
      </c>
      <c r="I16" s="272">
        <f>E16*H16</f>
        <v>0</v>
      </c>
      <c r="J16" s="271">
        <v>0</v>
      </c>
      <c r="K16" s="272">
        <f>E16*J16</f>
        <v>0</v>
      </c>
      <c r="O16" s="264">
        <v>2</v>
      </c>
      <c r="AA16" s="238">
        <v>1</v>
      </c>
      <c r="AB16" s="238">
        <v>1</v>
      </c>
      <c r="AC16" s="238">
        <v>1</v>
      </c>
      <c r="AZ16" s="238">
        <v>1</v>
      </c>
      <c r="BA16" s="238">
        <f>IF(AZ16=1,G16,0)</f>
        <v>0</v>
      </c>
      <c r="BB16" s="238">
        <f>IF(AZ16=2,G16,0)</f>
        <v>0</v>
      </c>
      <c r="BC16" s="238">
        <f>IF(AZ16=3,G16,0)</f>
        <v>0</v>
      </c>
      <c r="BD16" s="238">
        <f>IF(AZ16=4,G16,0)</f>
        <v>0</v>
      </c>
      <c r="BE16" s="238">
        <f>IF(AZ16=5,G16,0)</f>
        <v>0</v>
      </c>
      <c r="CA16" s="273">
        <v>1</v>
      </c>
      <c r="CB16" s="273">
        <v>1</v>
      </c>
    </row>
    <row r="17" spans="1:80">
      <c r="A17" s="265">
        <v>7</v>
      </c>
      <c r="B17" s="266" t="s">
        <v>129</v>
      </c>
      <c r="C17" s="267" t="s">
        <v>130</v>
      </c>
      <c r="D17" s="268" t="s">
        <v>115</v>
      </c>
      <c r="E17" s="269">
        <v>1.28</v>
      </c>
      <c r="F17" s="269">
        <v>0</v>
      </c>
      <c r="G17" s="270">
        <f>E17*F17</f>
        <v>0</v>
      </c>
      <c r="H17" s="271">
        <v>0</v>
      </c>
      <c r="I17" s="272">
        <f>E17*H17</f>
        <v>0</v>
      </c>
      <c r="J17" s="271">
        <v>0</v>
      </c>
      <c r="K17" s="272">
        <f>E17*J17</f>
        <v>0</v>
      </c>
      <c r="O17" s="264">
        <v>2</v>
      </c>
      <c r="AA17" s="238">
        <v>1</v>
      </c>
      <c r="AB17" s="238">
        <v>1</v>
      </c>
      <c r="AC17" s="238">
        <v>1</v>
      </c>
      <c r="AZ17" s="238">
        <v>1</v>
      </c>
      <c r="BA17" s="238">
        <f>IF(AZ17=1,G17,0)</f>
        <v>0</v>
      </c>
      <c r="BB17" s="238">
        <f>IF(AZ17=2,G17,0)</f>
        <v>0</v>
      </c>
      <c r="BC17" s="238">
        <f>IF(AZ17=3,G17,0)</f>
        <v>0</v>
      </c>
      <c r="BD17" s="238">
        <f>IF(AZ17=4,G17,0)</f>
        <v>0</v>
      </c>
      <c r="BE17" s="238">
        <f>IF(AZ17=5,G17,0)</f>
        <v>0</v>
      </c>
      <c r="CA17" s="273">
        <v>1</v>
      </c>
      <c r="CB17" s="273">
        <v>1</v>
      </c>
    </row>
    <row r="18" spans="1:80">
      <c r="A18" s="284"/>
      <c r="B18" s="285" t="s">
        <v>101</v>
      </c>
      <c r="C18" s="286" t="s">
        <v>112</v>
      </c>
      <c r="D18" s="287"/>
      <c r="E18" s="288"/>
      <c r="F18" s="289"/>
      <c r="G18" s="290">
        <f>SUM(G7:G17)</f>
        <v>0</v>
      </c>
      <c r="H18" s="291"/>
      <c r="I18" s="292">
        <f>SUM(I7:I17)</f>
        <v>0</v>
      </c>
      <c r="J18" s="291"/>
      <c r="K18" s="292">
        <f>SUM(K7:K17)</f>
        <v>0</v>
      </c>
      <c r="O18" s="264">
        <v>4</v>
      </c>
      <c r="BA18" s="293">
        <f>SUM(BA7:BA17)</f>
        <v>0</v>
      </c>
      <c r="BB18" s="293">
        <f>SUM(BB7:BB17)</f>
        <v>0</v>
      </c>
      <c r="BC18" s="293">
        <f>SUM(BC7:BC17)</f>
        <v>0</v>
      </c>
      <c r="BD18" s="293">
        <f>SUM(BD7:BD17)</f>
        <v>0</v>
      </c>
      <c r="BE18" s="293">
        <f>SUM(BE7:BE17)</f>
        <v>0</v>
      </c>
    </row>
    <row r="19" spans="1:80">
      <c r="A19" s="254" t="s">
        <v>97</v>
      </c>
      <c r="B19" s="255" t="s">
        <v>131</v>
      </c>
      <c r="C19" s="256" t="s">
        <v>132</v>
      </c>
      <c r="D19" s="257"/>
      <c r="E19" s="258"/>
      <c r="F19" s="258"/>
      <c r="G19" s="259"/>
      <c r="H19" s="260"/>
      <c r="I19" s="261"/>
      <c r="J19" s="262"/>
      <c r="K19" s="263"/>
      <c r="O19" s="264">
        <v>1</v>
      </c>
    </row>
    <row r="20" spans="1:80" ht="22.5">
      <c r="A20" s="265">
        <v>8</v>
      </c>
      <c r="B20" s="266" t="s">
        <v>134</v>
      </c>
      <c r="C20" s="267" t="s">
        <v>135</v>
      </c>
      <c r="D20" s="268" t="s">
        <v>115</v>
      </c>
      <c r="E20" s="269">
        <v>0.8</v>
      </c>
      <c r="F20" s="269">
        <v>0</v>
      </c>
      <c r="G20" s="270">
        <f>E20*F20</f>
        <v>0</v>
      </c>
      <c r="H20" s="271">
        <v>2.6102800000007802</v>
      </c>
      <c r="I20" s="272">
        <f>E20*H20</f>
        <v>2.0882240000006242</v>
      </c>
      <c r="J20" s="271">
        <v>0</v>
      </c>
      <c r="K20" s="272">
        <f>E20*J20</f>
        <v>0</v>
      </c>
      <c r="O20" s="264">
        <v>2</v>
      </c>
      <c r="AA20" s="238">
        <v>1</v>
      </c>
      <c r="AB20" s="238">
        <v>1</v>
      </c>
      <c r="AC20" s="238">
        <v>1</v>
      </c>
      <c r="AZ20" s="238">
        <v>1</v>
      </c>
      <c r="BA20" s="238">
        <f>IF(AZ20=1,G20,0)</f>
        <v>0</v>
      </c>
      <c r="BB20" s="238">
        <f>IF(AZ20=2,G20,0)</f>
        <v>0</v>
      </c>
      <c r="BC20" s="238">
        <f>IF(AZ20=3,G20,0)</f>
        <v>0</v>
      </c>
      <c r="BD20" s="238">
        <f>IF(AZ20=4,G20,0)</f>
        <v>0</v>
      </c>
      <c r="BE20" s="238">
        <f>IF(AZ20=5,G20,0)</f>
        <v>0</v>
      </c>
      <c r="CA20" s="273">
        <v>1</v>
      </c>
      <c r="CB20" s="273">
        <v>1</v>
      </c>
    </row>
    <row r="21" spans="1:80">
      <c r="A21" s="274"/>
      <c r="B21" s="278"/>
      <c r="C21" s="337" t="s">
        <v>136</v>
      </c>
      <c r="D21" s="338"/>
      <c r="E21" s="279">
        <v>0.8</v>
      </c>
      <c r="F21" s="280"/>
      <c r="G21" s="281"/>
      <c r="H21" s="282"/>
      <c r="I21" s="276"/>
      <c r="J21" s="283"/>
      <c r="K21" s="276"/>
      <c r="M21" s="277" t="s">
        <v>136</v>
      </c>
      <c r="O21" s="264"/>
    </row>
    <row r="22" spans="1:80" ht="22.5">
      <c r="A22" s="265">
        <v>9</v>
      </c>
      <c r="B22" s="266" t="s">
        <v>137</v>
      </c>
      <c r="C22" s="267" t="s">
        <v>138</v>
      </c>
      <c r="D22" s="268" t="s">
        <v>100</v>
      </c>
      <c r="E22" s="269">
        <v>1</v>
      </c>
      <c r="F22" s="269">
        <v>0</v>
      </c>
      <c r="G22" s="270">
        <f>E22*F22</f>
        <v>0</v>
      </c>
      <c r="H22" s="271">
        <v>1.00000000000051E-2</v>
      </c>
      <c r="I22" s="272">
        <f>E22*H22</f>
        <v>1.00000000000051E-2</v>
      </c>
      <c r="J22" s="271"/>
      <c r="K22" s="272">
        <f>E22*J22</f>
        <v>0</v>
      </c>
      <c r="O22" s="264">
        <v>2</v>
      </c>
      <c r="AA22" s="238">
        <v>12</v>
      </c>
      <c r="AB22" s="238">
        <v>0</v>
      </c>
      <c r="AC22" s="238">
        <v>81</v>
      </c>
      <c r="AZ22" s="238">
        <v>1</v>
      </c>
      <c r="BA22" s="238">
        <f>IF(AZ22=1,G22,0)</f>
        <v>0</v>
      </c>
      <c r="BB22" s="238">
        <f>IF(AZ22=2,G22,0)</f>
        <v>0</v>
      </c>
      <c r="BC22" s="238">
        <f>IF(AZ22=3,G22,0)</f>
        <v>0</v>
      </c>
      <c r="BD22" s="238">
        <f>IF(AZ22=4,G22,0)</f>
        <v>0</v>
      </c>
      <c r="BE22" s="238">
        <f>IF(AZ22=5,G22,0)</f>
        <v>0</v>
      </c>
      <c r="CA22" s="273">
        <v>12</v>
      </c>
      <c r="CB22" s="273">
        <v>0</v>
      </c>
    </row>
    <row r="23" spans="1:80">
      <c r="A23" s="274"/>
      <c r="B23" s="275"/>
      <c r="C23" s="339" t="s">
        <v>139</v>
      </c>
      <c r="D23" s="340"/>
      <c r="E23" s="340"/>
      <c r="F23" s="340"/>
      <c r="G23" s="341"/>
      <c r="I23" s="276"/>
      <c r="K23" s="276"/>
      <c r="L23" s="277" t="s">
        <v>139</v>
      </c>
      <c r="O23" s="264">
        <v>3</v>
      </c>
    </row>
    <row r="24" spans="1:80">
      <c r="A24" s="284"/>
      <c r="B24" s="285" t="s">
        <v>101</v>
      </c>
      <c r="C24" s="286" t="s">
        <v>133</v>
      </c>
      <c r="D24" s="287"/>
      <c r="E24" s="288"/>
      <c r="F24" s="289"/>
      <c r="G24" s="290">
        <f>SUM(G19:G23)</f>
        <v>0</v>
      </c>
      <c r="H24" s="291"/>
      <c r="I24" s="292">
        <f>SUM(I19:I23)</f>
        <v>2.0982240000006294</v>
      </c>
      <c r="J24" s="291"/>
      <c r="K24" s="292">
        <f>SUM(K19:K23)</f>
        <v>0</v>
      </c>
      <c r="O24" s="264">
        <v>4</v>
      </c>
      <c r="BA24" s="293">
        <f>SUM(BA19:BA23)</f>
        <v>0</v>
      </c>
      <c r="BB24" s="293">
        <f>SUM(BB19:BB23)</f>
        <v>0</v>
      </c>
      <c r="BC24" s="293">
        <f>SUM(BC19:BC23)</f>
        <v>0</v>
      </c>
      <c r="BD24" s="293">
        <f>SUM(BD19:BD23)</f>
        <v>0</v>
      </c>
      <c r="BE24" s="293">
        <f>SUM(BE19:BE23)</f>
        <v>0</v>
      </c>
    </row>
    <row r="25" spans="1:80">
      <c r="A25" s="254" t="s">
        <v>97</v>
      </c>
      <c r="B25" s="255" t="s">
        <v>140</v>
      </c>
      <c r="C25" s="256" t="s">
        <v>141</v>
      </c>
      <c r="D25" s="257"/>
      <c r="E25" s="258"/>
      <c r="F25" s="258"/>
      <c r="G25" s="259"/>
      <c r="H25" s="260"/>
      <c r="I25" s="261"/>
      <c r="J25" s="262"/>
      <c r="K25" s="263"/>
      <c r="O25" s="264">
        <v>1</v>
      </c>
    </row>
    <row r="26" spans="1:80">
      <c r="A26" s="265">
        <v>10</v>
      </c>
      <c r="B26" s="266" t="s">
        <v>143</v>
      </c>
      <c r="C26" s="267" t="s">
        <v>144</v>
      </c>
      <c r="D26" s="268" t="s">
        <v>115</v>
      </c>
      <c r="E26" s="269">
        <v>8.4</v>
      </c>
      <c r="F26" s="269">
        <v>0</v>
      </c>
      <c r="G26" s="270">
        <f>E26*F26</f>
        <v>0</v>
      </c>
      <c r="H26" s="271">
        <v>1.8907699999999701</v>
      </c>
      <c r="I26" s="272">
        <f>E26*H26</f>
        <v>15.882467999999749</v>
      </c>
      <c r="J26" s="271">
        <v>0</v>
      </c>
      <c r="K26" s="272">
        <f>E26*J26</f>
        <v>0</v>
      </c>
      <c r="O26" s="264">
        <v>2</v>
      </c>
      <c r="AA26" s="238">
        <v>1</v>
      </c>
      <c r="AB26" s="238">
        <v>1</v>
      </c>
      <c r="AC26" s="238">
        <v>1</v>
      </c>
      <c r="AZ26" s="238">
        <v>1</v>
      </c>
      <c r="BA26" s="238">
        <f>IF(AZ26=1,G26,0)</f>
        <v>0</v>
      </c>
      <c r="BB26" s="238">
        <f>IF(AZ26=2,G26,0)</f>
        <v>0</v>
      </c>
      <c r="BC26" s="238">
        <f>IF(AZ26=3,G26,0)</f>
        <v>0</v>
      </c>
      <c r="BD26" s="238">
        <f>IF(AZ26=4,G26,0)</f>
        <v>0</v>
      </c>
      <c r="BE26" s="238">
        <f>IF(AZ26=5,G26,0)</f>
        <v>0</v>
      </c>
      <c r="CA26" s="273">
        <v>1</v>
      </c>
      <c r="CB26" s="273">
        <v>1</v>
      </c>
    </row>
    <row r="27" spans="1:80">
      <c r="A27" s="274"/>
      <c r="B27" s="278"/>
      <c r="C27" s="337" t="s">
        <v>145</v>
      </c>
      <c r="D27" s="338"/>
      <c r="E27" s="279">
        <v>8.4</v>
      </c>
      <c r="F27" s="280"/>
      <c r="G27" s="281"/>
      <c r="H27" s="282"/>
      <c r="I27" s="276"/>
      <c r="J27" s="283"/>
      <c r="K27" s="276"/>
      <c r="M27" s="277" t="s">
        <v>145</v>
      </c>
      <c r="O27" s="264"/>
    </row>
    <row r="28" spans="1:80">
      <c r="A28" s="284"/>
      <c r="B28" s="285" t="s">
        <v>101</v>
      </c>
      <c r="C28" s="286" t="s">
        <v>142</v>
      </c>
      <c r="D28" s="287"/>
      <c r="E28" s="288"/>
      <c r="F28" s="289"/>
      <c r="G28" s="290">
        <f>SUM(G25:G27)</f>
        <v>0</v>
      </c>
      <c r="H28" s="291"/>
      <c r="I28" s="292">
        <f>SUM(I25:I27)</f>
        <v>15.882467999999749</v>
      </c>
      <c r="J28" s="291"/>
      <c r="K28" s="292">
        <f>SUM(K25:K27)</f>
        <v>0</v>
      </c>
      <c r="O28" s="264">
        <v>4</v>
      </c>
      <c r="BA28" s="293">
        <f>SUM(BA25:BA27)</f>
        <v>0</v>
      </c>
      <c r="BB28" s="293">
        <f>SUM(BB25:BB27)</f>
        <v>0</v>
      </c>
      <c r="BC28" s="293">
        <f>SUM(BC25:BC27)</f>
        <v>0</v>
      </c>
      <c r="BD28" s="293">
        <f>SUM(BD25:BD27)</f>
        <v>0</v>
      </c>
      <c r="BE28" s="293">
        <f>SUM(BE25:BE27)</f>
        <v>0</v>
      </c>
    </row>
    <row r="29" spans="1:80">
      <c r="A29" s="254" t="s">
        <v>97</v>
      </c>
      <c r="B29" s="255" t="s">
        <v>146</v>
      </c>
      <c r="C29" s="256" t="s">
        <v>147</v>
      </c>
      <c r="D29" s="257"/>
      <c r="E29" s="258"/>
      <c r="F29" s="258"/>
      <c r="G29" s="259"/>
      <c r="H29" s="260"/>
      <c r="I29" s="261"/>
      <c r="J29" s="262"/>
      <c r="K29" s="263"/>
      <c r="O29" s="264">
        <v>1</v>
      </c>
    </row>
    <row r="30" spans="1:80">
      <c r="A30" s="265">
        <v>11</v>
      </c>
      <c r="B30" s="266" t="s">
        <v>149</v>
      </c>
      <c r="C30" s="267" t="s">
        <v>150</v>
      </c>
      <c r="D30" s="268" t="s">
        <v>151</v>
      </c>
      <c r="E30" s="269">
        <v>55</v>
      </c>
      <c r="F30" s="269">
        <v>0</v>
      </c>
      <c r="G30" s="270">
        <f>E30*F30</f>
        <v>0</v>
      </c>
      <c r="H30" s="271">
        <v>0</v>
      </c>
      <c r="I30" s="272">
        <f>E30*H30</f>
        <v>0</v>
      </c>
      <c r="J30" s="271">
        <v>-0.11800000000005199</v>
      </c>
      <c r="K30" s="272">
        <f>E30*J30</f>
        <v>-6.4900000000028593</v>
      </c>
      <c r="O30" s="264">
        <v>2</v>
      </c>
      <c r="AA30" s="238">
        <v>1</v>
      </c>
      <c r="AB30" s="238">
        <v>1</v>
      </c>
      <c r="AC30" s="238">
        <v>1</v>
      </c>
      <c r="AZ30" s="238">
        <v>1</v>
      </c>
      <c r="BA30" s="238">
        <f>IF(AZ30=1,G30,0)</f>
        <v>0</v>
      </c>
      <c r="BB30" s="238">
        <f>IF(AZ30=2,G30,0)</f>
        <v>0</v>
      </c>
      <c r="BC30" s="238">
        <f>IF(AZ30=3,G30,0)</f>
        <v>0</v>
      </c>
      <c r="BD30" s="238">
        <f>IF(AZ30=4,G30,0)</f>
        <v>0</v>
      </c>
      <c r="BE30" s="238">
        <f>IF(AZ30=5,G30,0)</f>
        <v>0</v>
      </c>
      <c r="CA30" s="273">
        <v>1</v>
      </c>
      <c r="CB30" s="273">
        <v>1</v>
      </c>
    </row>
    <row r="31" spans="1:80">
      <c r="A31" s="274"/>
      <c r="B31" s="278"/>
      <c r="C31" s="337" t="s">
        <v>152</v>
      </c>
      <c r="D31" s="338"/>
      <c r="E31" s="279">
        <v>55</v>
      </c>
      <c r="F31" s="280"/>
      <c r="G31" s="281"/>
      <c r="H31" s="282"/>
      <c r="I31" s="276"/>
      <c r="J31" s="283"/>
      <c r="K31" s="276"/>
      <c r="M31" s="277">
        <v>55</v>
      </c>
      <c r="O31" s="264"/>
    </row>
    <row r="32" spans="1:80">
      <c r="A32" s="265">
        <v>12</v>
      </c>
      <c r="B32" s="266" t="s">
        <v>153</v>
      </c>
      <c r="C32" s="267" t="s">
        <v>154</v>
      </c>
      <c r="D32" s="268" t="s">
        <v>151</v>
      </c>
      <c r="E32" s="269">
        <v>55</v>
      </c>
      <c r="F32" s="269">
        <v>0</v>
      </c>
      <c r="G32" s="270">
        <f>E32*F32</f>
        <v>0</v>
      </c>
      <c r="H32" s="271">
        <v>9.2800000000011096E-2</v>
      </c>
      <c r="I32" s="272">
        <f>E32*H32</f>
        <v>5.1040000000006103</v>
      </c>
      <c r="J32" s="271">
        <v>0</v>
      </c>
      <c r="K32" s="272">
        <f>E32*J32</f>
        <v>0</v>
      </c>
      <c r="O32" s="264">
        <v>2</v>
      </c>
      <c r="AA32" s="238">
        <v>1</v>
      </c>
      <c r="AB32" s="238">
        <v>1</v>
      </c>
      <c r="AC32" s="238">
        <v>1</v>
      </c>
      <c r="AZ32" s="238">
        <v>1</v>
      </c>
      <c r="BA32" s="238">
        <f>IF(AZ32=1,G32,0)</f>
        <v>0</v>
      </c>
      <c r="BB32" s="238">
        <f>IF(AZ32=2,G32,0)</f>
        <v>0</v>
      </c>
      <c r="BC32" s="238">
        <f>IF(AZ32=3,G32,0)</f>
        <v>0</v>
      </c>
      <c r="BD32" s="238">
        <f>IF(AZ32=4,G32,0)</f>
        <v>0</v>
      </c>
      <c r="BE32" s="238">
        <f>IF(AZ32=5,G32,0)</f>
        <v>0</v>
      </c>
      <c r="CA32" s="273">
        <v>1</v>
      </c>
      <c r="CB32" s="273">
        <v>1</v>
      </c>
    </row>
    <row r="33" spans="1:80">
      <c r="A33" s="284"/>
      <c r="B33" s="285" t="s">
        <v>101</v>
      </c>
      <c r="C33" s="286" t="s">
        <v>148</v>
      </c>
      <c r="D33" s="287"/>
      <c r="E33" s="288"/>
      <c r="F33" s="289"/>
      <c r="G33" s="290">
        <f>SUM(G29:G32)</f>
        <v>0</v>
      </c>
      <c r="H33" s="291"/>
      <c r="I33" s="292">
        <f>SUM(I29:I32)</f>
        <v>5.1040000000006103</v>
      </c>
      <c r="J33" s="291"/>
      <c r="K33" s="292">
        <f>SUM(K29:K32)</f>
        <v>-6.4900000000028593</v>
      </c>
      <c r="O33" s="264">
        <v>4</v>
      </c>
      <c r="BA33" s="293">
        <f>SUM(BA29:BA32)</f>
        <v>0</v>
      </c>
      <c r="BB33" s="293">
        <f>SUM(BB29:BB32)</f>
        <v>0</v>
      </c>
      <c r="BC33" s="293">
        <f>SUM(BC29:BC32)</f>
        <v>0</v>
      </c>
      <c r="BD33" s="293">
        <f>SUM(BD29:BD32)</f>
        <v>0</v>
      </c>
      <c r="BE33" s="293">
        <f>SUM(BE29:BE32)</f>
        <v>0</v>
      </c>
    </row>
    <row r="34" spans="1:80">
      <c r="A34" s="254" t="s">
        <v>97</v>
      </c>
      <c r="B34" s="255" t="s">
        <v>155</v>
      </c>
      <c r="C34" s="256" t="s">
        <v>156</v>
      </c>
      <c r="D34" s="257"/>
      <c r="E34" s="258"/>
      <c r="F34" s="258"/>
      <c r="G34" s="259"/>
      <c r="H34" s="260"/>
      <c r="I34" s="261"/>
      <c r="J34" s="262"/>
      <c r="K34" s="263"/>
      <c r="O34" s="264">
        <v>1</v>
      </c>
    </row>
    <row r="35" spans="1:80" ht="22.5">
      <c r="A35" s="265">
        <v>13</v>
      </c>
      <c r="B35" s="266" t="s">
        <v>158</v>
      </c>
      <c r="C35" s="267" t="s">
        <v>159</v>
      </c>
      <c r="D35" s="268" t="s">
        <v>115</v>
      </c>
      <c r="E35" s="269">
        <v>1</v>
      </c>
      <c r="F35" s="269">
        <v>0</v>
      </c>
      <c r="G35" s="270">
        <f>E35*F35</f>
        <v>0</v>
      </c>
      <c r="H35" s="271">
        <v>0</v>
      </c>
      <c r="I35" s="272">
        <f>E35*H35</f>
        <v>0</v>
      </c>
      <c r="J35" s="271">
        <v>-2.2000000000007298</v>
      </c>
      <c r="K35" s="272">
        <f>E35*J35</f>
        <v>-2.2000000000007298</v>
      </c>
      <c r="O35" s="264">
        <v>2</v>
      </c>
      <c r="AA35" s="238">
        <v>1</v>
      </c>
      <c r="AB35" s="238">
        <v>1</v>
      </c>
      <c r="AC35" s="238">
        <v>1</v>
      </c>
      <c r="AZ35" s="238">
        <v>1</v>
      </c>
      <c r="BA35" s="238">
        <f>IF(AZ35=1,G35,0)</f>
        <v>0</v>
      </c>
      <c r="BB35" s="238">
        <f>IF(AZ35=2,G35,0)</f>
        <v>0</v>
      </c>
      <c r="BC35" s="238">
        <f>IF(AZ35=3,G35,0)</f>
        <v>0</v>
      </c>
      <c r="BD35" s="238">
        <f>IF(AZ35=4,G35,0)</f>
        <v>0</v>
      </c>
      <c r="BE35" s="238">
        <f>IF(AZ35=5,G35,0)</f>
        <v>0</v>
      </c>
      <c r="CA35" s="273">
        <v>1</v>
      </c>
      <c r="CB35" s="273">
        <v>1</v>
      </c>
    </row>
    <row r="36" spans="1:80">
      <c r="A36" s="274"/>
      <c r="B36" s="278"/>
      <c r="C36" s="337" t="s">
        <v>160</v>
      </c>
      <c r="D36" s="338"/>
      <c r="E36" s="279">
        <v>1</v>
      </c>
      <c r="F36" s="280"/>
      <c r="G36" s="281"/>
      <c r="H36" s="282"/>
      <c r="I36" s="276"/>
      <c r="J36" s="283"/>
      <c r="K36" s="276"/>
      <c r="M36" s="277" t="s">
        <v>160</v>
      </c>
      <c r="O36" s="264"/>
    </row>
    <row r="37" spans="1:80">
      <c r="A37" s="284"/>
      <c r="B37" s="285" t="s">
        <v>101</v>
      </c>
      <c r="C37" s="286" t="s">
        <v>157</v>
      </c>
      <c r="D37" s="287"/>
      <c r="E37" s="288"/>
      <c r="F37" s="289"/>
      <c r="G37" s="290">
        <f>SUM(G34:G36)</f>
        <v>0</v>
      </c>
      <c r="H37" s="291"/>
      <c r="I37" s="292">
        <f>SUM(I34:I36)</f>
        <v>0</v>
      </c>
      <c r="J37" s="291"/>
      <c r="K37" s="292">
        <f>SUM(K34:K36)</f>
        <v>-2.2000000000007298</v>
      </c>
      <c r="O37" s="264">
        <v>4</v>
      </c>
      <c r="BA37" s="293">
        <f>SUM(BA34:BA36)</f>
        <v>0</v>
      </c>
      <c r="BB37" s="293">
        <f>SUM(BB34:BB36)</f>
        <v>0</v>
      </c>
      <c r="BC37" s="293">
        <f>SUM(BC34:BC36)</f>
        <v>0</v>
      </c>
      <c r="BD37" s="293">
        <f>SUM(BD34:BD36)</f>
        <v>0</v>
      </c>
      <c r="BE37" s="293">
        <f>SUM(BE34:BE36)</f>
        <v>0</v>
      </c>
    </row>
    <row r="38" spans="1:80">
      <c r="A38" s="254" t="s">
        <v>97</v>
      </c>
      <c r="B38" s="255" t="s">
        <v>161</v>
      </c>
      <c r="C38" s="256" t="s">
        <v>162</v>
      </c>
      <c r="D38" s="257"/>
      <c r="E38" s="258"/>
      <c r="F38" s="258"/>
      <c r="G38" s="259"/>
      <c r="H38" s="260"/>
      <c r="I38" s="261"/>
      <c r="J38" s="262"/>
      <c r="K38" s="263"/>
      <c r="O38" s="264">
        <v>1</v>
      </c>
    </row>
    <row r="39" spans="1:80">
      <c r="A39" s="265">
        <v>14</v>
      </c>
      <c r="B39" s="266" t="s">
        <v>164</v>
      </c>
      <c r="C39" s="267" t="s">
        <v>165</v>
      </c>
      <c r="D39" s="268" t="s">
        <v>166</v>
      </c>
      <c r="E39" s="269">
        <v>0.7</v>
      </c>
      <c r="F39" s="269">
        <v>0</v>
      </c>
      <c r="G39" s="270">
        <f>E39*F39</f>
        <v>0</v>
      </c>
      <c r="H39" s="271">
        <v>0</v>
      </c>
      <c r="I39" s="272">
        <f>E39*H39</f>
        <v>0</v>
      </c>
      <c r="J39" s="271">
        <v>0</v>
      </c>
      <c r="K39" s="272">
        <f>E39*J39</f>
        <v>0</v>
      </c>
      <c r="O39" s="264">
        <v>2</v>
      </c>
      <c r="AA39" s="238">
        <v>1</v>
      </c>
      <c r="AB39" s="238">
        <v>3</v>
      </c>
      <c r="AC39" s="238">
        <v>3</v>
      </c>
      <c r="AZ39" s="238">
        <v>1</v>
      </c>
      <c r="BA39" s="238">
        <f>IF(AZ39=1,G39,0)</f>
        <v>0</v>
      </c>
      <c r="BB39" s="238">
        <f>IF(AZ39=2,G39,0)</f>
        <v>0</v>
      </c>
      <c r="BC39" s="238">
        <f>IF(AZ39=3,G39,0)</f>
        <v>0</v>
      </c>
      <c r="BD39" s="238">
        <f>IF(AZ39=4,G39,0)</f>
        <v>0</v>
      </c>
      <c r="BE39" s="238">
        <f>IF(AZ39=5,G39,0)</f>
        <v>0</v>
      </c>
      <c r="CA39" s="273">
        <v>1</v>
      </c>
      <c r="CB39" s="273">
        <v>3</v>
      </c>
    </row>
    <row r="40" spans="1:80">
      <c r="A40" s="274"/>
      <c r="B40" s="278"/>
      <c r="C40" s="337" t="s">
        <v>167</v>
      </c>
      <c r="D40" s="338"/>
      <c r="E40" s="279">
        <v>0.7</v>
      </c>
      <c r="F40" s="280"/>
      <c r="G40" s="281"/>
      <c r="H40" s="282"/>
      <c r="I40" s="276"/>
      <c r="J40" s="283"/>
      <c r="K40" s="276"/>
      <c r="M40" s="277" t="s">
        <v>167</v>
      </c>
      <c r="O40" s="264"/>
    </row>
    <row r="41" spans="1:80" ht="22.5">
      <c r="A41" s="265">
        <v>15</v>
      </c>
      <c r="B41" s="266" t="s">
        <v>168</v>
      </c>
      <c r="C41" s="267" t="s">
        <v>169</v>
      </c>
      <c r="D41" s="268" t="s">
        <v>100</v>
      </c>
      <c r="E41" s="269">
        <v>42</v>
      </c>
      <c r="F41" s="269">
        <v>0</v>
      </c>
      <c r="G41" s="270">
        <f>E41*F41</f>
        <v>0</v>
      </c>
      <c r="H41" s="271">
        <v>0</v>
      </c>
      <c r="I41" s="272">
        <f>E41*H41</f>
        <v>0</v>
      </c>
      <c r="J41" s="271"/>
      <c r="K41" s="272">
        <f>E41*J41</f>
        <v>0</v>
      </c>
      <c r="O41" s="264">
        <v>2</v>
      </c>
      <c r="AA41" s="238">
        <v>12</v>
      </c>
      <c r="AB41" s="238">
        <v>1</v>
      </c>
      <c r="AC41" s="238">
        <v>6</v>
      </c>
      <c r="AZ41" s="238">
        <v>1</v>
      </c>
      <c r="BA41" s="238">
        <f>IF(AZ41=1,G41,0)</f>
        <v>0</v>
      </c>
      <c r="BB41" s="238">
        <f>IF(AZ41=2,G41,0)</f>
        <v>0</v>
      </c>
      <c r="BC41" s="238">
        <f>IF(AZ41=3,G41,0)</f>
        <v>0</v>
      </c>
      <c r="BD41" s="238">
        <f>IF(AZ41=4,G41,0)</f>
        <v>0</v>
      </c>
      <c r="BE41" s="238">
        <f>IF(AZ41=5,G41,0)</f>
        <v>0</v>
      </c>
      <c r="CA41" s="273">
        <v>12</v>
      </c>
      <c r="CB41" s="273">
        <v>1</v>
      </c>
    </row>
    <row r="42" spans="1:80">
      <c r="A42" s="274"/>
      <c r="B42" s="275"/>
      <c r="C42" s="339"/>
      <c r="D42" s="340"/>
      <c r="E42" s="340"/>
      <c r="F42" s="340"/>
      <c r="G42" s="341"/>
      <c r="I42" s="276"/>
      <c r="K42" s="276"/>
      <c r="L42" s="277"/>
      <c r="O42" s="264">
        <v>3</v>
      </c>
    </row>
    <row r="43" spans="1:80">
      <c r="A43" s="284"/>
      <c r="B43" s="285" t="s">
        <v>101</v>
      </c>
      <c r="C43" s="286" t="s">
        <v>163</v>
      </c>
      <c r="D43" s="287"/>
      <c r="E43" s="288"/>
      <c r="F43" s="289"/>
      <c r="G43" s="290">
        <f>SUM(G38:G42)</f>
        <v>0</v>
      </c>
      <c r="H43" s="291"/>
      <c r="I43" s="292">
        <f>SUM(I38:I42)</f>
        <v>0</v>
      </c>
      <c r="J43" s="291"/>
      <c r="K43" s="292">
        <f>SUM(K38:K42)</f>
        <v>0</v>
      </c>
      <c r="O43" s="264">
        <v>4</v>
      </c>
      <c r="BA43" s="293">
        <f>SUM(BA38:BA42)</f>
        <v>0</v>
      </c>
      <c r="BB43" s="293">
        <f>SUM(BB38:BB42)</f>
        <v>0</v>
      </c>
      <c r="BC43" s="293">
        <f>SUM(BC38:BC42)</f>
        <v>0</v>
      </c>
      <c r="BD43" s="293">
        <f>SUM(BD38:BD42)</f>
        <v>0</v>
      </c>
      <c r="BE43" s="293">
        <f>SUM(BE38:BE42)</f>
        <v>0</v>
      </c>
    </row>
    <row r="44" spans="1:80">
      <c r="A44" s="254" t="s">
        <v>97</v>
      </c>
      <c r="B44" s="255" t="s">
        <v>170</v>
      </c>
      <c r="C44" s="256" t="s">
        <v>171</v>
      </c>
      <c r="D44" s="257"/>
      <c r="E44" s="258"/>
      <c r="F44" s="258"/>
      <c r="G44" s="259"/>
      <c r="H44" s="260"/>
      <c r="I44" s="261"/>
      <c r="J44" s="262"/>
      <c r="K44" s="263"/>
      <c r="O44" s="264">
        <v>1</v>
      </c>
    </row>
    <row r="45" spans="1:80" ht="22.5">
      <c r="A45" s="265">
        <v>16</v>
      </c>
      <c r="B45" s="266" t="s">
        <v>173</v>
      </c>
      <c r="C45" s="267" t="s">
        <v>174</v>
      </c>
      <c r="D45" s="268" t="s">
        <v>175</v>
      </c>
      <c r="E45" s="269">
        <v>4</v>
      </c>
      <c r="F45" s="269">
        <v>0</v>
      </c>
      <c r="G45" s="270">
        <f>E45*F45</f>
        <v>0</v>
      </c>
      <c r="H45" s="271">
        <v>4.99999999999945E-5</v>
      </c>
      <c r="I45" s="272">
        <f>E45*H45</f>
        <v>1.99999999999978E-4</v>
      </c>
      <c r="J45" s="271">
        <v>0</v>
      </c>
      <c r="K45" s="272">
        <f>E45*J45</f>
        <v>0</v>
      </c>
      <c r="O45" s="264">
        <v>2</v>
      </c>
      <c r="AA45" s="238">
        <v>1</v>
      </c>
      <c r="AB45" s="238">
        <v>7</v>
      </c>
      <c r="AC45" s="238">
        <v>7</v>
      </c>
      <c r="AZ45" s="238">
        <v>2</v>
      </c>
      <c r="BA45" s="238">
        <f>IF(AZ45=1,G45,0)</f>
        <v>0</v>
      </c>
      <c r="BB45" s="238">
        <f>IF(AZ45=2,G45,0)</f>
        <v>0</v>
      </c>
      <c r="BC45" s="238">
        <f>IF(AZ45=3,G45,0)</f>
        <v>0</v>
      </c>
      <c r="BD45" s="238">
        <f>IF(AZ45=4,G45,0)</f>
        <v>0</v>
      </c>
      <c r="BE45" s="238">
        <f>IF(AZ45=5,G45,0)</f>
        <v>0</v>
      </c>
      <c r="CA45" s="273">
        <v>1</v>
      </c>
      <c r="CB45" s="273">
        <v>7</v>
      </c>
    </row>
    <row r="46" spans="1:80">
      <c r="A46" s="274"/>
      <c r="B46" s="278"/>
      <c r="C46" s="337" t="s">
        <v>176</v>
      </c>
      <c r="D46" s="338"/>
      <c r="E46" s="279">
        <v>2</v>
      </c>
      <c r="F46" s="280"/>
      <c r="G46" s="281"/>
      <c r="H46" s="282"/>
      <c r="I46" s="276"/>
      <c r="J46" s="283"/>
      <c r="K46" s="276"/>
      <c r="M46" s="277" t="s">
        <v>176</v>
      </c>
      <c r="O46" s="264"/>
    </row>
    <row r="47" spans="1:80">
      <c r="A47" s="274"/>
      <c r="B47" s="278"/>
      <c r="C47" s="337" t="s">
        <v>177</v>
      </c>
      <c r="D47" s="338"/>
      <c r="E47" s="279">
        <v>1</v>
      </c>
      <c r="F47" s="280"/>
      <c r="G47" s="281"/>
      <c r="H47" s="282"/>
      <c r="I47" s="276"/>
      <c r="J47" s="283"/>
      <c r="K47" s="276"/>
      <c r="M47" s="277" t="s">
        <v>177</v>
      </c>
      <c r="O47" s="264"/>
    </row>
    <row r="48" spans="1:80">
      <c r="A48" s="274"/>
      <c r="B48" s="278"/>
      <c r="C48" s="337" t="s">
        <v>178</v>
      </c>
      <c r="D48" s="338"/>
      <c r="E48" s="279">
        <v>1</v>
      </c>
      <c r="F48" s="280"/>
      <c r="G48" s="281"/>
      <c r="H48" s="282"/>
      <c r="I48" s="276"/>
      <c r="J48" s="283"/>
      <c r="K48" s="276"/>
      <c r="M48" s="277" t="s">
        <v>178</v>
      </c>
      <c r="O48" s="264"/>
    </row>
    <row r="49" spans="1:80">
      <c r="A49" s="265">
        <v>17</v>
      </c>
      <c r="B49" s="266" t="s">
        <v>179</v>
      </c>
      <c r="C49" s="267" t="s">
        <v>180</v>
      </c>
      <c r="D49" s="268" t="s">
        <v>181</v>
      </c>
      <c r="E49" s="269">
        <v>4</v>
      </c>
      <c r="F49" s="269">
        <v>0</v>
      </c>
      <c r="G49" s="270">
        <f>E49*F49</f>
        <v>0</v>
      </c>
      <c r="H49" s="271">
        <v>0</v>
      </c>
      <c r="I49" s="272">
        <f>E49*H49</f>
        <v>0</v>
      </c>
      <c r="J49" s="271"/>
      <c r="K49" s="272">
        <f>E49*J49</f>
        <v>0</v>
      </c>
      <c r="O49" s="264">
        <v>2</v>
      </c>
      <c r="AA49" s="238">
        <v>12</v>
      </c>
      <c r="AB49" s="238">
        <v>0</v>
      </c>
      <c r="AC49" s="238">
        <v>3</v>
      </c>
      <c r="AZ49" s="238">
        <v>2</v>
      </c>
      <c r="BA49" s="238">
        <f>IF(AZ49=1,G49,0)</f>
        <v>0</v>
      </c>
      <c r="BB49" s="238">
        <f>IF(AZ49=2,G49,0)</f>
        <v>0</v>
      </c>
      <c r="BC49" s="238">
        <f>IF(AZ49=3,G49,0)</f>
        <v>0</v>
      </c>
      <c r="BD49" s="238">
        <f>IF(AZ49=4,G49,0)</f>
        <v>0</v>
      </c>
      <c r="BE49" s="238">
        <f>IF(AZ49=5,G49,0)</f>
        <v>0</v>
      </c>
      <c r="CA49" s="273">
        <v>12</v>
      </c>
      <c r="CB49" s="273">
        <v>0</v>
      </c>
    </row>
    <row r="50" spans="1:80">
      <c r="A50" s="274"/>
      <c r="B50" s="275"/>
      <c r="C50" s="339"/>
      <c r="D50" s="340"/>
      <c r="E50" s="340"/>
      <c r="F50" s="340"/>
      <c r="G50" s="341"/>
      <c r="I50" s="276"/>
      <c r="K50" s="276"/>
      <c r="L50" s="277"/>
      <c r="O50" s="264">
        <v>3</v>
      </c>
    </row>
    <row r="51" spans="1:80">
      <c r="A51" s="265">
        <v>18</v>
      </c>
      <c r="B51" s="266" t="s">
        <v>182</v>
      </c>
      <c r="C51" s="267" t="s">
        <v>183</v>
      </c>
      <c r="D51" s="268" t="s">
        <v>175</v>
      </c>
      <c r="E51" s="269">
        <v>4</v>
      </c>
      <c r="F51" s="269">
        <v>0</v>
      </c>
      <c r="G51" s="270">
        <f>E51*F51</f>
        <v>0</v>
      </c>
      <c r="H51" s="271">
        <v>0</v>
      </c>
      <c r="I51" s="272">
        <f>E51*H51</f>
        <v>0</v>
      </c>
      <c r="J51" s="271"/>
      <c r="K51" s="272">
        <f>E51*J51</f>
        <v>0</v>
      </c>
      <c r="O51" s="264">
        <v>2</v>
      </c>
      <c r="AA51" s="238">
        <v>12</v>
      </c>
      <c r="AB51" s="238">
        <v>1</v>
      </c>
      <c r="AC51" s="238">
        <v>5</v>
      </c>
      <c r="AZ51" s="238">
        <v>2</v>
      </c>
      <c r="BA51" s="238">
        <f>IF(AZ51=1,G51,0)</f>
        <v>0</v>
      </c>
      <c r="BB51" s="238">
        <f>IF(AZ51=2,G51,0)</f>
        <v>0</v>
      </c>
      <c r="BC51" s="238">
        <f>IF(AZ51=3,G51,0)</f>
        <v>0</v>
      </c>
      <c r="BD51" s="238">
        <f>IF(AZ51=4,G51,0)</f>
        <v>0</v>
      </c>
      <c r="BE51" s="238">
        <f>IF(AZ51=5,G51,0)</f>
        <v>0</v>
      </c>
      <c r="CA51" s="273">
        <v>12</v>
      </c>
      <c r="CB51" s="273">
        <v>1</v>
      </c>
    </row>
    <row r="52" spans="1:80">
      <c r="A52" s="274"/>
      <c r="B52" s="275"/>
      <c r="C52" s="339"/>
      <c r="D52" s="340"/>
      <c r="E52" s="340"/>
      <c r="F52" s="340"/>
      <c r="G52" s="341"/>
      <c r="I52" s="276"/>
      <c r="K52" s="276"/>
      <c r="L52" s="277"/>
      <c r="O52" s="264">
        <v>3</v>
      </c>
    </row>
    <row r="53" spans="1:80">
      <c r="A53" s="265">
        <v>19</v>
      </c>
      <c r="B53" s="266" t="s">
        <v>184</v>
      </c>
      <c r="C53" s="267" t="s">
        <v>185</v>
      </c>
      <c r="D53" s="268" t="s">
        <v>166</v>
      </c>
      <c r="E53" s="269">
        <v>0.1</v>
      </c>
      <c r="F53" s="269">
        <v>0</v>
      </c>
      <c r="G53" s="270">
        <f>E53*F53</f>
        <v>0</v>
      </c>
      <c r="H53" s="271">
        <v>0</v>
      </c>
      <c r="I53" s="272">
        <f>E53*H53</f>
        <v>0</v>
      </c>
      <c r="J53" s="271"/>
      <c r="K53" s="272">
        <f>E53*J53</f>
        <v>0</v>
      </c>
      <c r="O53" s="264">
        <v>2</v>
      </c>
      <c r="AA53" s="238">
        <v>7</v>
      </c>
      <c r="AB53" s="238">
        <v>1001</v>
      </c>
      <c r="AC53" s="238">
        <v>5</v>
      </c>
      <c r="AZ53" s="238">
        <v>2</v>
      </c>
      <c r="BA53" s="238">
        <f>IF(AZ53=1,G53,0)</f>
        <v>0</v>
      </c>
      <c r="BB53" s="238">
        <f>IF(AZ53=2,G53,0)</f>
        <v>0</v>
      </c>
      <c r="BC53" s="238">
        <f>IF(AZ53=3,G53,0)</f>
        <v>0</v>
      </c>
      <c r="BD53" s="238">
        <f>IF(AZ53=4,G53,0)</f>
        <v>0</v>
      </c>
      <c r="BE53" s="238">
        <f>IF(AZ53=5,G53,0)</f>
        <v>0</v>
      </c>
      <c r="CA53" s="273">
        <v>7</v>
      </c>
      <c r="CB53" s="273">
        <v>1001</v>
      </c>
    </row>
    <row r="54" spans="1:80">
      <c r="A54" s="284"/>
      <c r="B54" s="285" t="s">
        <v>101</v>
      </c>
      <c r="C54" s="286" t="s">
        <v>172</v>
      </c>
      <c r="D54" s="287"/>
      <c r="E54" s="288"/>
      <c r="F54" s="289"/>
      <c r="G54" s="290">
        <f>SUM(G44:G53)</f>
        <v>0</v>
      </c>
      <c r="H54" s="291"/>
      <c r="I54" s="292">
        <f>SUM(I44:I53)</f>
        <v>1.99999999999978E-4</v>
      </c>
      <c r="J54" s="291"/>
      <c r="K54" s="292">
        <f>SUM(K44:K53)</f>
        <v>0</v>
      </c>
      <c r="O54" s="264">
        <v>4</v>
      </c>
      <c r="BA54" s="293">
        <f>SUM(BA44:BA53)</f>
        <v>0</v>
      </c>
      <c r="BB54" s="293">
        <f>SUM(BB44:BB53)</f>
        <v>0</v>
      </c>
      <c r="BC54" s="293">
        <f>SUM(BC44:BC53)</f>
        <v>0</v>
      </c>
      <c r="BD54" s="293">
        <f>SUM(BD44:BD53)</f>
        <v>0</v>
      </c>
      <c r="BE54" s="293">
        <f>SUM(BE44:BE53)</f>
        <v>0</v>
      </c>
    </row>
    <row r="55" spans="1:80">
      <c r="A55" s="254" t="s">
        <v>97</v>
      </c>
      <c r="B55" s="255" t="s">
        <v>186</v>
      </c>
      <c r="C55" s="256" t="s">
        <v>187</v>
      </c>
      <c r="D55" s="257"/>
      <c r="E55" s="258"/>
      <c r="F55" s="258"/>
      <c r="G55" s="259"/>
      <c r="H55" s="260"/>
      <c r="I55" s="261"/>
      <c r="J55" s="262"/>
      <c r="K55" s="263"/>
      <c r="O55" s="264">
        <v>1</v>
      </c>
    </row>
    <row r="56" spans="1:80">
      <c r="A56" s="265">
        <v>20</v>
      </c>
      <c r="B56" s="266" t="s">
        <v>189</v>
      </c>
      <c r="C56" s="267" t="s">
        <v>190</v>
      </c>
      <c r="D56" s="268" t="s">
        <v>191</v>
      </c>
      <c r="E56" s="269">
        <v>120</v>
      </c>
      <c r="F56" s="269">
        <v>0</v>
      </c>
      <c r="G56" s="270">
        <f>E56*F56</f>
        <v>0</v>
      </c>
      <c r="H56" s="271">
        <v>0</v>
      </c>
      <c r="I56" s="272">
        <f>E56*H56</f>
        <v>0</v>
      </c>
      <c r="J56" s="271">
        <v>-1.97999999999965E-3</v>
      </c>
      <c r="K56" s="272">
        <f>E56*J56</f>
        <v>-0.23759999999995801</v>
      </c>
      <c r="O56" s="264">
        <v>2</v>
      </c>
      <c r="AA56" s="238">
        <v>1</v>
      </c>
      <c r="AB56" s="238">
        <v>7</v>
      </c>
      <c r="AC56" s="238">
        <v>7</v>
      </c>
      <c r="AZ56" s="238">
        <v>2</v>
      </c>
      <c r="BA56" s="238">
        <f>IF(AZ56=1,G56,0)</f>
        <v>0</v>
      </c>
      <c r="BB56" s="238">
        <f>IF(AZ56=2,G56,0)</f>
        <v>0</v>
      </c>
      <c r="BC56" s="238">
        <f>IF(AZ56=3,G56,0)</f>
        <v>0</v>
      </c>
      <c r="BD56" s="238">
        <f>IF(AZ56=4,G56,0)</f>
        <v>0</v>
      </c>
      <c r="BE56" s="238">
        <f>IF(AZ56=5,G56,0)</f>
        <v>0</v>
      </c>
      <c r="CA56" s="273">
        <v>1</v>
      </c>
      <c r="CB56" s="273">
        <v>7</v>
      </c>
    </row>
    <row r="57" spans="1:80">
      <c r="A57" s="265">
        <v>21</v>
      </c>
      <c r="B57" s="266" t="s">
        <v>192</v>
      </c>
      <c r="C57" s="267" t="s">
        <v>193</v>
      </c>
      <c r="D57" s="268" t="s">
        <v>191</v>
      </c>
      <c r="E57" s="269">
        <v>20</v>
      </c>
      <c r="F57" s="269">
        <v>0</v>
      </c>
      <c r="G57" s="270">
        <f>E57*F57</f>
        <v>0</v>
      </c>
      <c r="H57" s="271">
        <v>0</v>
      </c>
      <c r="I57" s="272">
        <f>E57*H57</f>
        <v>0</v>
      </c>
      <c r="J57" s="271">
        <v>-2.6299999999999102E-3</v>
      </c>
      <c r="K57" s="272">
        <f>E57*J57</f>
        <v>-5.2599999999998204E-2</v>
      </c>
      <c r="O57" s="264">
        <v>2</v>
      </c>
      <c r="AA57" s="238">
        <v>1</v>
      </c>
      <c r="AB57" s="238">
        <v>7</v>
      </c>
      <c r="AC57" s="238">
        <v>7</v>
      </c>
      <c r="AZ57" s="238">
        <v>2</v>
      </c>
      <c r="BA57" s="238">
        <f>IF(AZ57=1,G57,0)</f>
        <v>0</v>
      </c>
      <c r="BB57" s="238">
        <f>IF(AZ57=2,G57,0)</f>
        <v>0</v>
      </c>
      <c r="BC57" s="238">
        <f>IF(AZ57=3,G57,0)</f>
        <v>0</v>
      </c>
      <c r="BD57" s="238">
        <f>IF(AZ57=4,G57,0)</f>
        <v>0</v>
      </c>
      <c r="BE57" s="238">
        <f>IF(AZ57=5,G57,0)</f>
        <v>0</v>
      </c>
      <c r="CA57" s="273">
        <v>1</v>
      </c>
      <c r="CB57" s="273">
        <v>7</v>
      </c>
    </row>
    <row r="58" spans="1:80" ht="22.5">
      <c r="A58" s="265">
        <v>22</v>
      </c>
      <c r="B58" s="266" t="s">
        <v>194</v>
      </c>
      <c r="C58" s="267" t="s">
        <v>195</v>
      </c>
      <c r="D58" s="268" t="s">
        <v>191</v>
      </c>
      <c r="E58" s="269">
        <v>6</v>
      </c>
      <c r="F58" s="269">
        <v>0</v>
      </c>
      <c r="G58" s="270">
        <f>E58*F58</f>
        <v>0</v>
      </c>
      <c r="H58" s="271">
        <v>3.4000000000000702E-4</v>
      </c>
      <c r="I58" s="272">
        <f>E58*H58</f>
        <v>2.0400000000000422E-3</v>
      </c>
      <c r="J58" s="271">
        <v>0</v>
      </c>
      <c r="K58" s="272">
        <f>E58*J58</f>
        <v>0</v>
      </c>
      <c r="O58" s="264">
        <v>2</v>
      </c>
      <c r="AA58" s="238">
        <v>1</v>
      </c>
      <c r="AB58" s="238">
        <v>7</v>
      </c>
      <c r="AC58" s="238">
        <v>7</v>
      </c>
      <c r="AZ58" s="238">
        <v>2</v>
      </c>
      <c r="BA58" s="238">
        <f>IF(AZ58=1,G58,0)</f>
        <v>0</v>
      </c>
      <c r="BB58" s="238">
        <f>IF(AZ58=2,G58,0)</f>
        <v>0</v>
      </c>
      <c r="BC58" s="238">
        <f>IF(AZ58=3,G58,0)</f>
        <v>0</v>
      </c>
      <c r="BD58" s="238">
        <f>IF(AZ58=4,G58,0)</f>
        <v>0</v>
      </c>
      <c r="BE58" s="238">
        <f>IF(AZ58=5,G58,0)</f>
        <v>0</v>
      </c>
      <c r="CA58" s="273">
        <v>1</v>
      </c>
      <c r="CB58" s="273">
        <v>7</v>
      </c>
    </row>
    <row r="59" spans="1:80">
      <c r="A59" s="274"/>
      <c r="B59" s="278"/>
      <c r="C59" s="337" t="s">
        <v>196</v>
      </c>
      <c r="D59" s="338"/>
      <c r="E59" s="279">
        <v>0</v>
      </c>
      <c r="F59" s="280"/>
      <c r="G59" s="281"/>
      <c r="H59" s="282"/>
      <c r="I59" s="276"/>
      <c r="J59" s="283"/>
      <c r="K59" s="276"/>
      <c r="M59" s="277" t="s">
        <v>196</v>
      </c>
      <c r="O59" s="264"/>
    </row>
    <row r="60" spans="1:80">
      <c r="A60" s="274"/>
      <c r="B60" s="278"/>
      <c r="C60" s="337" t="s">
        <v>197</v>
      </c>
      <c r="D60" s="338"/>
      <c r="E60" s="279">
        <v>0</v>
      </c>
      <c r="F60" s="280"/>
      <c r="G60" s="281"/>
      <c r="H60" s="282"/>
      <c r="I60" s="276"/>
      <c r="J60" s="283"/>
      <c r="K60" s="276"/>
      <c r="M60" s="277" t="s">
        <v>197</v>
      </c>
      <c r="O60" s="264"/>
    </row>
    <row r="61" spans="1:80">
      <c r="A61" s="274"/>
      <c r="B61" s="278"/>
      <c r="C61" s="337" t="s">
        <v>198</v>
      </c>
      <c r="D61" s="338"/>
      <c r="E61" s="279">
        <v>0</v>
      </c>
      <c r="F61" s="280"/>
      <c r="G61" s="281"/>
      <c r="H61" s="282"/>
      <c r="I61" s="276"/>
      <c r="J61" s="283"/>
      <c r="K61" s="276"/>
      <c r="M61" s="277" t="s">
        <v>198</v>
      </c>
      <c r="O61" s="264"/>
    </row>
    <row r="62" spans="1:80">
      <c r="A62" s="274"/>
      <c r="B62" s="278"/>
      <c r="C62" s="337" t="s">
        <v>199</v>
      </c>
      <c r="D62" s="338"/>
      <c r="E62" s="279">
        <v>0</v>
      </c>
      <c r="F62" s="280"/>
      <c r="G62" s="281"/>
      <c r="H62" s="282"/>
      <c r="I62" s="276"/>
      <c r="J62" s="283"/>
      <c r="K62" s="276"/>
      <c r="M62" s="277" t="s">
        <v>199</v>
      </c>
      <c r="O62" s="264"/>
    </row>
    <row r="63" spans="1:80">
      <c r="A63" s="274"/>
      <c r="B63" s="278"/>
      <c r="C63" s="337" t="s">
        <v>200</v>
      </c>
      <c r="D63" s="338"/>
      <c r="E63" s="279">
        <v>6</v>
      </c>
      <c r="F63" s="280"/>
      <c r="G63" s="281"/>
      <c r="H63" s="282"/>
      <c r="I63" s="276"/>
      <c r="J63" s="283"/>
      <c r="K63" s="276"/>
      <c r="M63" s="277" t="s">
        <v>200</v>
      </c>
      <c r="O63" s="264"/>
    </row>
    <row r="64" spans="1:80" ht="22.5">
      <c r="A64" s="265">
        <v>23</v>
      </c>
      <c r="B64" s="266" t="s">
        <v>201</v>
      </c>
      <c r="C64" s="267" t="s">
        <v>202</v>
      </c>
      <c r="D64" s="268" t="s">
        <v>191</v>
      </c>
      <c r="E64" s="269">
        <v>104</v>
      </c>
      <c r="F64" s="269">
        <v>0</v>
      </c>
      <c r="G64" s="270">
        <f>E64*F64</f>
        <v>0</v>
      </c>
      <c r="H64" s="271">
        <v>4.6999999999997001E-4</v>
      </c>
      <c r="I64" s="272">
        <f>E64*H64</f>
        <v>4.8879999999996884E-2</v>
      </c>
      <c r="J64" s="271">
        <v>0</v>
      </c>
      <c r="K64" s="272">
        <f>E64*J64</f>
        <v>0</v>
      </c>
      <c r="O64" s="264">
        <v>2</v>
      </c>
      <c r="AA64" s="238">
        <v>1</v>
      </c>
      <c r="AB64" s="238">
        <v>7</v>
      </c>
      <c r="AC64" s="238">
        <v>7</v>
      </c>
      <c r="AZ64" s="238">
        <v>2</v>
      </c>
      <c r="BA64" s="238">
        <f>IF(AZ64=1,G64,0)</f>
        <v>0</v>
      </c>
      <c r="BB64" s="238">
        <f>IF(AZ64=2,G64,0)</f>
        <v>0</v>
      </c>
      <c r="BC64" s="238">
        <f>IF(AZ64=3,G64,0)</f>
        <v>0</v>
      </c>
      <c r="BD64" s="238">
        <f>IF(AZ64=4,G64,0)</f>
        <v>0</v>
      </c>
      <c r="BE64" s="238">
        <f>IF(AZ64=5,G64,0)</f>
        <v>0</v>
      </c>
      <c r="CA64" s="273">
        <v>1</v>
      </c>
      <c r="CB64" s="273">
        <v>7</v>
      </c>
    </row>
    <row r="65" spans="1:80">
      <c r="A65" s="274"/>
      <c r="B65" s="278"/>
      <c r="C65" s="337" t="s">
        <v>203</v>
      </c>
      <c r="D65" s="338"/>
      <c r="E65" s="279">
        <v>3.5</v>
      </c>
      <c r="F65" s="280"/>
      <c r="G65" s="281"/>
      <c r="H65" s="282"/>
      <c r="I65" s="276"/>
      <c r="J65" s="283"/>
      <c r="K65" s="276"/>
      <c r="M65" s="277" t="s">
        <v>203</v>
      </c>
      <c r="O65" s="264"/>
    </row>
    <row r="66" spans="1:80">
      <c r="A66" s="274"/>
      <c r="B66" s="278"/>
      <c r="C66" s="337" t="s">
        <v>204</v>
      </c>
      <c r="D66" s="338"/>
      <c r="E66" s="279">
        <v>9.1999999999999993</v>
      </c>
      <c r="F66" s="280"/>
      <c r="G66" s="281"/>
      <c r="H66" s="282"/>
      <c r="I66" s="276"/>
      <c r="J66" s="283"/>
      <c r="K66" s="276"/>
      <c r="M66" s="277" t="s">
        <v>204</v>
      </c>
      <c r="O66" s="264"/>
    </row>
    <row r="67" spans="1:80">
      <c r="A67" s="274"/>
      <c r="B67" s="278"/>
      <c r="C67" s="337" t="s">
        <v>205</v>
      </c>
      <c r="D67" s="338"/>
      <c r="E67" s="279">
        <v>25.95</v>
      </c>
      <c r="F67" s="280"/>
      <c r="G67" s="281"/>
      <c r="H67" s="282"/>
      <c r="I67" s="276"/>
      <c r="J67" s="283"/>
      <c r="K67" s="276"/>
      <c r="M67" s="277" t="s">
        <v>205</v>
      </c>
      <c r="O67" s="264"/>
    </row>
    <row r="68" spans="1:80">
      <c r="A68" s="274"/>
      <c r="B68" s="278"/>
      <c r="C68" s="337" t="s">
        <v>206</v>
      </c>
      <c r="D68" s="338"/>
      <c r="E68" s="279">
        <v>25.95</v>
      </c>
      <c r="F68" s="280"/>
      <c r="G68" s="281"/>
      <c r="H68" s="282"/>
      <c r="I68" s="276"/>
      <c r="J68" s="283"/>
      <c r="K68" s="276"/>
      <c r="M68" s="277" t="s">
        <v>206</v>
      </c>
      <c r="O68" s="264"/>
    </row>
    <row r="69" spans="1:80">
      <c r="A69" s="274"/>
      <c r="B69" s="278"/>
      <c r="C69" s="337" t="s">
        <v>207</v>
      </c>
      <c r="D69" s="338"/>
      <c r="E69" s="279">
        <v>22.45</v>
      </c>
      <c r="F69" s="280"/>
      <c r="G69" s="281"/>
      <c r="H69" s="282"/>
      <c r="I69" s="276"/>
      <c r="J69" s="283"/>
      <c r="K69" s="276"/>
      <c r="M69" s="277" t="s">
        <v>207</v>
      </c>
      <c r="O69" s="264"/>
    </row>
    <row r="70" spans="1:80">
      <c r="A70" s="274"/>
      <c r="B70" s="278"/>
      <c r="C70" s="337" t="s">
        <v>208</v>
      </c>
      <c r="D70" s="338"/>
      <c r="E70" s="279">
        <v>16.95</v>
      </c>
      <c r="F70" s="280"/>
      <c r="G70" s="281"/>
      <c r="H70" s="282"/>
      <c r="I70" s="276"/>
      <c r="J70" s="283"/>
      <c r="K70" s="276"/>
      <c r="M70" s="277" t="s">
        <v>208</v>
      </c>
      <c r="O70" s="264"/>
    </row>
    <row r="71" spans="1:80" ht="22.5">
      <c r="A71" s="265">
        <v>24</v>
      </c>
      <c r="B71" s="266" t="s">
        <v>209</v>
      </c>
      <c r="C71" s="267" t="s">
        <v>210</v>
      </c>
      <c r="D71" s="268" t="s">
        <v>191</v>
      </c>
      <c r="E71" s="269">
        <v>3</v>
      </c>
      <c r="F71" s="269">
        <v>0</v>
      </c>
      <c r="G71" s="270">
        <f>E71*F71</f>
        <v>0</v>
      </c>
      <c r="H71" s="271">
        <v>7.0000000000014495E-4</v>
      </c>
      <c r="I71" s="272">
        <f>E71*H71</f>
        <v>2.1000000000004349E-3</v>
      </c>
      <c r="J71" s="271">
        <v>0</v>
      </c>
      <c r="K71" s="272">
        <f>E71*J71</f>
        <v>0</v>
      </c>
      <c r="O71" s="264">
        <v>2</v>
      </c>
      <c r="AA71" s="238">
        <v>1</v>
      </c>
      <c r="AB71" s="238">
        <v>7</v>
      </c>
      <c r="AC71" s="238">
        <v>7</v>
      </c>
      <c r="AZ71" s="238">
        <v>2</v>
      </c>
      <c r="BA71" s="238">
        <f>IF(AZ71=1,G71,0)</f>
        <v>0</v>
      </c>
      <c r="BB71" s="238">
        <f>IF(AZ71=2,G71,0)</f>
        <v>0</v>
      </c>
      <c r="BC71" s="238">
        <f>IF(AZ71=3,G71,0)</f>
        <v>0</v>
      </c>
      <c r="BD71" s="238">
        <f>IF(AZ71=4,G71,0)</f>
        <v>0</v>
      </c>
      <c r="BE71" s="238">
        <f>IF(AZ71=5,G71,0)</f>
        <v>0</v>
      </c>
      <c r="CA71" s="273">
        <v>1</v>
      </c>
      <c r="CB71" s="273">
        <v>7</v>
      </c>
    </row>
    <row r="72" spans="1:80">
      <c r="A72" s="274"/>
      <c r="B72" s="278"/>
      <c r="C72" s="337" t="s">
        <v>211</v>
      </c>
      <c r="D72" s="338"/>
      <c r="E72" s="279">
        <v>1</v>
      </c>
      <c r="F72" s="280"/>
      <c r="G72" s="281"/>
      <c r="H72" s="282"/>
      <c r="I72" s="276"/>
      <c r="J72" s="283"/>
      <c r="K72" s="276"/>
      <c r="M72" s="277" t="s">
        <v>211</v>
      </c>
      <c r="O72" s="264"/>
    </row>
    <row r="73" spans="1:80">
      <c r="A73" s="274"/>
      <c r="B73" s="278"/>
      <c r="C73" s="337" t="s">
        <v>212</v>
      </c>
      <c r="D73" s="338"/>
      <c r="E73" s="279">
        <v>1</v>
      </c>
      <c r="F73" s="280"/>
      <c r="G73" s="281"/>
      <c r="H73" s="282"/>
      <c r="I73" s="276"/>
      <c r="J73" s="283"/>
      <c r="K73" s="276"/>
      <c r="M73" s="277" t="s">
        <v>212</v>
      </c>
      <c r="O73" s="264"/>
    </row>
    <row r="74" spans="1:80">
      <c r="A74" s="274"/>
      <c r="B74" s="278"/>
      <c r="C74" s="337" t="s">
        <v>213</v>
      </c>
      <c r="D74" s="338"/>
      <c r="E74" s="279">
        <v>1</v>
      </c>
      <c r="F74" s="280"/>
      <c r="G74" s="281"/>
      <c r="H74" s="282"/>
      <c r="I74" s="276"/>
      <c r="J74" s="283"/>
      <c r="K74" s="276"/>
      <c r="M74" s="277" t="s">
        <v>213</v>
      </c>
      <c r="O74" s="264"/>
    </row>
    <row r="75" spans="1:80" ht="22.5">
      <c r="A75" s="265">
        <v>25</v>
      </c>
      <c r="B75" s="266" t="s">
        <v>214</v>
      </c>
      <c r="C75" s="267" t="s">
        <v>215</v>
      </c>
      <c r="D75" s="268" t="s">
        <v>191</v>
      </c>
      <c r="E75" s="269">
        <v>19.5</v>
      </c>
      <c r="F75" s="269">
        <v>0</v>
      </c>
      <c r="G75" s="270">
        <f>E75*F75</f>
        <v>0</v>
      </c>
      <c r="H75" s="271">
        <v>1.5199999999992999E-3</v>
      </c>
      <c r="I75" s="272">
        <f>E75*H75</f>
        <v>2.9639999999986347E-2</v>
      </c>
      <c r="J75" s="271">
        <v>0</v>
      </c>
      <c r="K75" s="272">
        <f>E75*J75</f>
        <v>0</v>
      </c>
      <c r="O75" s="264">
        <v>2</v>
      </c>
      <c r="AA75" s="238">
        <v>1</v>
      </c>
      <c r="AB75" s="238">
        <v>7</v>
      </c>
      <c r="AC75" s="238">
        <v>7</v>
      </c>
      <c r="AZ75" s="238">
        <v>2</v>
      </c>
      <c r="BA75" s="238">
        <f>IF(AZ75=1,G75,0)</f>
        <v>0</v>
      </c>
      <c r="BB75" s="238">
        <f>IF(AZ75=2,G75,0)</f>
        <v>0</v>
      </c>
      <c r="BC75" s="238">
        <f>IF(AZ75=3,G75,0)</f>
        <v>0</v>
      </c>
      <c r="BD75" s="238">
        <f>IF(AZ75=4,G75,0)</f>
        <v>0</v>
      </c>
      <c r="BE75" s="238">
        <f>IF(AZ75=5,G75,0)</f>
        <v>0</v>
      </c>
      <c r="CA75" s="273">
        <v>1</v>
      </c>
      <c r="CB75" s="273">
        <v>7</v>
      </c>
    </row>
    <row r="76" spans="1:80">
      <c r="A76" s="274"/>
      <c r="B76" s="278"/>
      <c r="C76" s="337" t="s">
        <v>196</v>
      </c>
      <c r="D76" s="338"/>
      <c r="E76" s="279">
        <v>0</v>
      </c>
      <c r="F76" s="280"/>
      <c r="G76" s="281"/>
      <c r="H76" s="282"/>
      <c r="I76" s="276"/>
      <c r="J76" s="283"/>
      <c r="K76" s="276"/>
      <c r="M76" s="277" t="s">
        <v>196</v>
      </c>
      <c r="O76" s="264"/>
    </row>
    <row r="77" spans="1:80">
      <c r="A77" s="274"/>
      <c r="B77" s="278"/>
      <c r="C77" s="337" t="s">
        <v>216</v>
      </c>
      <c r="D77" s="338"/>
      <c r="E77" s="279">
        <v>3.2</v>
      </c>
      <c r="F77" s="280"/>
      <c r="G77" s="281"/>
      <c r="H77" s="282"/>
      <c r="I77" s="276"/>
      <c r="J77" s="283"/>
      <c r="K77" s="276"/>
      <c r="M77" s="277" t="s">
        <v>216</v>
      </c>
      <c r="O77" s="264"/>
    </row>
    <row r="78" spans="1:80">
      <c r="A78" s="274"/>
      <c r="B78" s="278"/>
      <c r="C78" s="337" t="s">
        <v>217</v>
      </c>
      <c r="D78" s="338"/>
      <c r="E78" s="279">
        <v>4.5999999999999996</v>
      </c>
      <c r="F78" s="280"/>
      <c r="G78" s="281"/>
      <c r="H78" s="282"/>
      <c r="I78" s="276"/>
      <c r="J78" s="283"/>
      <c r="K78" s="276"/>
      <c r="M78" s="277" t="s">
        <v>217</v>
      </c>
      <c r="O78" s="264"/>
    </row>
    <row r="79" spans="1:80">
      <c r="A79" s="274"/>
      <c r="B79" s="278"/>
      <c r="C79" s="337" t="s">
        <v>218</v>
      </c>
      <c r="D79" s="338"/>
      <c r="E79" s="279">
        <v>4.5999999999999996</v>
      </c>
      <c r="F79" s="280"/>
      <c r="G79" s="281"/>
      <c r="H79" s="282"/>
      <c r="I79" s="276"/>
      <c r="J79" s="283"/>
      <c r="K79" s="276"/>
      <c r="M79" s="277" t="s">
        <v>218</v>
      </c>
      <c r="O79" s="264"/>
    </row>
    <row r="80" spans="1:80">
      <c r="A80" s="274"/>
      <c r="B80" s="278"/>
      <c r="C80" s="337" t="s">
        <v>219</v>
      </c>
      <c r="D80" s="338"/>
      <c r="E80" s="279">
        <v>4</v>
      </c>
      <c r="F80" s="280"/>
      <c r="G80" s="281"/>
      <c r="H80" s="282"/>
      <c r="I80" s="276"/>
      <c r="J80" s="283"/>
      <c r="K80" s="276"/>
      <c r="M80" s="277" t="s">
        <v>219</v>
      </c>
      <c r="O80" s="264"/>
    </row>
    <row r="81" spans="1:80">
      <c r="A81" s="274"/>
      <c r="B81" s="278"/>
      <c r="C81" s="337" t="s">
        <v>220</v>
      </c>
      <c r="D81" s="338"/>
      <c r="E81" s="279">
        <v>3.1</v>
      </c>
      <c r="F81" s="280"/>
      <c r="G81" s="281"/>
      <c r="H81" s="282"/>
      <c r="I81" s="276"/>
      <c r="J81" s="283"/>
      <c r="K81" s="276"/>
      <c r="M81" s="277" t="s">
        <v>220</v>
      </c>
      <c r="O81" s="264"/>
    </row>
    <row r="82" spans="1:80" ht="22.5">
      <c r="A82" s="265">
        <v>26</v>
      </c>
      <c r="B82" s="266" t="s">
        <v>221</v>
      </c>
      <c r="C82" s="267" t="s">
        <v>222</v>
      </c>
      <c r="D82" s="268" t="s">
        <v>191</v>
      </c>
      <c r="E82" s="269">
        <v>5</v>
      </c>
      <c r="F82" s="269">
        <v>0</v>
      </c>
      <c r="G82" s="270">
        <f>E82*F82</f>
        <v>0</v>
      </c>
      <c r="H82" s="271">
        <v>5.1999999999985402E-4</v>
      </c>
      <c r="I82" s="272">
        <f>E82*H82</f>
        <v>2.59999999999927E-3</v>
      </c>
      <c r="J82" s="271">
        <v>0</v>
      </c>
      <c r="K82" s="272">
        <f>E82*J82</f>
        <v>0</v>
      </c>
      <c r="O82" s="264">
        <v>2</v>
      </c>
      <c r="AA82" s="238">
        <v>1</v>
      </c>
      <c r="AB82" s="238">
        <v>7</v>
      </c>
      <c r="AC82" s="238">
        <v>7</v>
      </c>
      <c r="AZ82" s="238">
        <v>2</v>
      </c>
      <c r="BA82" s="238">
        <f>IF(AZ82=1,G82,0)</f>
        <v>0</v>
      </c>
      <c r="BB82" s="238">
        <f>IF(AZ82=2,G82,0)</f>
        <v>0</v>
      </c>
      <c r="BC82" s="238">
        <f>IF(AZ82=3,G82,0)</f>
        <v>0</v>
      </c>
      <c r="BD82" s="238">
        <f>IF(AZ82=4,G82,0)</f>
        <v>0</v>
      </c>
      <c r="BE82" s="238">
        <f>IF(AZ82=5,G82,0)</f>
        <v>0</v>
      </c>
      <c r="CA82" s="273">
        <v>1</v>
      </c>
      <c r="CB82" s="273">
        <v>7</v>
      </c>
    </row>
    <row r="83" spans="1:80">
      <c r="A83" s="274"/>
      <c r="B83" s="275"/>
      <c r="C83" s="339" t="s">
        <v>223</v>
      </c>
      <c r="D83" s="340"/>
      <c r="E83" s="340"/>
      <c r="F83" s="340"/>
      <c r="G83" s="341"/>
      <c r="I83" s="276"/>
      <c r="K83" s="276"/>
      <c r="L83" s="277" t="s">
        <v>223</v>
      </c>
      <c r="O83" s="264">
        <v>3</v>
      </c>
    </row>
    <row r="84" spans="1:80">
      <c r="A84" s="274"/>
      <c r="B84" s="275"/>
      <c r="C84" s="339" t="s">
        <v>224</v>
      </c>
      <c r="D84" s="340"/>
      <c r="E84" s="340"/>
      <c r="F84" s="340"/>
      <c r="G84" s="341"/>
      <c r="I84" s="276"/>
      <c r="K84" s="276"/>
      <c r="L84" s="277" t="s">
        <v>224</v>
      </c>
      <c r="O84" s="264">
        <v>3</v>
      </c>
    </row>
    <row r="85" spans="1:80">
      <c r="A85" s="274"/>
      <c r="B85" s="275"/>
      <c r="C85" s="339" t="s">
        <v>225</v>
      </c>
      <c r="D85" s="340"/>
      <c r="E85" s="340"/>
      <c r="F85" s="340"/>
      <c r="G85" s="341"/>
      <c r="I85" s="276"/>
      <c r="K85" s="276"/>
      <c r="L85" s="277" t="s">
        <v>225</v>
      </c>
      <c r="O85" s="264">
        <v>3</v>
      </c>
    </row>
    <row r="86" spans="1:80">
      <c r="A86" s="274"/>
      <c r="B86" s="275"/>
      <c r="C86" s="339" t="s">
        <v>226</v>
      </c>
      <c r="D86" s="340"/>
      <c r="E86" s="340"/>
      <c r="F86" s="340"/>
      <c r="G86" s="341"/>
      <c r="I86" s="276"/>
      <c r="K86" s="276"/>
      <c r="L86" s="277" t="s">
        <v>226</v>
      </c>
      <c r="O86" s="264">
        <v>3</v>
      </c>
    </row>
    <row r="87" spans="1:80">
      <c r="A87" s="274"/>
      <c r="B87" s="278"/>
      <c r="C87" s="337" t="s">
        <v>227</v>
      </c>
      <c r="D87" s="338"/>
      <c r="E87" s="279">
        <v>4.0999999999999996</v>
      </c>
      <c r="F87" s="280"/>
      <c r="G87" s="281"/>
      <c r="H87" s="282"/>
      <c r="I87" s="276"/>
      <c r="J87" s="283"/>
      <c r="K87" s="276"/>
      <c r="M87" s="277" t="s">
        <v>227</v>
      </c>
      <c r="O87" s="264"/>
    </row>
    <row r="88" spans="1:80">
      <c r="A88" s="274"/>
      <c r="B88" s="278"/>
      <c r="C88" s="337" t="s">
        <v>228</v>
      </c>
      <c r="D88" s="338"/>
      <c r="E88" s="279">
        <v>0.9</v>
      </c>
      <c r="F88" s="280"/>
      <c r="G88" s="281"/>
      <c r="H88" s="282"/>
      <c r="I88" s="276"/>
      <c r="J88" s="283"/>
      <c r="K88" s="276"/>
      <c r="M88" s="277" t="s">
        <v>228</v>
      </c>
      <c r="O88" s="264"/>
    </row>
    <row r="89" spans="1:80" ht="22.5">
      <c r="A89" s="265">
        <v>27</v>
      </c>
      <c r="B89" s="266" t="s">
        <v>229</v>
      </c>
      <c r="C89" s="267" t="s">
        <v>230</v>
      </c>
      <c r="D89" s="268" t="s">
        <v>191</v>
      </c>
      <c r="E89" s="269">
        <v>20</v>
      </c>
      <c r="F89" s="269">
        <v>0</v>
      </c>
      <c r="G89" s="270">
        <f>E89*F89</f>
        <v>0</v>
      </c>
      <c r="H89" s="271">
        <v>7.7999999999978098E-4</v>
      </c>
      <c r="I89" s="272">
        <f>E89*H89</f>
        <v>1.5599999999995619E-2</v>
      </c>
      <c r="J89" s="271">
        <v>0</v>
      </c>
      <c r="K89" s="272">
        <f>E89*J89</f>
        <v>0</v>
      </c>
      <c r="O89" s="264">
        <v>2</v>
      </c>
      <c r="AA89" s="238">
        <v>1</v>
      </c>
      <c r="AB89" s="238">
        <v>0</v>
      </c>
      <c r="AC89" s="238">
        <v>0</v>
      </c>
      <c r="AZ89" s="238">
        <v>2</v>
      </c>
      <c r="BA89" s="238">
        <f>IF(AZ89=1,G89,0)</f>
        <v>0</v>
      </c>
      <c r="BB89" s="238">
        <f>IF(AZ89=2,G89,0)</f>
        <v>0</v>
      </c>
      <c r="BC89" s="238">
        <f>IF(AZ89=3,G89,0)</f>
        <v>0</v>
      </c>
      <c r="BD89" s="238">
        <f>IF(AZ89=4,G89,0)</f>
        <v>0</v>
      </c>
      <c r="BE89" s="238">
        <f>IF(AZ89=5,G89,0)</f>
        <v>0</v>
      </c>
      <c r="CA89" s="273">
        <v>1</v>
      </c>
      <c r="CB89" s="273">
        <v>0</v>
      </c>
    </row>
    <row r="90" spans="1:80">
      <c r="A90" s="274"/>
      <c r="B90" s="275"/>
      <c r="C90" s="339" t="s">
        <v>223</v>
      </c>
      <c r="D90" s="340"/>
      <c r="E90" s="340"/>
      <c r="F90" s="340"/>
      <c r="G90" s="341"/>
      <c r="I90" s="276"/>
      <c r="K90" s="276"/>
      <c r="L90" s="277" t="s">
        <v>223</v>
      </c>
      <c r="O90" s="264">
        <v>3</v>
      </c>
    </row>
    <row r="91" spans="1:80">
      <c r="A91" s="274"/>
      <c r="B91" s="275"/>
      <c r="C91" s="339" t="s">
        <v>224</v>
      </c>
      <c r="D91" s="340"/>
      <c r="E91" s="340"/>
      <c r="F91" s="340"/>
      <c r="G91" s="341"/>
      <c r="I91" s="276"/>
      <c r="K91" s="276"/>
      <c r="L91" s="277" t="s">
        <v>224</v>
      </c>
      <c r="O91" s="264">
        <v>3</v>
      </c>
    </row>
    <row r="92" spans="1:80">
      <c r="A92" s="274"/>
      <c r="B92" s="275"/>
      <c r="C92" s="339" t="s">
        <v>225</v>
      </c>
      <c r="D92" s="340"/>
      <c r="E92" s="340"/>
      <c r="F92" s="340"/>
      <c r="G92" s="341"/>
      <c r="I92" s="276"/>
      <c r="K92" s="276"/>
      <c r="L92" s="277" t="s">
        <v>225</v>
      </c>
      <c r="O92" s="264">
        <v>3</v>
      </c>
    </row>
    <row r="93" spans="1:80">
      <c r="A93" s="274"/>
      <c r="B93" s="275"/>
      <c r="C93" s="339" t="s">
        <v>226</v>
      </c>
      <c r="D93" s="340"/>
      <c r="E93" s="340"/>
      <c r="F93" s="340"/>
      <c r="G93" s="341"/>
      <c r="I93" s="276"/>
      <c r="K93" s="276"/>
      <c r="L93" s="277" t="s">
        <v>226</v>
      </c>
      <c r="O93" s="264">
        <v>3</v>
      </c>
    </row>
    <row r="94" spans="1:80">
      <c r="A94" s="274"/>
      <c r="B94" s="278"/>
      <c r="C94" s="337" t="s">
        <v>231</v>
      </c>
      <c r="D94" s="338"/>
      <c r="E94" s="279">
        <v>17</v>
      </c>
      <c r="F94" s="280"/>
      <c r="G94" s="281"/>
      <c r="H94" s="282"/>
      <c r="I94" s="276"/>
      <c r="J94" s="283"/>
      <c r="K94" s="276"/>
      <c r="M94" s="277" t="s">
        <v>231</v>
      </c>
      <c r="O94" s="264"/>
    </row>
    <row r="95" spans="1:80">
      <c r="A95" s="274"/>
      <c r="B95" s="278"/>
      <c r="C95" s="337" t="s">
        <v>232</v>
      </c>
      <c r="D95" s="338"/>
      <c r="E95" s="279">
        <v>3</v>
      </c>
      <c r="F95" s="280"/>
      <c r="G95" s="281"/>
      <c r="H95" s="282"/>
      <c r="I95" s="276"/>
      <c r="J95" s="283"/>
      <c r="K95" s="276"/>
      <c r="M95" s="277" t="s">
        <v>232</v>
      </c>
      <c r="O95" s="264"/>
    </row>
    <row r="96" spans="1:80" ht="22.5">
      <c r="A96" s="265">
        <v>28</v>
      </c>
      <c r="B96" s="266" t="s">
        <v>233</v>
      </c>
      <c r="C96" s="267" t="s">
        <v>234</v>
      </c>
      <c r="D96" s="268" t="s">
        <v>191</v>
      </c>
      <c r="E96" s="269">
        <v>22.5</v>
      </c>
      <c r="F96" s="269">
        <v>0</v>
      </c>
      <c r="G96" s="270">
        <f>E96*F96</f>
        <v>0</v>
      </c>
      <c r="H96" s="271">
        <v>1.31000000000014E-3</v>
      </c>
      <c r="I96" s="272">
        <f>E96*H96</f>
        <v>2.9475000000003151E-2</v>
      </c>
      <c r="J96" s="271">
        <v>0</v>
      </c>
      <c r="K96" s="272">
        <f>E96*J96</f>
        <v>0</v>
      </c>
      <c r="O96" s="264">
        <v>2</v>
      </c>
      <c r="AA96" s="238">
        <v>1</v>
      </c>
      <c r="AB96" s="238">
        <v>7</v>
      </c>
      <c r="AC96" s="238">
        <v>7</v>
      </c>
      <c r="AZ96" s="238">
        <v>2</v>
      </c>
      <c r="BA96" s="238">
        <f>IF(AZ96=1,G96,0)</f>
        <v>0</v>
      </c>
      <c r="BB96" s="238">
        <f>IF(AZ96=2,G96,0)</f>
        <v>0</v>
      </c>
      <c r="BC96" s="238">
        <f>IF(AZ96=3,G96,0)</f>
        <v>0</v>
      </c>
      <c r="BD96" s="238">
        <f>IF(AZ96=4,G96,0)</f>
        <v>0</v>
      </c>
      <c r="BE96" s="238">
        <f>IF(AZ96=5,G96,0)</f>
        <v>0</v>
      </c>
      <c r="CA96" s="273">
        <v>1</v>
      </c>
      <c r="CB96" s="273">
        <v>7</v>
      </c>
    </row>
    <row r="97" spans="1:80">
      <c r="A97" s="274"/>
      <c r="B97" s="275"/>
      <c r="C97" s="339" t="s">
        <v>223</v>
      </c>
      <c r="D97" s="340"/>
      <c r="E97" s="340"/>
      <c r="F97" s="340"/>
      <c r="G97" s="341"/>
      <c r="I97" s="276"/>
      <c r="K97" s="276"/>
      <c r="L97" s="277" t="s">
        <v>223</v>
      </c>
      <c r="O97" s="264">
        <v>3</v>
      </c>
    </row>
    <row r="98" spans="1:80">
      <c r="A98" s="274"/>
      <c r="B98" s="275"/>
      <c r="C98" s="339" t="s">
        <v>224</v>
      </c>
      <c r="D98" s="340"/>
      <c r="E98" s="340"/>
      <c r="F98" s="340"/>
      <c r="G98" s="341"/>
      <c r="I98" s="276"/>
      <c r="K98" s="276"/>
      <c r="L98" s="277" t="s">
        <v>224</v>
      </c>
      <c r="O98" s="264">
        <v>3</v>
      </c>
    </row>
    <row r="99" spans="1:80">
      <c r="A99" s="274"/>
      <c r="B99" s="275"/>
      <c r="C99" s="339" t="s">
        <v>225</v>
      </c>
      <c r="D99" s="340"/>
      <c r="E99" s="340"/>
      <c r="F99" s="340"/>
      <c r="G99" s="341"/>
      <c r="I99" s="276"/>
      <c r="K99" s="276"/>
      <c r="L99" s="277" t="s">
        <v>225</v>
      </c>
      <c r="O99" s="264">
        <v>3</v>
      </c>
    </row>
    <row r="100" spans="1:80">
      <c r="A100" s="274"/>
      <c r="B100" s="275"/>
      <c r="C100" s="339" t="s">
        <v>226</v>
      </c>
      <c r="D100" s="340"/>
      <c r="E100" s="340"/>
      <c r="F100" s="340"/>
      <c r="G100" s="341"/>
      <c r="I100" s="276"/>
      <c r="K100" s="276"/>
      <c r="L100" s="277" t="s">
        <v>226</v>
      </c>
      <c r="O100" s="264">
        <v>3</v>
      </c>
    </row>
    <row r="101" spans="1:80">
      <c r="A101" s="274"/>
      <c r="B101" s="278"/>
      <c r="C101" s="337" t="s">
        <v>235</v>
      </c>
      <c r="D101" s="338"/>
      <c r="E101" s="279">
        <v>19</v>
      </c>
      <c r="F101" s="280"/>
      <c r="G101" s="281"/>
      <c r="H101" s="282"/>
      <c r="I101" s="276"/>
      <c r="J101" s="283"/>
      <c r="K101" s="276"/>
      <c r="M101" s="277" t="s">
        <v>235</v>
      </c>
      <c r="O101" s="264"/>
    </row>
    <row r="102" spans="1:80">
      <c r="A102" s="274"/>
      <c r="B102" s="278"/>
      <c r="C102" s="337" t="s">
        <v>236</v>
      </c>
      <c r="D102" s="338"/>
      <c r="E102" s="279">
        <v>3.5</v>
      </c>
      <c r="F102" s="280"/>
      <c r="G102" s="281"/>
      <c r="H102" s="282"/>
      <c r="I102" s="276"/>
      <c r="J102" s="283"/>
      <c r="K102" s="276"/>
      <c r="M102" s="277" t="s">
        <v>236</v>
      </c>
      <c r="O102" s="264"/>
    </row>
    <row r="103" spans="1:80" ht="22.5">
      <c r="A103" s="265">
        <v>29</v>
      </c>
      <c r="B103" s="266" t="s">
        <v>237</v>
      </c>
      <c r="C103" s="267" t="s">
        <v>238</v>
      </c>
      <c r="D103" s="268" t="s">
        <v>191</v>
      </c>
      <c r="E103" s="269">
        <v>3</v>
      </c>
      <c r="F103" s="269">
        <v>0</v>
      </c>
      <c r="G103" s="270">
        <f>E103*F103</f>
        <v>0</v>
      </c>
      <c r="H103" s="271">
        <v>7.40000000000407E-4</v>
      </c>
      <c r="I103" s="272">
        <f>E103*H103</f>
        <v>2.220000000001221E-3</v>
      </c>
      <c r="J103" s="271">
        <v>0</v>
      </c>
      <c r="K103" s="272">
        <f>E103*J103</f>
        <v>0</v>
      </c>
      <c r="O103" s="264">
        <v>2</v>
      </c>
      <c r="AA103" s="238">
        <v>1</v>
      </c>
      <c r="AB103" s="238">
        <v>0</v>
      </c>
      <c r="AC103" s="238">
        <v>0</v>
      </c>
      <c r="AZ103" s="238">
        <v>2</v>
      </c>
      <c r="BA103" s="238">
        <f>IF(AZ103=1,G103,0)</f>
        <v>0</v>
      </c>
      <c r="BB103" s="238">
        <f>IF(AZ103=2,G103,0)</f>
        <v>0</v>
      </c>
      <c r="BC103" s="238">
        <f>IF(AZ103=3,G103,0)</f>
        <v>0</v>
      </c>
      <c r="BD103" s="238">
        <f>IF(AZ103=4,G103,0)</f>
        <v>0</v>
      </c>
      <c r="BE103" s="238">
        <f>IF(AZ103=5,G103,0)</f>
        <v>0</v>
      </c>
      <c r="CA103" s="273">
        <v>1</v>
      </c>
      <c r="CB103" s="273">
        <v>0</v>
      </c>
    </row>
    <row r="104" spans="1:80">
      <c r="A104" s="274"/>
      <c r="B104" s="278"/>
      <c r="C104" s="337" t="s">
        <v>239</v>
      </c>
      <c r="D104" s="338"/>
      <c r="E104" s="279">
        <v>2.2000000000000002</v>
      </c>
      <c r="F104" s="280"/>
      <c r="G104" s="281"/>
      <c r="H104" s="282"/>
      <c r="I104" s="276"/>
      <c r="J104" s="283"/>
      <c r="K104" s="276"/>
      <c r="M104" s="277" t="s">
        <v>239</v>
      </c>
      <c r="O104" s="264"/>
    </row>
    <row r="105" spans="1:80">
      <c r="A105" s="274"/>
      <c r="B105" s="278"/>
      <c r="C105" s="337" t="s">
        <v>240</v>
      </c>
      <c r="D105" s="338"/>
      <c r="E105" s="279">
        <v>0.8</v>
      </c>
      <c r="F105" s="280"/>
      <c r="G105" s="281"/>
      <c r="H105" s="282"/>
      <c r="I105" s="276"/>
      <c r="J105" s="283"/>
      <c r="K105" s="276"/>
      <c r="M105" s="277" t="s">
        <v>240</v>
      </c>
      <c r="O105" s="264"/>
    </row>
    <row r="106" spans="1:80">
      <c r="A106" s="265">
        <v>30</v>
      </c>
      <c r="B106" s="266" t="s">
        <v>241</v>
      </c>
      <c r="C106" s="267" t="s">
        <v>242</v>
      </c>
      <c r="D106" s="268" t="s">
        <v>191</v>
      </c>
      <c r="E106" s="269">
        <v>13</v>
      </c>
      <c r="F106" s="269">
        <v>0</v>
      </c>
      <c r="G106" s="270">
        <f>E106*F106</f>
        <v>0</v>
      </c>
      <c r="H106" s="271">
        <v>1.3699999999996499E-3</v>
      </c>
      <c r="I106" s="272">
        <f>E106*H106</f>
        <v>1.7809999999995448E-2</v>
      </c>
      <c r="J106" s="271">
        <v>0</v>
      </c>
      <c r="K106" s="272">
        <f>E106*J106</f>
        <v>0</v>
      </c>
      <c r="O106" s="264">
        <v>2</v>
      </c>
      <c r="AA106" s="238">
        <v>1</v>
      </c>
      <c r="AB106" s="238">
        <v>7</v>
      </c>
      <c r="AC106" s="238">
        <v>7</v>
      </c>
      <c r="AZ106" s="238">
        <v>2</v>
      </c>
      <c r="BA106" s="238">
        <f>IF(AZ106=1,G106,0)</f>
        <v>0</v>
      </c>
      <c r="BB106" s="238">
        <f>IF(AZ106=2,G106,0)</f>
        <v>0</v>
      </c>
      <c r="BC106" s="238">
        <f>IF(AZ106=3,G106,0)</f>
        <v>0</v>
      </c>
      <c r="BD106" s="238">
        <f>IF(AZ106=4,G106,0)</f>
        <v>0</v>
      </c>
      <c r="BE106" s="238">
        <f>IF(AZ106=5,G106,0)</f>
        <v>0</v>
      </c>
      <c r="CA106" s="273">
        <v>1</v>
      </c>
      <c r="CB106" s="273">
        <v>7</v>
      </c>
    </row>
    <row r="107" spans="1:80">
      <c r="A107" s="274"/>
      <c r="B107" s="278"/>
      <c r="C107" s="337" t="s">
        <v>243</v>
      </c>
      <c r="D107" s="338"/>
      <c r="E107" s="279">
        <v>10.6</v>
      </c>
      <c r="F107" s="280"/>
      <c r="G107" s="281"/>
      <c r="H107" s="282"/>
      <c r="I107" s="276"/>
      <c r="J107" s="283"/>
      <c r="K107" s="276"/>
      <c r="M107" s="277" t="s">
        <v>243</v>
      </c>
      <c r="O107" s="264"/>
    </row>
    <row r="108" spans="1:80">
      <c r="A108" s="274"/>
      <c r="B108" s="278"/>
      <c r="C108" s="337" t="s">
        <v>244</v>
      </c>
      <c r="D108" s="338"/>
      <c r="E108" s="279">
        <v>2.4</v>
      </c>
      <c r="F108" s="280"/>
      <c r="G108" s="281"/>
      <c r="H108" s="282"/>
      <c r="I108" s="276"/>
      <c r="J108" s="283"/>
      <c r="K108" s="276"/>
      <c r="M108" s="277" t="s">
        <v>244</v>
      </c>
      <c r="O108" s="264"/>
    </row>
    <row r="109" spans="1:80">
      <c r="A109" s="265">
        <v>31</v>
      </c>
      <c r="B109" s="266" t="s">
        <v>245</v>
      </c>
      <c r="C109" s="267" t="s">
        <v>246</v>
      </c>
      <c r="D109" s="268" t="s">
        <v>191</v>
      </c>
      <c r="E109" s="269">
        <v>36</v>
      </c>
      <c r="F109" s="269">
        <v>0</v>
      </c>
      <c r="G109" s="270">
        <f>E109*F109</f>
        <v>0</v>
      </c>
      <c r="H109" s="271">
        <v>1.7300000000002301E-3</v>
      </c>
      <c r="I109" s="272">
        <f>E109*H109</f>
        <v>6.228000000000828E-2</v>
      </c>
      <c r="J109" s="271">
        <v>0</v>
      </c>
      <c r="K109" s="272">
        <f>E109*J109</f>
        <v>0</v>
      </c>
      <c r="O109" s="264">
        <v>2</v>
      </c>
      <c r="AA109" s="238">
        <v>1</v>
      </c>
      <c r="AB109" s="238">
        <v>7</v>
      </c>
      <c r="AC109" s="238">
        <v>7</v>
      </c>
      <c r="AZ109" s="238">
        <v>2</v>
      </c>
      <c r="BA109" s="238">
        <f>IF(AZ109=1,G109,0)</f>
        <v>0</v>
      </c>
      <c r="BB109" s="238">
        <f>IF(AZ109=2,G109,0)</f>
        <v>0</v>
      </c>
      <c r="BC109" s="238">
        <f>IF(AZ109=3,G109,0)</f>
        <v>0</v>
      </c>
      <c r="BD109" s="238">
        <f>IF(AZ109=4,G109,0)</f>
        <v>0</v>
      </c>
      <c r="BE109" s="238">
        <f>IF(AZ109=5,G109,0)</f>
        <v>0</v>
      </c>
      <c r="CA109" s="273">
        <v>1</v>
      </c>
      <c r="CB109" s="273">
        <v>7</v>
      </c>
    </row>
    <row r="110" spans="1:80">
      <c r="A110" s="274"/>
      <c r="B110" s="278"/>
      <c r="C110" s="337" t="s">
        <v>247</v>
      </c>
      <c r="D110" s="338"/>
      <c r="E110" s="279">
        <v>30.2</v>
      </c>
      <c r="F110" s="280"/>
      <c r="G110" s="281"/>
      <c r="H110" s="282"/>
      <c r="I110" s="276"/>
      <c r="J110" s="283"/>
      <c r="K110" s="276"/>
      <c r="M110" s="277" t="s">
        <v>247</v>
      </c>
      <c r="O110" s="264"/>
    </row>
    <row r="111" spans="1:80">
      <c r="A111" s="274"/>
      <c r="B111" s="278"/>
      <c r="C111" s="337" t="s">
        <v>248</v>
      </c>
      <c r="D111" s="338"/>
      <c r="E111" s="279">
        <v>5.8</v>
      </c>
      <c r="F111" s="280"/>
      <c r="G111" s="281"/>
      <c r="H111" s="282"/>
      <c r="I111" s="276"/>
      <c r="J111" s="283"/>
      <c r="K111" s="276"/>
      <c r="M111" s="277" t="s">
        <v>248</v>
      </c>
      <c r="O111" s="264"/>
    </row>
    <row r="112" spans="1:80">
      <c r="A112" s="265">
        <v>32</v>
      </c>
      <c r="B112" s="266" t="s">
        <v>249</v>
      </c>
      <c r="C112" s="267" t="s">
        <v>250</v>
      </c>
      <c r="D112" s="268" t="s">
        <v>191</v>
      </c>
      <c r="E112" s="269">
        <v>25</v>
      </c>
      <c r="F112" s="269">
        <v>0</v>
      </c>
      <c r="G112" s="270">
        <f>E112*F112</f>
        <v>0</v>
      </c>
      <c r="H112" s="271">
        <v>3.55000000000061E-3</v>
      </c>
      <c r="I112" s="272">
        <f>E112*H112</f>
        <v>8.8750000000015247E-2</v>
      </c>
      <c r="J112" s="271">
        <v>0</v>
      </c>
      <c r="K112" s="272">
        <f>E112*J112</f>
        <v>0</v>
      </c>
      <c r="O112" s="264">
        <v>2</v>
      </c>
      <c r="AA112" s="238">
        <v>1</v>
      </c>
      <c r="AB112" s="238">
        <v>7</v>
      </c>
      <c r="AC112" s="238">
        <v>7</v>
      </c>
      <c r="AZ112" s="238">
        <v>2</v>
      </c>
      <c r="BA112" s="238">
        <f>IF(AZ112=1,G112,0)</f>
        <v>0</v>
      </c>
      <c r="BB112" s="238">
        <f>IF(AZ112=2,G112,0)</f>
        <v>0</v>
      </c>
      <c r="BC112" s="238">
        <f>IF(AZ112=3,G112,0)</f>
        <v>0</v>
      </c>
      <c r="BD112" s="238">
        <f>IF(AZ112=4,G112,0)</f>
        <v>0</v>
      </c>
      <c r="BE112" s="238">
        <f>IF(AZ112=5,G112,0)</f>
        <v>0</v>
      </c>
      <c r="CA112" s="273">
        <v>1</v>
      </c>
      <c r="CB112" s="273">
        <v>7</v>
      </c>
    </row>
    <row r="113" spans="1:80">
      <c r="A113" s="274"/>
      <c r="B113" s="278"/>
      <c r="C113" s="337" t="s">
        <v>251</v>
      </c>
      <c r="D113" s="338"/>
      <c r="E113" s="279">
        <v>21</v>
      </c>
      <c r="F113" s="280"/>
      <c r="G113" s="281"/>
      <c r="H113" s="282"/>
      <c r="I113" s="276"/>
      <c r="J113" s="283"/>
      <c r="K113" s="276"/>
      <c r="M113" s="277" t="s">
        <v>251</v>
      </c>
      <c r="O113" s="264"/>
    </row>
    <row r="114" spans="1:80">
      <c r="A114" s="274"/>
      <c r="B114" s="278"/>
      <c r="C114" s="337" t="s">
        <v>252</v>
      </c>
      <c r="D114" s="338"/>
      <c r="E114" s="279">
        <v>4</v>
      </c>
      <c r="F114" s="280"/>
      <c r="G114" s="281"/>
      <c r="H114" s="282"/>
      <c r="I114" s="276"/>
      <c r="J114" s="283"/>
      <c r="K114" s="276"/>
      <c r="M114" s="277" t="s">
        <v>252</v>
      </c>
      <c r="O114" s="264"/>
    </row>
    <row r="115" spans="1:80">
      <c r="A115" s="265">
        <v>33</v>
      </c>
      <c r="B115" s="266" t="s">
        <v>253</v>
      </c>
      <c r="C115" s="267" t="s">
        <v>254</v>
      </c>
      <c r="D115" s="268" t="s">
        <v>191</v>
      </c>
      <c r="E115" s="269">
        <v>30</v>
      </c>
      <c r="F115" s="269">
        <v>0</v>
      </c>
      <c r="G115" s="270">
        <f>E115*F115</f>
        <v>0</v>
      </c>
      <c r="H115" s="271">
        <v>1.0999999999992099E-3</v>
      </c>
      <c r="I115" s="272">
        <f>E115*H115</f>
        <v>3.2999999999976298E-2</v>
      </c>
      <c r="J115" s="271">
        <v>0</v>
      </c>
      <c r="K115" s="272">
        <f>E115*J115</f>
        <v>0</v>
      </c>
      <c r="O115" s="264">
        <v>2</v>
      </c>
      <c r="AA115" s="238">
        <v>1</v>
      </c>
      <c r="AB115" s="238">
        <v>7</v>
      </c>
      <c r="AC115" s="238">
        <v>7</v>
      </c>
      <c r="AZ115" s="238">
        <v>2</v>
      </c>
      <c r="BA115" s="238">
        <f>IF(AZ115=1,G115,0)</f>
        <v>0</v>
      </c>
      <c r="BB115" s="238">
        <f>IF(AZ115=2,G115,0)</f>
        <v>0</v>
      </c>
      <c r="BC115" s="238">
        <f>IF(AZ115=3,G115,0)</f>
        <v>0</v>
      </c>
      <c r="BD115" s="238">
        <f>IF(AZ115=4,G115,0)</f>
        <v>0</v>
      </c>
      <c r="BE115" s="238">
        <f>IF(AZ115=5,G115,0)</f>
        <v>0</v>
      </c>
      <c r="CA115" s="273">
        <v>1</v>
      </c>
      <c r="CB115" s="273">
        <v>7</v>
      </c>
    </row>
    <row r="116" spans="1:80">
      <c r="A116" s="274"/>
      <c r="B116" s="278"/>
      <c r="C116" s="337" t="s">
        <v>255</v>
      </c>
      <c r="D116" s="338"/>
      <c r="E116" s="279">
        <v>25</v>
      </c>
      <c r="F116" s="280"/>
      <c r="G116" s="281"/>
      <c r="H116" s="282"/>
      <c r="I116" s="276"/>
      <c r="J116" s="283"/>
      <c r="K116" s="276"/>
      <c r="M116" s="277" t="s">
        <v>255</v>
      </c>
      <c r="O116" s="264"/>
    </row>
    <row r="117" spans="1:80">
      <c r="A117" s="274"/>
      <c r="B117" s="278"/>
      <c r="C117" s="337" t="s">
        <v>256</v>
      </c>
      <c r="D117" s="338"/>
      <c r="E117" s="279">
        <v>5</v>
      </c>
      <c r="F117" s="280"/>
      <c r="G117" s="281"/>
      <c r="H117" s="282"/>
      <c r="I117" s="276"/>
      <c r="J117" s="283"/>
      <c r="K117" s="276"/>
      <c r="M117" s="277" t="s">
        <v>256</v>
      </c>
      <c r="O117" s="264"/>
    </row>
    <row r="118" spans="1:80">
      <c r="A118" s="265">
        <v>34</v>
      </c>
      <c r="B118" s="266" t="s">
        <v>257</v>
      </c>
      <c r="C118" s="267" t="s">
        <v>258</v>
      </c>
      <c r="D118" s="268" t="s">
        <v>191</v>
      </c>
      <c r="E118" s="269">
        <v>64</v>
      </c>
      <c r="F118" s="269">
        <v>0</v>
      </c>
      <c r="G118" s="270">
        <f>E118*F118</f>
        <v>0</v>
      </c>
      <c r="H118" s="271">
        <v>1.9899999999992701E-3</v>
      </c>
      <c r="I118" s="272">
        <f>E118*H118</f>
        <v>0.12735999999995329</v>
      </c>
      <c r="J118" s="271">
        <v>0</v>
      </c>
      <c r="K118" s="272">
        <f>E118*J118</f>
        <v>0</v>
      </c>
      <c r="O118" s="264">
        <v>2</v>
      </c>
      <c r="AA118" s="238">
        <v>1</v>
      </c>
      <c r="AB118" s="238">
        <v>7</v>
      </c>
      <c r="AC118" s="238">
        <v>7</v>
      </c>
      <c r="AZ118" s="238">
        <v>2</v>
      </c>
      <c r="BA118" s="238">
        <f>IF(AZ118=1,G118,0)</f>
        <v>0</v>
      </c>
      <c r="BB118" s="238">
        <f>IF(AZ118=2,G118,0)</f>
        <v>0</v>
      </c>
      <c r="BC118" s="238">
        <f>IF(AZ118=3,G118,0)</f>
        <v>0</v>
      </c>
      <c r="BD118" s="238">
        <f>IF(AZ118=4,G118,0)</f>
        <v>0</v>
      </c>
      <c r="BE118" s="238">
        <f>IF(AZ118=5,G118,0)</f>
        <v>0</v>
      </c>
      <c r="CA118" s="273">
        <v>1</v>
      </c>
      <c r="CB118" s="273">
        <v>7</v>
      </c>
    </row>
    <row r="119" spans="1:80">
      <c r="A119" s="274"/>
      <c r="B119" s="278"/>
      <c r="C119" s="337" t="s">
        <v>259</v>
      </c>
      <c r="D119" s="338"/>
      <c r="E119" s="279">
        <v>53.5</v>
      </c>
      <c r="F119" s="280"/>
      <c r="G119" s="281"/>
      <c r="H119" s="282"/>
      <c r="I119" s="276"/>
      <c r="J119" s="283"/>
      <c r="K119" s="276"/>
      <c r="M119" s="277" t="s">
        <v>259</v>
      </c>
      <c r="O119" s="264"/>
    </row>
    <row r="120" spans="1:80">
      <c r="A120" s="274"/>
      <c r="B120" s="278"/>
      <c r="C120" s="337" t="s">
        <v>260</v>
      </c>
      <c r="D120" s="338"/>
      <c r="E120" s="279">
        <v>10.5</v>
      </c>
      <c r="F120" s="280"/>
      <c r="G120" s="281"/>
      <c r="H120" s="282"/>
      <c r="I120" s="276"/>
      <c r="J120" s="283"/>
      <c r="K120" s="276"/>
      <c r="M120" s="277" t="s">
        <v>260</v>
      </c>
      <c r="O120" s="264"/>
    </row>
    <row r="121" spans="1:80">
      <c r="A121" s="265">
        <v>35</v>
      </c>
      <c r="B121" s="266" t="s">
        <v>261</v>
      </c>
      <c r="C121" s="267" t="s">
        <v>262</v>
      </c>
      <c r="D121" s="268" t="s">
        <v>191</v>
      </c>
      <c r="E121" s="269">
        <v>27</v>
      </c>
      <c r="F121" s="269">
        <v>0</v>
      </c>
      <c r="G121" s="270">
        <f>E121*F121</f>
        <v>0</v>
      </c>
      <c r="H121" s="271">
        <v>2.5900000000014202E-3</v>
      </c>
      <c r="I121" s="272">
        <f>E121*H121</f>
        <v>6.993000000003835E-2</v>
      </c>
      <c r="J121" s="271">
        <v>0</v>
      </c>
      <c r="K121" s="272">
        <f>E121*J121</f>
        <v>0</v>
      </c>
      <c r="O121" s="264">
        <v>2</v>
      </c>
      <c r="AA121" s="238">
        <v>1</v>
      </c>
      <c r="AB121" s="238">
        <v>7</v>
      </c>
      <c r="AC121" s="238">
        <v>7</v>
      </c>
      <c r="AZ121" s="238">
        <v>2</v>
      </c>
      <c r="BA121" s="238">
        <f>IF(AZ121=1,G121,0)</f>
        <v>0</v>
      </c>
      <c r="BB121" s="238">
        <f>IF(AZ121=2,G121,0)</f>
        <v>0</v>
      </c>
      <c r="BC121" s="238">
        <f>IF(AZ121=3,G121,0)</f>
        <v>0</v>
      </c>
      <c r="BD121" s="238">
        <f>IF(AZ121=4,G121,0)</f>
        <v>0</v>
      </c>
      <c r="BE121" s="238">
        <f>IF(AZ121=5,G121,0)</f>
        <v>0</v>
      </c>
      <c r="CA121" s="273">
        <v>1</v>
      </c>
      <c r="CB121" s="273">
        <v>7</v>
      </c>
    </row>
    <row r="122" spans="1:80">
      <c r="A122" s="274"/>
      <c r="B122" s="278"/>
      <c r="C122" s="337" t="s">
        <v>263</v>
      </c>
      <c r="D122" s="338"/>
      <c r="E122" s="279">
        <v>22.5</v>
      </c>
      <c r="F122" s="280"/>
      <c r="G122" s="281"/>
      <c r="H122" s="282"/>
      <c r="I122" s="276"/>
      <c r="J122" s="283"/>
      <c r="K122" s="276"/>
      <c r="M122" s="277" t="s">
        <v>263</v>
      </c>
      <c r="O122" s="264"/>
    </row>
    <row r="123" spans="1:80">
      <c r="A123" s="274"/>
      <c r="B123" s="278"/>
      <c r="C123" s="337" t="s">
        <v>264</v>
      </c>
      <c r="D123" s="338"/>
      <c r="E123" s="279">
        <v>4.5</v>
      </c>
      <c r="F123" s="280"/>
      <c r="G123" s="281"/>
      <c r="H123" s="282"/>
      <c r="I123" s="276"/>
      <c r="J123" s="283"/>
      <c r="K123" s="276"/>
      <c r="M123" s="277" t="s">
        <v>264</v>
      </c>
      <c r="O123" s="264"/>
    </row>
    <row r="124" spans="1:80">
      <c r="A124" s="265">
        <v>36</v>
      </c>
      <c r="B124" s="266" t="s">
        <v>265</v>
      </c>
      <c r="C124" s="267" t="s">
        <v>266</v>
      </c>
      <c r="D124" s="268" t="s">
        <v>175</v>
      </c>
      <c r="E124" s="269">
        <v>2</v>
      </c>
      <c r="F124" s="269">
        <v>0</v>
      </c>
      <c r="G124" s="270">
        <f>E124*F124</f>
        <v>0</v>
      </c>
      <c r="H124" s="271">
        <v>2.8000000000005798E-4</v>
      </c>
      <c r="I124" s="272">
        <f>E124*H124</f>
        <v>5.6000000000011596E-4</v>
      </c>
      <c r="J124" s="271">
        <v>0</v>
      </c>
      <c r="K124" s="272">
        <f>E124*J124</f>
        <v>0</v>
      </c>
      <c r="O124" s="264">
        <v>2</v>
      </c>
      <c r="AA124" s="238">
        <v>1</v>
      </c>
      <c r="AB124" s="238">
        <v>7</v>
      </c>
      <c r="AC124" s="238">
        <v>7</v>
      </c>
      <c r="AZ124" s="238">
        <v>2</v>
      </c>
      <c r="BA124" s="238">
        <f>IF(AZ124=1,G124,0)</f>
        <v>0</v>
      </c>
      <c r="BB124" s="238">
        <f>IF(AZ124=2,G124,0)</f>
        <v>0</v>
      </c>
      <c r="BC124" s="238">
        <f>IF(AZ124=3,G124,0)</f>
        <v>0</v>
      </c>
      <c r="BD124" s="238">
        <f>IF(AZ124=4,G124,0)</f>
        <v>0</v>
      </c>
      <c r="BE124" s="238">
        <f>IF(AZ124=5,G124,0)</f>
        <v>0</v>
      </c>
      <c r="CA124" s="273">
        <v>1</v>
      </c>
      <c r="CB124" s="273">
        <v>7</v>
      </c>
    </row>
    <row r="125" spans="1:80">
      <c r="A125" s="274"/>
      <c r="B125" s="278"/>
      <c r="C125" s="337" t="s">
        <v>267</v>
      </c>
      <c r="D125" s="338"/>
      <c r="E125" s="279">
        <v>2</v>
      </c>
      <c r="F125" s="280"/>
      <c r="G125" s="281"/>
      <c r="H125" s="282"/>
      <c r="I125" s="276"/>
      <c r="J125" s="283"/>
      <c r="K125" s="276"/>
      <c r="M125" s="277" t="s">
        <v>267</v>
      </c>
      <c r="O125" s="264"/>
    </row>
    <row r="126" spans="1:80">
      <c r="A126" s="265">
        <v>37</v>
      </c>
      <c r="B126" s="266" t="s">
        <v>268</v>
      </c>
      <c r="C126" s="267" t="s">
        <v>269</v>
      </c>
      <c r="D126" s="268" t="s">
        <v>175</v>
      </c>
      <c r="E126" s="269">
        <v>3</v>
      </c>
      <c r="F126" s="269">
        <v>0</v>
      </c>
      <c r="G126" s="270">
        <f>E126*F126</f>
        <v>0</v>
      </c>
      <c r="H126" s="271">
        <v>7.5000000000002799E-4</v>
      </c>
      <c r="I126" s="272">
        <f>E126*H126</f>
        <v>2.250000000000084E-3</v>
      </c>
      <c r="J126" s="271">
        <v>0</v>
      </c>
      <c r="K126" s="272">
        <f>E126*J126</f>
        <v>0</v>
      </c>
      <c r="O126" s="264">
        <v>2</v>
      </c>
      <c r="AA126" s="238">
        <v>1</v>
      </c>
      <c r="AB126" s="238">
        <v>7</v>
      </c>
      <c r="AC126" s="238">
        <v>7</v>
      </c>
      <c r="AZ126" s="238">
        <v>2</v>
      </c>
      <c r="BA126" s="238">
        <f>IF(AZ126=1,G126,0)</f>
        <v>0</v>
      </c>
      <c r="BB126" s="238">
        <f>IF(AZ126=2,G126,0)</f>
        <v>0</v>
      </c>
      <c r="BC126" s="238">
        <f>IF(AZ126=3,G126,0)</f>
        <v>0</v>
      </c>
      <c r="BD126" s="238">
        <f>IF(AZ126=4,G126,0)</f>
        <v>0</v>
      </c>
      <c r="BE126" s="238">
        <f>IF(AZ126=5,G126,0)</f>
        <v>0</v>
      </c>
      <c r="CA126" s="273">
        <v>1</v>
      </c>
      <c r="CB126" s="273">
        <v>7</v>
      </c>
    </row>
    <row r="127" spans="1:80">
      <c r="A127" s="274"/>
      <c r="B127" s="278"/>
      <c r="C127" s="337" t="s">
        <v>270</v>
      </c>
      <c r="D127" s="338"/>
      <c r="E127" s="279">
        <v>3</v>
      </c>
      <c r="F127" s="280"/>
      <c r="G127" s="281"/>
      <c r="H127" s="282"/>
      <c r="I127" s="276"/>
      <c r="J127" s="283"/>
      <c r="K127" s="276"/>
      <c r="M127" s="277" t="s">
        <v>270</v>
      </c>
      <c r="O127" s="264"/>
    </row>
    <row r="128" spans="1:80">
      <c r="A128" s="265">
        <v>38</v>
      </c>
      <c r="B128" s="266" t="s">
        <v>271</v>
      </c>
      <c r="C128" s="267" t="s">
        <v>272</v>
      </c>
      <c r="D128" s="268" t="s">
        <v>175</v>
      </c>
      <c r="E128" s="269">
        <v>4</v>
      </c>
      <c r="F128" s="269">
        <v>0</v>
      </c>
      <c r="G128" s="270">
        <f>E128*F128</f>
        <v>0</v>
      </c>
      <c r="H128" s="271">
        <v>8.9999999999967905E-4</v>
      </c>
      <c r="I128" s="272">
        <f>E128*H128</f>
        <v>3.5999999999987162E-3</v>
      </c>
      <c r="J128" s="271">
        <v>0</v>
      </c>
      <c r="K128" s="272">
        <f>E128*J128</f>
        <v>0</v>
      </c>
      <c r="O128" s="264">
        <v>2</v>
      </c>
      <c r="AA128" s="238">
        <v>1</v>
      </c>
      <c r="AB128" s="238">
        <v>7</v>
      </c>
      <c r="AC128" s="238">
        <v>7</v>
      </c>
      <c r="AZ128" s="238">
        <v>2</v>
      </c>
      <c r="BA128" s="238">
        <f>IF(AZ128=1,G128,0)</f>
        <v>0</v>
      </c>
      <c r="BB128" s="238">
        <f>IF(AZ128=2,G128,0)</f>
        <v>0</v>
      </c>
      <c r="BC128" s="238">
        <f>IF(AZ128=3,G128,0)</f>
        <v>0</v>
      </c>
      <c r="BD128" s="238">
        <f>IF(AZ128=4,G128,0)</f>
        <v>0</v>
      </c>
      <c r="BE128" s="238">
        <f>IF(AZ128=5,G128,0)</f>
        <v>0</v>
      </c>
      <c r="CA128" s="273">
        <v>1</v>
      </c>
      <c r="CB128" s="273">
        <v>7</v>
      </c>
    </row>
    <row r="129" spans="1:80">
      <c r="A129" s="274"/>
      <c r="B129" s="278"/>
      <c r="C129" s="337" t="s">
        <v>273</v>
      </c>
      <c r="D129" s="338"/>
      <c r="E129" s="279">
        <v>4</v>
      </c>
      <c r="F129" s="280"/>
      <c r="G129" s="281"/>
      <c r="H129" s="282"/>
      <c r="I129" s="276"/>
      <c r="J129" s="283"/>
      <c r="K129" s="276"/>
      <c r="M129" s="277" t="s">
        <v>273</v>
      </c>
      <c r="O129" s="264"/>
    </row>
    <row r="130" spans="1:80">
      <c r="A130" s="265">
        <v>39</v>
      </c>
      <c r="B130" s="266" t="s">
        <v>274</v>
      </c>
      <c r="C130" s="267" t="s">
        <v>275</v>
      </c>
      <c r="D130" s="268" t="s">
        <v>191</v>
      </c>
      <c r="E130" s="269">
        <v>16.5</v>
      </c>
      <c r="F130" s="269">
        <v>0</v>
      </c>
      <c r="G130" s="270">
        <f>E130*F130</f>
        <v>0</v>
      </c>
      <c r="H130" s="271">
        <v>2.5200000000005201E-3</v>
      </c>
      <c r="I130" s="272">
        <f>E130*H130</f>
        <v>4.1580000000008582E-2</v>
      </c>
      <c r="J130" s="271">
        <v>0</v>
      </c>
      <c r="K130" s="272">
        <f>E130*J130</f>
        <v>0</v>
      </c>
      <c r="O130" s="264">
        <v>2</v>
      </c>
      <c r="AA130" s="238">
        <v>1</v>
      </c>
      <c r="AB130" s="238">
        <v>7</v>
      </c>
      <c r="AC130" s="238">
        <v>7</v>
      </c>
      <c r="AZ130" s="238">
        <v>2</v>
      </c>
      <c r="BA130" s="238">
        <f>IF(AZ130=1,G130,0)</f>
        <v>0</v>
      </c>
      <c r="BB130" s="238">
        <f>IF(AZ130=2,G130,0)</f>
        <v>0</v>
      </c>
      <c r="BC130" s="238">
        <f>IF(AZ130=3,G130,0)</f>
        <v>0</v>
      </c>
      <c r="BD130" s="238">
        <f>IF(AZ130=4,G130,0)</f>
        <v>0</v>
      </c>
      <c r="BE130" s="238">
        <f>IF(AZ130=5,G130,0)</f>
        <v>0</v>
      </c>
      <c r="CA130" s="273">
        <v>1</v>
      </c>
      <c r="CB130" s="273">
        <v>7</v>
      </c>
    </row>
    <row r="131" spans="1:80">
      <c r="A131" s="274"/>
      <c r="B131" s="278"/>
      <c r="C131" s="337" t="s">
        <v>276</v>
      </c>
      <c r="D131" s="338"/>
      <c r="E131" s="279">
        <v>4.25</v>
      </c>
      <c r="F131" s="280"/>
      <c r="G131" s="281"/>
      <c r="H131" s="282"/>
      <c r="I131" s="276"/>
      <c r="J131" s="283"/>
      <c r="K131" s="276"/>
      <c r="M131" s="277" t="s">
        <v>276</v>
      </c>
      <c r="O131" s="264"/>
    </row>
    <row r="132" spans="1:80">
      <c r="A132" s="274"/>
      <c r="B132" s="278"/>
      <c r="C132" s="337" t="s">
        <v>277</v>
      </c>
      <c r="D132" s="338"/>
      <c r="E132" s="279">
        <v>9.5500000000000007</v>
      </c>
      <c r="F132" s="280"/>
      <c r="G132" s="281"/>
      <c r="H132" s="282"/>
      <c r="I132" s="276"/>
      <c r="J132" s="283"/>
      <c r="K132" s="276"/>
      <c r="M132" s="277" t="s">
        <v>277</v>
      </c>
      <c r="O132" s="264"/>
    </row>
    <row r="133" spans="1:80">
      <c r="A133" s="274"/>
      <c r="B133" s="278"/>
      <c r="C133" s="337" t="s">
        <v>278</v>
      </c>
      <c r="D133" s="338"/>
      <c r="E133" s="279">
        <v>2.7</v>
      </c>
      <c r="F133" s="280"/>
      <c r="G133" s="281"/>
      <c r="H133" s="282"/>
      <c r="I133" s="276"/>
      <c r="J133" s="283"/>
      <c r="K133" s="276"/>
      <c r="M133" s="277" t="s">
        <v>278</v>
      </c>
      <c r="O133" s="264"/>
    </row>
    <row r="134" spans="1:80">
      <c r="A134" s="265">
        <v>40</v>
      </c>
      <c r="B134" s="266" t="s">
        <v>279</v>
      </c>
      <c r="C134" s="267" t="s">
        <v>280</v>
      </c>
      <c r="D134" s="268" t="s">
        <v>191</v>
      </c>
      <c r="E134" s="269">
        <v>17</v>
      </c>
      <c r="F134" s="269">
        <v>0</v>
      </c>
      <c r="G134" s="270">
        <f>E134*F134</f>
        <v>0</v>
      </c>
      <c r="H134" s="271">
        <v>3.1999999999996502E-3</v>
      </c>
      <c r="I134" s="272">
        <f>E134*H134</f>
        <v>5.439999999999405E-2</v>
      </c>
      <c r="J134" s="271">
        <v>0</v>
      </c>
      <c r="K134" s="272">
        <f>E134*J134</f>
        <v>0</v>
      </c>
      <c r="O134" s="264">
        <v>2</v>
      </c>
      <c r="AA134" s="238">
        <v>1</v>
      </c>
      <c r="AB134" s="238">
        <v>7</v>
      </c>
      <c r="AC134" s="238">
        <v>7</v>
      </c>
      <c r="AZ134" s="238">
        <v>2</v>
      </c>
      <c r="BA134" s="238">
        <f>IF(AZ134=1,G134,0)</f>
        <v>0</v>
      </c>
      <c r="BB134" s="238">
        <f>IF(AZ134=2,G134,0)</f>
        <v>0</v>
      </c>
      <c r="BC134" s="238">
        <f>IF(AZ134=3,G134,0)</f>
        <v>0</v>
      </c>
      <c r="BD134" s="238">
        <f>IF(AZ134=4,G134,0)</f>
        <v>0</v>
      </c>
      <c r="BE134" s="238">
        <f>IF(AZ134=5,G134,0)</f>
        <v>0</v>
      </c>
      <c r="CA134" s="273">
        <v>1</v>
      </c>
      <c r="CB134" s="273">
        <v>7</v>
      </c>
    </row>
    <row r="135" spans="1:80">
      <c r="A135" s="274"/>
      <c r="B135" s="278"/>
      <c r="C135" s="337" t="s">
        <v>281</v>
      </c>
      <c r="D135" s="338"/>
      <c r="E135" s="279">
        <v>7.9</v>
      </c>
      <c r="F135" s="280"/>
      <c r="G135" s="281"/>
      <c r="H135" s="282"/>
      <c r="I135" s="276"/>
      <c r="J135" s="283"/>
      <c r="K135" s="276"/>
      <c r="M135" s="277" t="s">
        <v>281</v>
      </c>
      <c r="O135" s="264"/>
    </row>
    <row r="136" spans="1:80">
      <c r="A136" s="274"/>
      <c r="B136" s="278"/>
      <c r="C136" s="337" t="s">
        <v>282</v>
      </c>
      <c r="D136" s="338"/>
      <c r="E136" s="279">
        <v>6.25</v>
      </c>
      <c r="F136" s="280"/>
      <c r="G136" s="281"/>
      <c r="H136" s="282"/>
      <c r="I136" s="276"/>
      <c r="J136" s="283"/>
      <c r="K136" s="276"/>
      <c r="M136" s="277" t="s">
        <v>282</v>
      </c>
      <c r="O136" s="264"/>
    </row>
    <row r="137" spans="1:80">
      <c r="A137" s="274"/>
      <c r="B137" s="278"/>
      <c r="C137" s="337" t="s">
        <v>283</v>
      </c>
      <c r="D137" s="338"/>
      <c r="E137" s="279">
        <v>2.85</v>
      </c>
      <c r="F137" s="280"/>
      <c r="G137" s="281"/>
      <c r="H137" s="282"/>
      <c r="I137" s="276"/>
      <c r="J137" s="283"/>
      <c r="K137" s="276"/>
      <c r="M137" s="277" t="s">
        <v>283</v>
      </c>
      <c r="O137" s="264"/>
    </row>
    <row r="138" spans="1:80">
      <c r="A138" s="265">
        <v>41</v>
      </c>
      <c r="B138" s="266" t="s">
        <v>284</v>
      </c>
      <c r="C138" s="267" t="s">
        <v>285</v>
      </c>
      <c r="D138" s="268" t="s">
        <v>191</v>
      </c>
      <c r="E138" s="269">
        <v>14</v>
      </c>
      <c r="F138" s="269">
        <v>0</v>
      </c>
      <c r="G138" s="270">
        <f>E138*F138</f>
        <v>0</v>
      </c>
      <c r="H138" s="271">
        <v>2.8299999999994402E-3</v>
      </c>
      <c r="I138" s="272">
        <f>E138*H138</f>
        <v>3.9619999999992161E-2</v>
      </c>
      <c r="J138" s="271">
        <v>0</v>
      </c>
      <c r="K138" s="272">
        <f>E138*J138</f>
        <v>0</v>
      </c>
      <c r="O138" s="264">
        <v>2</v>
      </c>
      <c r="AA138" s="238">
        <v>1</v>
      </c>
      <c r="AB138" s="238">
        <v>7</v>
      </c>
      <c r="AC138" s="238">
        <v>7</v>
      </c>
      <c r="AZ138" s="238">
        <v>2</v>
      </c>
      <c r="BA138" s="238">
        <f>IF(AZ138=1,G138,0)</f>
        <v>0</v>
      </c>
      <c r="BB138" s="238">
        <f>IF(AZ138=2,G138,0)</f>
        <v>0</v>
      </c>
      <c r="BC138" s="238">
        <f>IF(AZ138=3,G138,0)</f>
        <v>0</v>
      </c>
      <c r="BD138" s="238">
        <f>IF(AZ138=4,G138,0)</f>
        <v>0</v>
      </c>
      <c r="BE138" s="238">
        <f>IF(AZ138=5,G138,0)</f>
        <v>0</v>
      </c>
      <c r="CA138" s="273">
        <v>1</v>
      </c>
      <c r="CB138" s="273">
        <v>7</v>
      </c>
    </row>
    <row r="139" spans="1:80">
      <c r="A139" s="274"/>
      <c r="B139" s="278"/>
      <c r="C139" s="337" t="s">
        <v>286</v>
      </c>
      <c r="D139" s="338"/>
      <c r="E139" s="279">
        <v>6.6</v>
      </c>
      <c r="F139" s="280"/>
      <c r="G139" s="281"/>
      <c r="H139" s="282"/>
      <c r="I139" s="276"/>
      <c r="J139" s="283"/>
      <c r="K139" s="276"/>
      <c r="M139" s="277" t="s">
        <v>286</v>
      </c>
      <c r="O139" s="264"/>
    </row>
    <row r="140" spans="1:80">
      <c r="A140" s="274"/>
      <c r="B140" s="278"/>
      <c r="C140" s="337" t="s">
        <v>287</v>
      </c>
      <c r="D140" s="338"/>
      <c r="E140" s="279">
        <v>4.9000000000000004</v>
      </c>
      <c r="F140" s="280"/>
      <c r="G140" s="281"/>
      <c r="H140" s="282"/>
      <c r="I140" s="276"/>
      <c r="J140" s="283"/>
      <c r="K140" s="276"/>
      <c r="M140" s="277" t="s">
        <v>287</v>
      </c>
      <c r="O140" s="264"/>
    </row>
    <row r="141" spans="1:80">
      <c r="A141" s="274"/>
      <c r="B141" s="278"/>
      <c r="C141" s="337" t="s">
        <v>288</v>
      </c>
      <c r="D141" s="338"/>
      <c r="E141" s="279">
        <v>2.5</v>
      </c>
      <c r="F141" s="280"/>
      <c r="G141" s="281"/>
      <c r="H141" s="282"/>
      <c r="I141" s="276"/>
      <c r="J141" s="283"/>
      <c r="K141" s="276"/>
      <c r="M141" s="277" t="s">
        <v>288</v>
      </c>
      <c r="O141" s="264"/>
    </row>
    <row r="142" spans="1:80" ht="22.5">
      <c r="A142" s="265">
        <v>42</v>
      </c>
      <c r="B142" s="266" t="s">
        <v>289</v>
      </c>
      <c r="C142" s="267" t="s">
        <v>290</v>
      </c>
      <c r="D142" s="268" t="s">
        <v>175</v>
      </c>
      <c r="E142" s="269">
        <v>2</v>
      </c>
      <c r="F142" s="269">
        <v>0</v>
      </c>
      <c r="G142" s="270">
        <f>E142*F142</f>
        <v>0</v>
      </c>
      <c r="H142" s="271">
        <v>1.83E-3</v>
      </c>
      <c r="I142" s="272">
        <f>E142*H142</f>
        <v>3.6600000000000001E-3</v>
      </c>
      <c r="J142" s="271">
        <v>0</v>
      </c>
      <c r="K142" s="272">
        <f>E142*J142</f>
        <v>0</v>
      </c>
      <c r="O142" s="264">
        <v>2</v>
      </c>
      <c r="AA142" s="238">
        <v>1</v>
      </c>
      <c r="AB142" s="238">
        <v>7</v>
      </c>
      <c r="AC142" s="238">
        <v>7</v>
      </c>
      <c r="AZ142" s="238">
        <v>2</v>
      </c>
      <c r="BA142" s="238">
        <f>IF(AZ142=1,G142,0)</f>
        <v>0</v>
      </c>
      <c r="BB142" s="238">
        <f>IF(AZ142=2,G142,0)</f>
        <v>0</v>
      </c>
      <c r="BC142" s="238">
        <f>IF(AZ142=3,G142,0)</f>
        <v>0</v>
      </c>
      <c r="BD142" s="238">
        <f>IF(AZ142=4,G142,0)</f>
        <v>0</v>
      </c>
      <c r="BE142" s="238">
        <f>IF(AZ142=5,G142,0)</f>
        <v>0</v>
      </c>
      <c r="CA142" s="273">
        <v>1</v>
      </c>
      <c r="CB142" s="273">
        <v>7</v>
      </c>
    </row>
    <row r="143" spans="1:80">
      <c r="A143" s="265">
        <v>43</v>
      </c>
      <c r="B143" s="266" t="s">
        <v>291</v>
      </c>
      <c r="C143" s="267" t="s">
        <v>292</v>
      </c>
      <c r="D143" s="268" t="s">
        <v>191</v>
      </c>
      <c r="E143" s="269">
        <v>393.5</v>
      </c>
      <c r="F143" s="269">
        <v>0</v>
      </c>
      <c r="G143" s="270">
        <f>E143*F143</f>
        <v>0</v>
      </c>
      <c r="H143" s="271">
        <v>0</v>
      </c>
      <c r="I143" s="272">
        <f>E143*H143</f>
        <v>0</v>
      </c>
      <c r="J143" s="271">
        <v>0</v>
      </c>
      <c r="K143" s="272">
        <f>E143*J143</f>
        <v>0</v>
      </c>
      <c r="O143" s="264">
        <v>2</v>
      </c>
      <c r="AA143" s="238">
        <v>1</v>
      </c>
      <c r="AB143" s="238">
        <v>7</v>
      </c>
      <c r="AC143" s="238">
        <v>7</v>
      </c>
      <c r="AZ143" s="238">
        <v>2</v>
      </c>
      <c r="BA143" s="238">
        <f>IF(AZ143=1,G143,0)</f>
        <v>0</v>
      </c>
      <c r="BB143" s="238">
        <f>IF(AZ143=2,G143,0)</f>
        <v>0</v>
      </c>
      <c r="BC143" s="238">
        <f>IF(AZ143=3,G143,0)</f>
        <v>0</v>
      </c>
      <c r="BD143" s="238">
        <f>IF(AZ143=4,G143,0)</f>
        <v>0</v>
      </c>
      <c r="BE143" s="238">
        <f>IF(AZ143=5,G143,0)</f>
        <v>0</v>
      </c>
      <c r="CA143" s="273">
        <v>1</v>
      </c>
      <c r="CB143" s="273">
        <v>7</v>
      </c>
    </row>
    <row r="144" spans="1:80">
      <c r="A144" s="274"/>
      <c r="B144" s="275"/>
      <c r="C144" s="339" t="s">
        <v>293</v>
      </c>
      <c r="D144" s="340"/>
      <c r="E144" s="340"/>
      <c r="F144" s="340"/>
      <c r="G144" s="341"/>
      <c r="I144" s="276"/>
      <c r="K144" s="276"/>
      <c r="L144" s="277" t="s">
        <v>293</v>
      </c>
      <c r="O144" s="264">
        <v>3</v>
      </c>
    </row>
    <row r="145" spans="1:80" ht="22.5">
      <c r="A145" s="274"/>
      <c r="B145" s="278"/>
      <c r="C145" s="337" t="s">
        <v>294</v>
      </c>
      <c r="D145" s="338"/>
      <c r="E145" s="279">
        <v>393.5</v>
      </c>
      <c r="F145" s="280"/>
      <c r="G145" s="281"/>
      <c r="H145" s="282"/>
      <c r="I145" s="276"/>
      <c r="J145" s="283"/>
      <c r="K145" s="276"/>
      <c r="M145" s="277" t="s">
        <v>294</v>
      </c>
      <c r="O145" s="264"/>
    </row>
    <row r="146" spans="1:80">
      <c r="A146" s="265">
        <v>44</v>
      </c>
      <c r="B146" s="266" t="s">
        <v>295</v>
      </c>
      <c r="C146" s="267" t="s">
        <v>296</v>
      </c>
      <c r="D146" s="268" t="s">
        <v>191</v>
      </c>
      <c r="E146" s="269">
        <v>25</v>
      </c>
      <c r="F146" s="269">
        <v>0</v>
      </c>
      <c r="G146" s="270">
        <f>E146*F146</f>
        <v>0</v>
      </c>
      <c r="H146" s="271">
        <v>0</v>
      </c>
      <c r="I146" s="272">
        <f>E146*H146</f>
        <v>0</v>
      </c>
      <c r="J146" s="271">
        <v>0</v>
      </c>
      <c r="K146" s="272">
        <f>E146*J146</f>
        <v>0</v>
      </c>
      <c r="O146" s="264">
        <v>2</v>
      </c>
      <c r="AA146" s="238">
        <v>1</v>
      </c>
      <c r="AB146" s="238">
        <v>7</v>
      </c>
      <c r="AC146" s="238">
        <v>7</v>
      </c>
      <c r="AZ146" s="238">
        <v>2</v>
      </c>
      <c r="BA146" s="238">
        <f>IF(AZ146=1,G146,0)</f>
        <v>0</v>
      </c>
      <c r="BB146" s="238">
        <f>IF(AZ146=2,G146,0)</f>
        <v>0</v>
      </c>
      <c r="BC146" s="238">
        <f>IF(AZ146=3,G146,0)</f>
        <v>0</v>
      </c>
      <c r="BD146" s="238">
        <f>IF(AZ146=4,G146,0)</f>
        <v>0</v>
      </c>
      <c r="BE146" s="238">
        <f>IF(AZ146=5,G146,0)</f>
        <v>0</v>
      </c>
      <c r="CA146" s="273">
        <v>1</v>
      </c>
      <c r="CB146" s="273">
        <v>7</v>
      </c>
    </row>
    <row r="147" spans="1:80">
      <c r="A147" s="274"/>
      <c r="B147" s="275"/>
      <c r="C147" s="339" t="s">
        <v>293</v>
      </c>
      <c r="D147" s="340"/>
      <c r="E147" s="340"/>
      <c r="F147" s="340"/>
      <c r="G147" s="341"/>
      <c r="I147" s="276"/>
      <c r="K147" s="276"/>
      <c r="L147" s="277" t="s">
        <v>293</v>
      </c>
      <c r="O147" s="264">
        <v>3</v>
      </c>
    </row>
    <row r="148" spans="1:80">
      <c r="A148" s="265">
        <v>45</v>
      </c>
      <c r="B148" s="266" t="s">
        <v>297</v>
      </c>
      <c r="C148" s="267" t="s">
        <v>298</v>
      </c>
      <c r="D148" s="268" t="s">
        <v>191</v>
      </c>
      <c r="E148" s="269">
        <v>418.5</v>
      </c>
      <c r="F148" s="269">
        <v>0</v>
      </c>
      <c r="G148" s="270">
        <f>E148*F148</f>
        <v>0</v>
      </c>
      <c r="H148" s="271">
        <v>0</v>
      </c>
      <c r="I148" s="272">
        <f>E148*H148</f>
        <v>0</v>
      </c>
      <c r="J148" s="271">
        <v>0</v>
      </c>
      <c r="K148" s="272">
        <f>E148*J148</f>
        <v>0</v>
      </c>
      <c r="O148" s="264">
        <v>2</v>
      </c>
      <c r="AA148" s="238">
        <v>1</v>
      </c>
      <c r="AB148" s="238">
        <v>7</v>
      </c>
      <c r="AC148" s="238">
        <v>7</v>
      </c>
      <c r="AZ148" s="238">
        <v>2</v>
      </c>
      <c r="BA148" s="238">
        <f>IF(AZ148=1,G148,0)</f>
        <v>0</v>
      </c>
      <c r="BB148" s="238">
        <f>IF(AZ148=2,G148,0)</f>
        <v>0</v>
      </c>
      <c r="BC148" s="238">
        <f>IF(AZ148=3,G148,0)</f>
        <v>0</v>
      </c>
      <c r="BD148" s="238">
        <f>IF(AZ148=4,G148,0)</f>
        <v>0</v>
      </c>
      <c r="BE148" s="238">
        <f>IF(AZ148=5,G148,0)</f>
        <v>0</v>
      </c>
      <c r="CA148" s="273">
        <v>1</v>
      </c>
      <c r="CB148" s="273">
        <v>7</v>
      </c>
    </row>
    <row r="149" spans="1:80">
      <c r="A149" s="274"/>
      <c r="B149" s="275"/>
      <c r="C149" s="339" t="s">
        <v>293</v>
      </c>
      <c r="D149" s="340"/>
      <c r="E149" s="340"/>
      <c r="F149" s="340"/>
      <c r="G149" s="341"/>
      <c r="I149" s="276"/>
      <c r="K149" s="276"/>
      <c r="L149" s="277" t="s">
        <v>293</v>
      </c>
      <c r="O149" s="264">
        <v>3</v>
      </c>
    </row>
    <row r="150" spans="1:80">
      <c r="A150" s="274"/>
      <c r="B150" s="278"/>
      <c r="C150" s="337" t="s">
        <v>299</v>
      </c>
      <c r="D150" s="338"/>
      <c r="E150" s="279">
        <v>418.5</v>
      </c>
      <c r="F150" s="280"/>
      <c r="G150" s="281"/>
      <c r="H150" s="282"/>
      <c r="I150" s="276"/>
      <c r="J150" s="283"/>
      <c r="K150" s="276"/>
      <c r="M150" s="277" t="s">
        <v>299</v>
      </c>
      <c r="O150" s="264"/>
    </row>
    <row r="151" spans="1:80">
      <c r="A151" s="265">
        <v>46</v>
      </c>
      <c r="B151" s="266" t="s">
        <v>300</v>
      </c>
      <c r="C151" s="267" t="s">
        <v>301</v>
      </c>
      <c r="D151" s="268" t="s">
        <v>181</v>
      </c>
      <c r="E151" s="269">
        <v>2</v>
      </c>
      <c r="F151" s="269">
        <v>0</v>
      </c>
      <c r="G151" s="270">
        <f>E151*F151</f>
        <v>0</v>
      </c>
      <c r="H151" s="271">
        <v>1.00000000000051E-2</v>
      </c>
      <c r="I151" s="272">
        <f>E151*H151</f>
        <v>2.0000000000010201E-2</v>
      </c>
      <c r="J151" s="271"/>
      <c r="K151" s="272">
        <f>E151*J151</f>
        <v>0</v>
      </c>
      <c r="O151" s="264">
        <v>2</v>
      </c>
      <c r="AA151" s="238">
        <v>12</v>
      </c>
      <c r="AB151" s="238">
        <v>0</v>
      </c>
      <c r="AC151" s="238">
        <v>83</v>
      </c>
      <c r="AZ151" s="238">
        <v>2</v>
      </c>
      <c r="BA151" s="238">
        <f>IF(AZ151=1,G151,0)</f>
        <v>0</v>
      </c>
      <c r="BB151" s="238">
        <f>IF(AZ151=2,G151,0)</f>
        <v>0</v>
      </c>
      <c r="BC151" s="238">
        <f>IF(AZ151=3,G151,0)</f>
        <v>0</v>
      </c>
      <c r="BD151" s="238">
        <f>IF(AZ151=4,G151,0)</f>
        <v>0</v>
      </c>
      <c r="BE151" s="238">
        <f>IF(AZ151=5,G151,0)</f>
        <v>0</v>
      </c>
      <c r="CA151" s="273">
        <v>12</v>
      </c>
      <c r="CB151" s="273">
        <v>0</v>
      </c>
    </row>
    <row r="152" spans="1:80">
      <c r="A152" s="274"/>
      <c r="B152" s="275"/>
      <c r="C152" s="339" t="s">
        <v>302</v>
      </c>
      <c r="D152" s="340"/>
      <c r="E152" s="340"/>
      <c r="F152" s="340"/>
      <c r="G152" s="341"/>
      <c r="I152" s="276"/>
      <c r="K152" s="276"/>
      <c r="L152" s="277" t="s">
        <v>302</v>
      </c>
      <c r="O152" s="264">
        <v>3</v>
      </c>
    </row>
    <row r="153" spans="1:80">
      <c r="A153" s="265">
        <v>47</v>
      </c>
      <c r="B153" s="266" t="s">
        <v>303</v>
      </c>
      <c r="C153" s="267" t="s">
        <v>304</v>
      </c>
      <c r="D153" s="268" t="s">
        <v>100</v>
      </c>
      <c r="E153" s="269">
        <v>9</v>
      </c>
      <c r="F153" s="269">
        <v>0</v>
      </c>
      <c r="G153" s="270">
        <f>E153*F153</f>
        <v>0</v>
      </c>
      <c r="H153" s="271">
        <v>1.9999999999988898E-3</v>
      </c>
      <c r="I153" s="272">
        <f>E153*H153</f>
        <v>1.799999999999001E-2</v>
      </c>
      <c r="J153" s="271"/>
      <c r="K153" s="272">
        <f>E153*J153</f>
        <v>0</v>
      </c>
      <c r="O153" s="264">
        <v>2</v>
      </c>
      <c r="AA153" s="238">
        <v>12</v>
      </c>
      <c r="AB153" s="238">
        <v>0</v>
      </c>
      <c r="AC153" s="238">
        <v>7</v>
      </c>
      <c r="AZ153" s="238">
        <v>2</v>
      </c>
      <c r="BA153" s="238">
        <f>IF(AZ153=1,G153,0)</f>
        <v>0</v>
      </c>
      <c r="BB153" s="238">
        <f>IF(AZ153=2,G153,0)</f>
        <v>0</v>
      </c>
      <c r="BC153" s="238">
        <f>IF(AZ153=3,G153,0)</f>
        <v>0</v>
      </c>
      <c r="BD153" s="238">
        <f>IF(AZ153=4,G153,0)</f>
        <v>0</v>
      </c>
      <c r="BE153" s="238">
        <f>IF(AZ153=5,G153,0)</f>
        <v>0</v>
      </c>
      <c r="CA153" s="273">
        <v>12</v>
      </c>
      <c r="CB153" s="273">
        <v>0</v>
      </c>
    </row>
    <row r="154" spans="1:80">
      <c r="A154" s="274"/>
      <c r="B154" s="275"/>
      <c r="C154" s="339" t="s">
        <v>223</v>
      </c>
      <c r="D154" s="340"/>
      <c r="E154" s="340"/>
      <c r="F154" s="340"/>
      <c r="G154" s="341"/>
      <c r="I154" s="276"/>
      <c r="K154" s="276"/>
      <c r="L154" s="277" t="s">
        <v>223</v>
      </c>
      <c r="O154" s="264">
        <v>3</v>
      </c>
    </row>
    <row r="155" spans="1:80">
      <c r="A155" s="274"/>
      <c r="B155" s="275"/>
      <c r="C155" s="339" t="s">
        <v>305</v>
      </c>
      <c r="D155" s="340"/>
      <c r="E155" s="340"/>
      <c r="F155" s="340"/>
      <c r="G155" s="341"/>
      <c r="I155" s="276"/>
      <c r="K155" s="276"/>
      <c r="L155" s="277" t="s">
        <v>305</v>
      </c>
      <c r="O155" s="264">
        <v>3</v>
      </c>
    </row>
    <row r="156" spans="1:80">
      <c r="A156" s="274"/>
      <c r="B156" s="275"/>
      <c r="C156" s="339" t="s">
        <v>306</v>
      </c>
      <c r="D156" s="340"/>
      <c r="E156" s="340"/>
      <c r="F156" s="340"/>
      <c r="G156" s="341"/>
      <c r="I156" s="276"/>
      <c r="K156" s="276"/>
      <c r="L156" s="277" t="s">
        <v>306</v>
      </c>
      <c r="O156" s="264">
        <v>3</v>
      </c>
    </row>
    <row r="157" spans="1:80" ht="22.5">
      <c r="A157" s="265">
        <v>48</v>
      </c>
      <c r="B157" s="266" t="s">
        <v>307</v>
      </c>
      <c r="C157" s="267" t="s">
        <v>308</v>
      </c>
      <c r="D157" s="268" t="s">
        <v>175</v>
      </c>
      <c r="E157" s="269">
        <v>5</v>
      </c>
      <c r="F157" s="269">
        <v>0</v>
      </c>
      <c r="G157" s="270">
        <f>E157*F157</f>
        <v>0</v>
      </c>
      <c r="H157" s="271">
        <v>9.9999999999944599E-4</v>
      </c>
      <c r="I157" s="272">
        <f>E157*H157</f>
        <v>4.9999999999972298E-3</v>
      </c>
      <c r="J157" s="271"/>
      <c r="K157" s="272">
        <f>E157*J157</f>
        <v>0</v>
      </c>
      <c r="O157" s="264">
        <v>2</v>
      </c>
      <c r="AA157" s="238">
        <v>12</v>
      </c>
      <c r="AB157" s="238">
        <v>0</v>
      </c>
      <c r="AC157" s="238">
        <v>11</v>
      </c>
      <c r="AZ157" s="238">
        <v>2</v>
      </c>
      <c r="BA157" s="238">
        <f>IF(AZ157=1,G157,0)</f>
        <v>0</v>
      </c>
      <c r="BB157" s="238">
        <f>IF(AZ157=2,G157,0)</f>
        <v>0</v>
      </c>
      <c r="BC157" s="238">
        <f>IF(AZ157=3,G157,0)</f>
        <v>0</v>
      </c>
      <c r="BD157" s="238">
        <f>IF(AZ157=4,G157,0)</f>
        <v>0</v>
      </c>
      <c r="BE157" s="238">
        <f>IF(AZ157=5,G157,0)</f>
        <v>0</v>
      </c>
      <c r="CA157" s="273">
        <v>12</v>
      </c>
      <c r="CB157" s="273">
        <v>0</v>
      </c>
    </row>
    <row r="158" spans="1:80">
      <c r="A158" s="274"/>
      <c r="B158" s="275"/>
      <c r="C158" s="339" t="s">
        <v>223</v>
      </c>
      <c r="D158" s="340"/>
      <c r="E158" s="340"/>
      <c r="F158" s="340"/>
      <c r="G158" s="341"/>
      <c r="I158" s="276"/>
      <c r="K158" s="276"/>
      <c r="L158" s="277" t="s">
        <v>223</v>
      </c>
      <c r="O158" s="264">
        <v>3</v>
      </c>
    </row>
    <row r="159" spans="1:80">
      <c r="A159" s="274"/>
      <c r="B159" s="275"/>
      <c r="C159" s="339" t="s">
        <v>309</v>
      </c>
      <c r="D159" s="340"/>
      <c r="E159" s="340"/>
      <c r="F159" s="340"/>
      <c r="G159" s="341"/>
      <c r="I159" s="276"/>
      <c r="K159" s="276"/>
      <c r="L159" s="277" t="s">
        <v>309</v>
      </c>
      <c r="O159" s="264">
        <v>3</v>
      </c>
    </row>
    <row r="160" spans="1:80">
      <c r="A160" s="274"/>
      <c r="B160" s="278"/>
      <c r="C160" s="337" t="s">
        <v>176</v>
      </c>
      <c r="D160" s="338"/>
      <c r="E160" s="279">
        <v>2</v>
      </c>
      <c r="F160" s="280"/>
      <c r="G160" s="281"/>
      <c r="H160" s="282"/>
      <c r="I160" s="276"/>
      <c r="J160" s="283"/>
      <c r="K160" s="276"/>
      <c r="M160" s="277" t="s">
        <v>176</v>
      </c>
      <c r="O160" s="264"/>
    </row>
    <row r="161" spans="1:80">
      <c r="A161" s="274"/>
      <c r="B161" s="278"/>
      <c r="C161" s="337" t="s">
        <v>310</v>
      </c>
      <c r="D161" s="338"/>
      <c r="E161" s="279">
        <v>3</v>
      </c>
      <c r="F161" s="280"/>
      <c r="G161" s="281"/>
      <c r="H161" s="282"/>
      <c r="I161" s="276"/>
      <c r="J161" s="283"/>
      <c r="K161" s="276"/>
      <c r="M161" s="277" t="s">
        <v>310</v>
      </c>
      <c r="O161" s="264"/>
    </row>
    <row r="162" spans="1:80">
      <c r="A162" s="265">
        <v>49</v>
      </c>
      <c r="B162" s="266" t="s">
        <v>311</v>
      </c>
      <c r="C162" s="267" t="s">
        <v>312</v>
      </c>
      <c r="D162" s="268" t="s">
        <v>313</v>
      </c>
      <c r="E162" s="269">
        <v>7</v>
      </c>
      <c r="F162" s="269">
        <v>0</v>
      </c>
      <c r="G162" s="270">
        <f>E162*F162</f>
        <v>0</v>
      </c>
      <c r="H162" s="271">
        <v>0</v>
      </c>
      <c r="I162" s="272">
        <f>E162*H162</f>
        <v>0</v>
      </c>
      <c r="J162" s="271"/>
      <c r="K162" s="272">
        <f>E162*J162</f>
        <v>0</v>
      </c>
      <c r="O162" s="264">
        <v>2</v>
      </c>
      <c r="AA162" s="238">
        <v>12</v>
      </c>
      <c r="AB162" s="238">
        <v>0</v>
      </c>
      <c r="AC162" s="238">
        <v>13</v>
      </c>
      <c r="AZ162" s="238">
        <v>2</v>
      </c>
      <c r="BA162" s="238">
        <f>IF(AZ162=1,G162,0)</f>
        <v>0</v>
      </c>
      <c r="BB162" s="238">
        <f>IF(AZ162=2,G162,0)</f>
        <v>0</v>
      </c>
      <c r="BC162" s="238">
        <f>IF(AZ162=3,G162,0)</f>
        <v>0</v>
      </c>
      <c r="BD162" s="238">
        <f>IF(AZ162=4,G162,0)</f>
        <v>0</v>
      </c>
      <c r="BE162" s="238">
        <f>IF(AZ162=5,G162,0)</f>
        <v>0</v>
      </c>
      <c r="CA162" s="273">
        <v>12</v>
      </c>
      <c r="CB162" s="273">
        <v>0</v>
      </c>
    </row>
    <row r="163" spans="1:80">
      <c r="A163" s="274"/>
      <c r="B163" s="275"/>
      <c r="C163" s="339" t="s">
        <v>223</v>
      </c>
      <c r="D163" s="340"/>
      <c r="E163" s="340"/>
      <c r="F163" s="340"/>
      <c r="G163" s="341"/>
      <c r="I163" s="276"/>
      <c r="K163" s="276"/>
      <c r="L163" s="277" t="s">
        <v>223</v>
      </c>
      <c r="O163" s="264">
        <v>3</v>
      </c>
    </row>
    <row r="164" spans="1:80">
      <c r="A164" s="274"/>
      <c r="B164" s="275"/>
      <c r="C164" s="339" t="s">
        <v>314</v>
      </c>
      <c r="D164" s="340"/>
      <c r="E164" s="340"/>
      <c r="F164" s="340"/>
      <c r="G164" s="341"/>
      <c r="I164" s="276"/>
      <c r="K164" s="276"/>
      <c r="L164" s="277" t="s">
        <v>314</v>
      </c>
      <c r="O164" s="264">
        <v>3</v>
      </c>
    </row>
    <row r="165" spans="1:80">
      <c r="A165" s="274"/>
      <c r="B165" s="278"/>
      <c r="C165" s="337" t="s">
        <v>315</v>
      </c>
      <c r="D165" s="338"/>
      <c r="E165" s="279">
        <v>2</v>
      </c>
      <c r="F165" s="280"/>
      <c r="G165" s="281"/>
      <c r="H165" s="282"/>
      <c r="I165" s="276"/>
      <c r="J165" s="283"/>
      <c r="K165" s="276"/>
      <c r="M165" s="277" t="s">
        <v>315</v>
      </c>
      <c r="O165" s="264"/>
    </row>
    <row r="166" spans="1:80">
      <c r="A166" s="274"/>
      <c r="B166" s="278"/>
      <c r="C166" s="337" t="s">
        <v>316</v>
      </c>
      <c r="D166" s="338"/>
      <c r="E166" s="279">
        <v>5</v>
      </c>
      <c r="F166" s="280"/>
      <c r="G166" s="281"/>
      <c r="H166" s="282"/>
      <c r="I166" s="276"/>
      <c r="J166" s="283"/>
      <c r="K166" s="276"/>
      <c r="M166" s="277" t="s">
        <v>316</v>
      </c>
      <c r="O166" s="264"/>
    </row>
    <row r="167" spans="1:80" ht="22.5">
      <c r="A167" s="265">
        <v>50</v>
      </c>
      <c r="B167" s="266" t="s">
        <v>317</v>
      </c>
      <c r="C167" s="267" t="s">
        <v>318</v>
      </c>
      <c r="D167" s="268" t="s">
        <v>175</v>
      </c>
      <c r="E167" s="269">
        <v>5</v>
      </c>
      <c r="F167" s="269">
        <v>0</v>
      </c>
      <c r="G167" s="270">
        <f>E167*F167</f>
        <v>0</v>
      </c>
      <c r="H167" s="271">
        <v>0</v>
      </c>
      <c r="I167" s="272">
        <f>E167*H167</f>
        <v>0</v>
      </c>
      <c r="J167" s="271"/>
      <c r="K167" s="272">
        <f>E167*J167</f>
        <v>0</v>
      </c>
      <c r="O167" s="264">
        <v>2</v>
      </c>
      <c r="AA167" s="238">
        <v>12</v>
      </c>
      <c r="AB167" s="238">
        <v>0</v>
      </c>
      <c r="AC167" s="238">
        <v>14</v>
      </c>
      <c r="AZ167" s="238">
        <v>2</v>
      </c>
      <c r="BA167" s="238">
        <f>IF(AZ167=1,G167,0)</f>
        <v>0</v>
      </c>
      <c r="BB167" s="238">
        <f>IF(AZ167=2,G167,0)</f>
        <v>0</v>
      </c>
      <c r="BC167" s="238">
        <f>IF(AZ167=3,G167,0)</f>
        <v>0</v>
      </c>
      <c r="BD167" s="238">
        <f>IF(AZ167=4,G167,0)</f>
        <v>0</v>
      </c>
      <c r="BE167" s="238">
        <f>IF(AZ167=5,G167,0)</f>
        <v>0</v>
      </c>
      <c r="CA167" s="273">
        <v>12</v>
      </c>
      <c r="CB167" s="273">
        <v>0</v>
      </c>
    </row>
    <row r="168" spans="1:80">
      <c r="A168" s="274"/>
      <c r="B168" s="275"/>
      <c r="C168" s="339" t="s">
        <v>223</v>
      </c>
      <c r="D168" s="340"/>
      <c r="E168" s="340"/>
      <c r="F168" s="340"/>
      <c r="G168" s="341"/>
      <c r="I168" s="276"/>
      <c r="K168" s="276"/>
      <c r="L168" s="277" t="s">
        <v>223</v>
      </c>
      <c r="O168" s="264">
        <v>3</v>
      </c>
    </row>
    <row r="169" spans="1:80">
      <c r="A169" s="274"/>
      <c r="B169" s="275"/>
      <c r="C169" s="339" t="s">
        <v>319</v>
      </c>
      <c r="D169" s="340"/>
      <c r="E169" s="340"/>
      <c r="F169" s="340"/>
      <c r="G169" s="341"/>
      <c r="I169" s="276"/>
      <c r="K169" s="276"/>
      <c r="L169" s="277" t="s">
        <v>319</v>
      </c>
      <c r="O169" s="264">
        <v>3</v>
      </c>
    </row>
    <row r="170" spans="1:80">
      <c r="A170" s="274"/>
      <c r="B170" s="275"/>
      <c r="C170" s="339" t="s">
        <v>320</v>
      </c>
      <c r="D170" s="340"/>
      <c r="E170" s="340"/>
      <c r="F170" s="340"/>
      <c r="G170" s="341"/>
      <c r="I170" s="276"/>
      <c r="K170" s="276"/>
      <c r="L170" s="277" t="s">
        <v>320</v>
      </c>
      <c r="O170" s="264">
        <v>3</v>
      </c>
    </row>
    <row r="171" spans="1:80">
      <c r="A171" s="274"/>
      <c r="B171" s="275"/>
      <c r="C171" s="339" t="s">
        <v>321</v>
      </c>
      <c r="D171" s="340"/>
      <c r="E171" s="340"/>
      <c r="F171" s="340"/>
      <c r="G171" s="341"/>
      <c r="I171" s="276"/>
      <c r="K171" s="276"/>
      <c r="L171" s="277" t="s">
        <v>321</v>
      </c>
      <c r="O171" s="264">
        <v>3</v>
      </c>
    </row>
    <row r="172" spans="1:80">
      <c r="A172" s="274"/>
      <c r="B172" s="278"/>
      <c r="C172" s="337" t="s">
        <v>176</v>
      </c>
      <c r="D172" s="338"/>
      <c r="E172" s="279">
        <v>2</v>
      </c>
      <c r="F172" s="280"/>
      <c r="G172" s="281"/>
      <c r="H172" s="282"/>
      <c r="I172" s="276"/>
      <c r="J172" s="283"/>
      <c r="K172" s="276"/>
      <c r="M172" s="277" t="s">
        <v>176</v>
      </c>
      <c r="O172" s="264"/>
    </row>
    <row r="173" spans="1:80">
      <c r="A173" s="274"/>
      <c r="B173" s="278"/>
      <c r="C173" s="337" t="s">
        <v>310</v>
      </c>
      <c r="D173" s="338"/>
      <c r="E173" s="279">
        <v>3</v>
      </c>
      <c r="F173" s="280"/>
      <c r="G173" s="281"/>
      <c r="H173" s="282"/>
      <c r="I173" s="276"/>
      <c r="J173" s="283"/>
      <c r="K173" s="276"/>
      <c r="M173" s="277" t="s">
        <v>310</v>
      </c>
      <c r="O173" s="264"/>
    </row>
    <row r="174" spans="1:80">
      <c r="A174" s="265">
        <v>51</v>
      </c>
      <c r="B174" s="266" t="s">
        <v>322</v>
      </c>
      <c r="C174" s="267" t="s">
        <v>323</v>
      </c>
      <c r="D174" s="268" t="s">
        <v>181</v>
      </c>
      <c r="E174" s="269">
        <v>2</v>
      </c>
      <c r="F174" s="269">
        <v>0</v>
      </c>
      <c r="G174" s="270">
        <f>E174*F174</f>
        <v>0</v>
      </c>
      <c r="H174" s="271">
        <v>0</v>
      </c>
      <c r="I174" s="272">
        <f>E174*H174</f>
        <v>0</v>
      </c>
      <c r="J174" s="271"/>
      <c r="K174" s="272">
        <f>E174*J174</f>
        <v>0</v>
      </c>
      <c r="O174" s="264">
        <v>2</v>
      </c>
      <c r="AA174" s="238">
        <v>12</v>
      </c>
      <c r="AB174" s="238">
        <v>0</v>
      </c>
      <c r="AC174" s="238">
        <v>76</v>
      </c>
      <c r="AZ174" s="238">
        <v>2</v>
      </c>
      <c r="BA174" s="238">
        <f>IF(AZ174=1,G174,0)</f>
        <v>0</v>
      </c>
      <c r="BB174" s="238">
        <f>IF(AZ174=2,G174,0)</f>
        <v>0</v>
      </c>
      <c r="BC174" s="238">
        <f>IF(AZ174=3,G174,0)</f>
        <v>0</v>
      </c>
      <c r="BD174" s="238">
        <f>IF(AZ174=4,G174,0)</f>
        <v>0</v>
      </c>
      <c r="BE174" s="238">
        <f>IF(AZ174=5,G174,0)</f>
        <v>0</v>
      </c>
      <c r="CA174" s="273">
        <v>12</v>
      </c>
      <c r="CB174" s="273">
        <v>0</v>
      </c>
    </row>
    <row r="175" spans="1:80">
      <c r="A175" s="274"/>
      <c r="B175" s="275"/>
      <c r="C175" s="339"/>
      <c r="D175" s="340"/>
      <c r="E175" s="340"/>
      <c r="F175" s="340"/>
      <c r="G175" s="341"/>
      <c r="I175" s="276"/>
      <c r="K175" s="276"/>
      <c r="L175" s="277"/>
      <c r="O175" s="264">
        <v>3</v>
      </c>
    </row>
    <row r="176" spans="1:80" ht="22.5">
      <c r="A176" s="265">
        <v>52</v>
      </c>
      <c r="B176" s="266" t="s">
        <v>324</v>
      </c>
      <c r="C176" s="267" t="s">
        <v>325</v>
      </c>
      <c r="D176" s="268" t="s">
        <v>100</v>
      </c>
      <c r="E176" s="269">
        <v>1</v>
      </c>
      <c r="F176" s="269">
        <v>0</v>
      </c>
      <c r="G176" s="270">
        <f>E176*F176</f>
        <v>0</v>
      </c>
      <c r="H176" s="271">
        <v>0</v>
      </c>
      <c r="I176" s="272">
        <f>E176*H176</f>
        <v>0</v>
      </c>
      <c r="J176" s="271"/>
      <c r="K176" s="272">
        <f>E176*J176</f>
        <v>0</v>
      </c>
      <c r="O176" s="264">
        <v>2</v>
      </c>
      <c r="AA176" s="238">
        <v>12</v>
      </c>
      <c r="AB176" s="238">
        <v>0</v>
      </c>
      <c r="AC176" s="238">
        <v>80</v>
      </c>
      <c r="AZ176" s="238">
        <v>2</v>
      </c>
      <c r="BA176" s="238">
        <f>IF(AZ176=1,G176,0)</f>
        <v>0</v>
      </c>
      <c r="BB176" s="238">
        <f>IF(AZ176=2,G176,0)</f>
        <v>0</v>
      </c>
      <c r="BC176" s="238">
        <f>IF(AZ176=3,G176,0)</f>
        <v>0</v>
      </c>
      <c r="BD176" s="238">
        <f>IF(AZ176=4,G176,0)</f>
        <v>0</v>
      </c>
      <c r="BE176" s="238">
        <f>IF(AZ176=5,G176,0)</f>
        <v>0</v>
      </c>
      <c r="CA176" s="273">
        <v>12</v>
      </c>
      <c r="CB176" s="273">
        <v>0</v>
      </c>
    </row>
    <row r="177" spans="1:80">
      <c r="A177" s="274"/>
      <c r="B177" s="275"/>
      <c r="C177" s="339" t="s">
        <v>326</v>
      </c>
      <c r="D177" s="340"/>
      <c r="E177" s="340"/>
      <c r="F177" s="340"/>
      <c r="G177" s="341"/>
      <c r="I177" s="276"/>
      <c r="K177" s="276"/>
      <c r="L177" s="277" t="s">
        <v>326</v>
      </c>
      <c r="O177" s="264">
        <v>3</v>
      </c>
    </row>
    <row r="178" spans="1:80">
      <c r="A178" s="274"/>
      <c r="B178" s="275"/>
      <c r="C178" s="339" t="s">
        <v>327</v>
      </c>
      <c r="D178" s="340"/>
      <c r="E178" s="340"/>
      <c r="F178" s="340"/>
      <c r="G178" s="341"/>
      <c r="I178" s="276"/>
      <c r="K178" s="276"/>
      <c r="L178" s="277" t="s">
        <v>327</v>
      </c>
      <c r="O178" s="264">
        <v>3</v>
      </c>
    </row>
    <row r="179" spans="1:80">
      <c r="A179" s="274"/>
      <c r="B179" s="275"/>
      <c r="C179" s="339" t="s">
        <v>328</v>
      </c>
      <c r="D179" s="340"/>
      <c r="E179" s="340"/>
      <c r="F179" s="340"/>
      <c r="G179" s="341"/>
      <c r="I179" s="276"/>
      <c r="K179" s="276"/>
      <c r="L179" s="277" t="s">
        <v>328</v>
      </c>
      <c r="O179" s="264">
        <v>3</v>
      </c>
    </row>
    <row r="180" spans="1:80">
      <c r="A180" s="274"/>
      <c r="B180" s="278"/>
      <c r="C180" s="337" t="s">
        <v>329</v>
      </c>
      <c r="D180" s="338"/>
      <c r="E180" s="279">
        <v>1</v>
      </c>
      <c r="F180" s="280"/>
      <c r="G180" s="281"/>
      <c r="H180" s="282"/>
      <c r="I180" s="276"/>
      <c r="J180" s="283"/>
      <c r="K180" s="276"/>
      <c r="M180" s="277" t="s">
        <v>329</v>
      </c>
      <c r="O180" s="264"/>
    </row>
    <row r="181" spans="1:80" ht="22.5">
      <c r="A181" s="265">
        <v>53</v>
      </c>
      <c r="B181" s="266" t="s">
        <v>330</v>
      </c>
      <c r="C181" s="267" t="s">
        <v>331</v>
      </c>
      <c r="D181" s="268" t="s">
        <v>191</v>
      </c>
      <c r="E181" s="269">
        <v>2.1</v>
      </c>
      <c r="F181" s="269">
        <v>0</v>
      </c>
      <c r="G181" s="270">
        <f>E181*F181</f>
        <v>0</v>
      </c>
      <c r="H181" s="271">
        <v>7.40000000000407E-4</v>
      </c>
      <c r="I181" s="272">
        <f>E181*H181</f>
        <v>1.5540000000008548E-3</v>
      </c>
      <c r="J181" s="271"/>
      <c r="K181" s="272">
        <f>E181*J181</f>
        <v>0</v>
      </c>
      <c r="O181" s="264">
        <v>2</v>
      </c>
      <c r="AA181" s="238">
        <v>12</v>
      </c>
      <c r="AB181" s="238">
        <v>0</v>
      </c>
      <c r="AC181" s="238">
        <v>38</v>
      </c>
      <c r="AZ181" s="238">
        <v>2</v>
      </c>
      <c r="BA181" s="238">
        <f>IF(AZ181=1,G181,0)</f>
        <v>0</v>
      </c>
      <c r="BB181" s="238">
        <f>IF(AZ181=2,G181,0)</f>
        <v>0</v>
      </c>
      <c r="BC181" s="238">
        <f>IF(AZ181=3,G181,0)</f>
        <v>0</v>
      </c>
      <c r="BD181" s="238">
        <f>IF(AZ181=4,G181,0)</f>
        <v>0</v>
      </c>
      <c r="BE181" s="238">
        <f>IF(AZ181=5,G181,0)</f>
        <v>0</v>
      </c>
      <c r="CA181" s="273">
        <v>12</v>
      </c>
      <c r="CB181" s="273">
        <v>0</v>
      </c>
    </row>
    <row r="182" spans="1:80">
      <c r="A182" s="274"/>
      <c r="B182" s="278"/>
      <c r="C182" s="337" t="s">
        <v>332</v>
      </c>
      <c r="D182" s="338"/>
      <c r="E182" s="279">
        <v>2.1</v>
      </c>
      <c r="F182" s="280"/>
      <c r="G182" s="281"/>
      <c r="H182" s="282"/>
      <c r="I182" s="276"/>
      <c r="J182" s="283"/>
      <c r="K182" s="276"/>
      <c r="M182" s="277" t="s">
        <v>332</v>
      </c>
      <c r="O182" s="264"/>
    </row>
    <row r="183" spans="1:80">
      <c r="A183" s="265">
        <v>54</v>
      </c>
      <c r="B183" s="266" t="s">
        <v>333</v>
      </c>
      <c r="C183" s="267" t="s">
        <v>334</v>
      </c>
      <c r="D183" s="268" t="s">
        <v>191</v>
      </c>
      <c r="E183" s="269">
        <v>2</v>
      </c>
      <c r="F183" s="269">
        <v>0</v>
      </c>
      <c r="G183" s="270">
        <f>E183*F183</f>
        <v>0</v>
      </c>
      <c r="H183" s="271">
        <v>3.4000000000000702E-4</v>
      </c>
      <c r="I183" s="272">
        <f>E183*H183</f>
        <v>6.8000000000001404E-4</v>
      </c>
      <c r="J183" s="271"/>
      <c r="K183" s="272">
        <f>E183*J183</f>
        <v>0</v>
      </c>
      <c r="O183" s="264">
        <v>2</v>
      </c>
      <c r="AA183" s="238">
        <v>12</v>
      </c>
      <c r="AB183" s="238">
        <v>0</v>
      </c>
      <c r="AC183" s="238">
        <v>67</v>
      </c>
      <c r="AZ183" s="238">
        <v>2</v>
      </c>
      <c r="BA183" s="238">
        <f>IF(AZ183=1,G183,0)</f>
        <v>0</v>
      </c>
      <c r="BB183" s="238">
        <f>IF(AZ183=2,G183,0)</f>
        <v>0</v>
      </c>
      <c r="BC183" s="238">
        <f>IF(AZ183=3,G183,0)</f>
        <v>0</v>
      </c>
      <c r="BD183" s="238">
        <f>IF(AZ183=4,G183,0)</f>
        <v>0</v>
      </c>
      <c r="BE183" s="238">
        <f>IF(AZ183=5,G183,0)</f>
        <v>0</v>
      </c>
      <c r="CA183" s="273">
        <v>12</v>
      </c>
      <c r="CB183" s="273">
        <v>0</v>
      </c>
    </row>
    <row r="184" spans="1:80" ht="22.5">
      <c r="A184" s="265">
        <v>55</v>
      </c>
      <c r="B184" s="266" t="s">
        <v>335</v>
      </c>
      <c r="C184" s="267" t="s">
        <v>336</v>
      </c>
      <c r="D184" s="268" t="s">
        <v>175</v>
      </c>
      <c r="E184" s="269">
        <v>3</v>
      </c>
      <c r="F184" s="269">
        <v>0</v>
      </c>
      <c r="G184" s="270">
        <f>E184*F184</f>
        <v>0</v>
      </c>
      <c r="H184" s="271">
        <v>4.9000000000010103E-4</v>
      </c>
      <c r="I184" s="272">
        <f>E184*H184</f>
        <v>1.4700000000003031E-3</v>
      </c>
      <c r="J184" s="271"/>
      <c r="K184" s="272">
        <f>E184*J184</f>
        <v>0</v>
      </c>
      <c r="O184" s="264">
        <v>2</v>
      </c>
      <c r="AA184" s="238">
        <v>12</v>
      </c>
      <c r="AB184" s="238">
        <v>0</v>
      </c>
      <c r="AC184" s="238">
        <v>18</v>
      </c>
      <c r="AZ184" s="238">
        <v>2</v>
      </c>
      <c r="BA184" s="238">
        <f>IF(AZ184=1,G184,0)</f>
        <v>0</v>
      </c>
      <c r="BB184" s="238">
        <f>IF(AZ184=2,G184,0)</f>
        <v>0</v>
      </c>
      <c r="BC184" s="238">
        <f>IF(AZ184=3,G184,0)</f>
        <v>0</v>
      </c>
      <c r="BD184" s="238">
        <f>IF(AZ184=4,G184,0)</f>
        <v>0</v>
      </c>
      <c r="BE184" s="238">
        <f>IF(AZ184=5,G184,0)</f>
        <v>0</v>
      </c>
      <c r="CA184" s="273">
        <v>12</v>
      </c>
      <c r="CB184" s="273">
        <v>0</v>
      </c>
    </row>
    <row r="185" spans="1:80">
      <c r="A185" s="274"/>
      <c r="B185" s="275"/>
      <c r="C185" s="339" t="s">
        <v>223</v>
      </c>
      <c r="D185" s="340"/>
      <c r="E185" s="340"/>
      <c r="F185" s="340"/>
      <c r="G185" s="341"/>
      <c r="I185" s="276"/>
      <c r="K185" s="276"/>
      <c r="L185" s="277" t="s">
        <v>223</v>
      </c>
      <c r="O185" s="264">
        <v>3</v>
      </c>
    </row>
    <row r="186" spans="1:80">
      <c r="A186" s="274"/>
      <c r="B186" s="275"/>
      <c r="C186" s="339" t="s">
        <v>337</v>
      </c>
      <c r="D186" s="340"/>
      <c r="E186" s="340"/>
      <c r="F186" s="340"/>
      <c r="G186" s="341"/>
      <c r="I186" s="276"/>
      <c r="K186" s="276"/>
      <c r="L186" s="277" t="s">
        <v>337</v>
      </c>
      <c r="O186" s="264">
        <v>3</v>
      </c>
    </row>
    <row r="187" spans="1:80">
      <c r="A187" s="274"/>
      <c r="B187" s="275"/>
      <c r="C187" s="339" t="s">
        <v>338</v>
      </c>
      <c r="D187" s="340"/>
      <c r="E187" s="340"/>
      <c r="F187" s="340"/>
      <c r="G187" s="341"/>
      <c r="I187" s="276"/>
      <c r="K187" s="276"/>
      <c r="L187" s="277" t="s">
        <v>338</v>
      </c>
      <c r="O187" s="264">
        <v>3</v>
      </c>
    </row>
    <row r="188" spans="1:80">
      <c r="A188" s="274"/>
      <c r="B188" s="278"/>
      <c r="C188" s="337" t="s">
        <v>178</v>
      </c>
      <c r="D188" s="338"/>
      <c r="E188" s="279">
        <v>1</v>
      </c>
      <c r="F188" s="280"/>
      <c r="G188" s="281"/>
      <c r="H188" s="282"/>
      <c r="I188" s="276"/>
      <c r="J188" s="283"/>
      <c r="K188" s="276"/>
      <c r="M188" s="277" t="s">
        <v>178</v>
      </c>
      <c r="O188" s="264"/>
    </row>
    <row r="189" spans="1:80">
      <c r="A189" s="274"/>
      <c r="B189" s="278"/>
      <c r="C189" s="337" t="s">
        <v>339</v>
      </c>
      <c r="D189" s="338"/>
      <c r="E189" s="279">
        <v>2</v>
      </c>
      <c r="F189" s="280"/>
      <c r="G189" s="281"/>
      <c r="H189" s="282"/>
      <c r="I189" s="276"/>
      <c r="J189" s="283"/>
      <c r="K189" s="276"/>
      <c r="M189" s="277" t="s">
        <v>339</v>
      </c>
      <c r="O189" s="264"/>
    </row>
    <row r="190" spans="1:80" ht="22.5">
      <c r="A190" s="265">
        <v>56</v>
      </c>
      <c r="B190" s="266" t="s">
        <v>340</v>
      </c>
      <c r="C190" s="267" t="s">
        <v>341</v>
      </c>
      <c r="D190" s="268" t="s">
        <v>175</v>
      </c>
      <c r="E190" s="269">
        <v>2</v>
      </c>
      <c r="F190" s="269">
        <v>0</v>
      </c>
      <c r="G190" s="270">
        <f>E190*F190</f>
        <v>0</v>
      </c>
      <c r="H190" s="271">
        <v>4.9000000000010103E-4</v>
      </c>
      <c r="I190" s="272">
        <f>E190*H190</f>
        <v>9.8000000000020206E-4</v>
      </c>
      <c r="J190" s="271"/>
      <c r="K190" s="272">
        <f>E190*J190</f>
        <v>0</v>
      </c>
      <c r="O190" s="264">
        <v>2</v>
      </c>
      <c r="AA190" s="238">
        <v>12</v>
      </c>
      <c r="AB190" s="238">
        <v>0</v>
      </c>
      <c r="AC190" s="238">
        <v>19</v>
      </c>
      <c r="AZ190" s="238">
        <v>2</v>
      </c>
      <c r="BA190" s="238">
        <f>IF(AZ190=1,G190,0)</f>
        <v>0</v>
      </c>
      <c r="BB190" s="238">
        <f>IF(AZ190=2,G190,0)</f>
        <v>0</v>
      </c>
      <c r="BC190" s="238">
        <f>IF(AZ190=3,G190,0)</f>
        <v>0</v>
      </c>
      <c r="BD190" s="238">
        <f>IF(AZ190=4,G190,0)</f>
        <v>0</v>
      </c>
      <c r="BE190" s="238">
        <f>IF(AZ190=5,G190,0)</f>
        <v>0</v>
      </c>
      <c r="CA190" s="273">
        <v>12</v>
      </c>
      <c r="CB190" s="273">
        <v>0</v>
      </c>
    </row>
    <row r="191" spans="1:80">
      <c r="A191" s="274"/>
      <c r="B191" s="275"/>
      <c r="C191" s="339" t="s">
        <v>223</v>
      </c>
      <c r="D191" s="340"/>
      <c r="E191" s="340"/>
      <c r="F191" s="340"/>
      <c r="G191" s="341"/>
      <c r="I191" s="276"/>
      <c r="K191" s="276"/>
      <c r="L191" s="277" t="s">
        <v>223</v>
      </c>
      <c r="O191" s="264">
        <v>3</v>
      </c>
    </row>
    <row r="192" spans="1:80">
      <c r="A192" s="274"/>
      <c r="B192" s="275"/>
      <c r="C192" s="339" t="s">
        <v>342</v>
      </c>
      <c r="D192" s="340"/>
      <c r="E192" s="340"/>
      <c r="F192" s="340"/>
      <c r="G192" s="341"/>
      <c r="I192" s="276"/>
      <c r="K192" s="276"/>
      <c r="L192" s="277" t="s">
        <v>342</v>
      </c>
      <c r="O192" s="264">
        <v>3</v>
      </c>
    </row>
    <row r="193" spans="1:80">
      <c r="A193" s="274"/>
      <c r="B193" s="275"/>
      <c r="C193" s="339" t="s">
        <v>338</v>
      </c>
      <c r="D193" s="340"/>
      <c r="E193" s="340"/>
      <c r="F193" s="340"/>
      <c r="G193" s="341"/>
      <c r="I193" s="276"/>
      <c r="K193" s="276"/>
      <c r="L193" s="277" t="s">
        <v>338</v>
      </c>
      <c r="O193" s="264">
        <v>3</v>
      </c>
    </row>
    <row r="194" spans="1:80">
      <c r="A194" s="274"/>
      <c r="B194" s="278"/>
      <c r="C194" s="337" t="s">
        <v>177</v>
      </c>
      <c r="D194" s="338"/>
      <c r="E194" s="279">
        <v>1</v>
      </c>
      <c r="F194" s="280"/>
      <c r="G194" s="281"/>
      <c r="H194" s="282"/>
      <c r="I194" s="276"/>
      <c r="J194" s="283"/>
      <c r="K194" s="276"/>
      <c r="M194" s="277" t="s">
        <v>177</v>
      </c>
      <c r="O194" s="264"/>
    </row>
    <row r="195" spans="1:80">
      <c r="A195" s="274"/>
      <c r="B195" s="278"/>
      <c r="C195" s="337" t="s">
        <v>178</v>
      </c>
      <c r="D195" s="338"/>
      <c r="E195" s="279">
        <v>1</v>
      </c>
      <c r="F195" s="280"/>
      <c r="G195" s="281"/>
      <c r="H195" s="282"/>
      <c r="I195" s="276"/>
      <c r="J195" s="283"/>
      <c r="K195" s="276"/>
      <c r="M195" s="277" t="s">
        <v>178</v>
      </c>
      <c r="O195" s="264"/>
    </row>
    <row r="196" spans="1:80">
      <c r="A196" s="265">
        <v>57</v>
      </c>
      <c r="B196" s="266" t="s">
        <v>343</v>
      </c>
      <c r="C196" s="267" t="s">
        <v>344</v>
      </c>
      <c r="D196" s="268" t="s">
        <v>100</v>
      </c>
      <c r="E196" s="269">
        <v>2</v>
      </c>
      <c r="F196" s="269">
        <v>0</v>
      </c>
      <c r="G196" s="270">
        <f>E196*F196</f>
        <v>0</v>
      </c>
      <c r="H196" s="271">
        <v>0</v>
      </c>
      <c r="I196" s="272">
        <f>E196*H196</f>
        <v>0</v>
      </c>
      <c r="J196" s="271"/>
      <c r="K196" s="272">
        <f>E196*J196</f>
        <v>0</v>
      </c>
      <c r="O196" s="264">
        <v>2</v>
      </c>
      <c r="AA196" s="238">
        <v>12</v>
      </c>
      <c r="AB196" s="238">
        <v>0</v>
      </c>
      <c r="AC196" s="238">
        <v>66</v>
      </c>
      <c r="AZ196" s="238">
        <v>2</v>
      </c>
      <c r="BA196" s="238">
        <f>IF(AZ196=1,G196,0)</f>
        <v>0</v>
      </c>
      <c r="BB196" s="238">
        <f>IF(AZ196=2,G196,0)</f>
        <v>0</v>
      </c>
      <c r="BC196" s="238">
        <f>IF(AZ196=3,G196,0)</f>
        <v>0</v>
      </c>
      <c r="BD196" s="238">
        <f>IF(AZ196=4,G196,0)</f>
        <v>0</v>
      </c>
      <c r="BE196" s="238">
        <f>IF(AZ196=5,G196,0)</f>
        <v>0</v>
      </c>
      <c r="CA196" s="273">
        <v>12</v>
      </c>
      <c r="CB196" s="273">
        <v>0</v>
      </c>
    </row>
    <row r="197" spans="1:80">
      <c r="A197" s="274"/>
      <c r="B197" s="275"/>
      <c r="C197" s="339" t="s">
        <v>345</v>
      </c>
      <c r="D197" s="340"/>
      <c r="E197" s="340"/>
      <c r="F197" s="340"/>
      <c r="G197" s="341"/>
      <c r="I197" s="276"/>
      <c r="K197" s="276"/>
      <c r="L197" s="277" t="s">
        <v>345</v>
      </c>
      <c r="O197" s="264">
        <v>3</v>
      </c>
    </row>
    <row r="198" spans="1:80" ht="22.5">
      <c r="A198" s="265">
        <v>58</v>
      </c>
      <c r="B198" s="266" t="s">
        <v>346</v>
      </c>
      <c r="C198" s="267" t="s">
        <v>347</v>
      </c>
      <c r="D198" s="268" t="s">
        <v>175</v>
      </c>
      <c r="E198" s="269">
        <v>5</v>
      </c>
      <c r="F198" s="269">
        <v>0</v>
      </c>
      <c r="G198" s="270">
        <f>E198*F198</f>
        <v>0</v>
      </c>
      <c r="H198" s="271">
        <v>7.6429999999959405E-2</v>
      </c>
      <c r="I198" s="272">
        <f>E198*H198</f>
        <v>0.38214999999979704</v>
      </c>
      <c r="J198" s="271"/>
      <c r="K198" s="272">
        <f>E198*J198</f>
        <v>0</v>
      </c>
      <c r="O198" s="264">
        <v>2</v>
      </c>
      <c r="AA198" s="238">
        <v>12</v>
      </c>
      <c r="AB198" s="238">
        <v>0</v>
      </c>
      <c r="AC198" s="238">
        <v>64</v>
      </c>
      <c r="AZ198" s="238">
        <v>2</v>
      </c>
      <c r="BA198" s="238">
        <f>IF(AZ198=1,G198,0)</f>
        <v>0</v>
      </c>
      <c r="BB198" s="238">
        <f>IF(AZ198=2,G198,0)</f>
        <v>0</v>
      </c>
      <c r="BC198" s="238">
        <f>IF(AZ198=3,G198,0)</f>
        <v>0</v>
      </c>
      <c r="BD198" s="238">
        <f>IF(AZ198=4,G198,0)</f>
        <v>0</v>
      </c>
      <c r="BE198" s="238">
        <f>IF(AZ198=5,G198,0)</f>
        <v>0</v>
      </c>
      <c r="CA198" s="273">
        <v>12</v>
      </c>
      <c r="CB198" s="273">
        <v>0</v>
      </c>
    </row>
    <row r="199" spans="1:80">
      <c r="A199" s="265">
        <v>59</v>
      </c>
      <c r="B199" s="266" t="s">
        <v>348</v>
      </c>
      <c r="C199" s="267" t="s">
        <v>349</v>
      </c>
      <c r="D199" s="268" t="s">
        <v>100</v>
      </c>
      <c r="E199" s="269">
        <v>2</v>
      </c>
      <c r="F199" s="269">
        <v>0</v>
      </c>
      <c r="G199" s="270">
        <f>E199*F199</f>
        <v>0</v>
      </c>
      <c r="H199" s="271">
        <v>1.9999999999988898E-3</v>
      </c>
      <c r="I199" s="272">
        <f>E199*H199</f>
        <v>3.9999999999977796E-3</v>
      </c>
      <c r="J199" s="271"/>
      <c r="K199" s="272">
        <f>E199*J199</f>
        <v>0</v>
      </c>
      <c r="O199" s="264">
        <v>2</v>
      </c>
      <c r="AA199" s="238">
        <v>12</v>
      </c>
      <c r="AB199" s="238">
        <v>0</v>
      </c>
      <c r="AC199" s="238">
        <v>82</v>
      </c>
      <c r="AZ199" s="238">
        <v>2</v>
      </c>
      <c r="BA199" s="238">
        <f>IF(AZ199=1,G199,0)</f>
        <v>0</v>
      </c>
      <c r="BB199" s="238">
        <f>IF(AZ199=2,G199,0)</f>
        <v>0</v>
      </c>
      <c r="BC199" s="238">
        <f>IF(AZ199=3,G199,0)</f>
        <v>0</v>
      </c>
      <c r="BD199" s="238">
        <f>IF(AZ199=4,G199,0)</f>
        <v>0</v>
      </c>
      <c r="BE199" s="238">
        <f>IF(AZ199=5,G199,0)</f>
        <v>0</v>
      </c>
      <c r="CA199" s="273">
        <v>12</v>
      </c>
      <c r="CB199" s="273">
        <v>0</v>
      </c>
    </row>
    <row r="200" spans="1:80">
      <c r="A200" s="274"/>
      <c r="B200" s="275"/>
      <c r="C200" s="339" t="s">
        <v>223</v>
      </c>
      <c r="D200" s="340"/>
      <c r="E200" s="340"/>
      <c r="F200" s="340"/>
      <c r="G200" s="341"/>
      <c r="I200" s="276"/>
      <c r="K200" s="276"/>
      <c r="L200" s="277" t="s">
        <v>223</v>
      </c>
      <c r="O200" s="264">
        <v>3</v>
      </c>
    </row>
    <row r="201" spans="1:80">
      <c r="A201" s="274"/>
      <c r="B201" s="275"/>
      <c r="C201" s="339" t="s">
        <v>350</v>
      </c>
      <c r="D201" s="340"/>
      <c r="E201" s="340"/>
      <c r="F201" s="340"/>
      <c r="G201" s="341"/>
      <c r="I201" s="276"/>
      <c r="K201" s="276"/>
      <c r="L201" s="277" t="s">
        <v>350</v>
      </c>
      <c r="O201" s="264">
        <v>3</v>
      </c>
    </row>
    <row r="202" spans="1:80" ht="22.5">
      <c r="A202" s="265">
        <v>60</v>
      </c>
      <c r="B202" s="266" t="s">
        <v>351</v>
      </c>
      <c r="C202" s="267" t="s">
        <v>352</v>
      </c>
      <c r="D202" s="268" t="s">
        <v>175</v>
      </c>
      <c r="E202" s="269">
        <v>3</v>
      </c>
      <c r="F202" s="269">
        <v>0</v>
      </c>
      <c r="G202" s="270">
        <f>E202*F202</f>
        <v>0</v>
      </c>
      <c r="H202" s="271">
        <v>2.6999999999999198E-4</v>
      </c>
      <c r="I202" s="272">
        <f>E202*H202</f>
        <v>8.0999999999997589E-4</v>
      </c>
      <c r="J202" s="271"/>
      <c r="K202" s="272">
        <f>E202*J202</f>
        <v>0</v>
      </c>
      <c r="O202" s="264">
        <v>2</v>
      </c>
      <c r="AA202" s="238">
        <v>12</v>
      </c>
      <c r="AB202" s="238">
        <v>0</v>
      </c>
      <c r="AC202" s="238">
        <v>54</v>
      </c>
      <c r="AZ202" s="238">
        <v>2</v>
      </c>
      <c r="BA202" s="238">
        <f>IF(AZ202=1,G202,0)</f>
        <v>0</v>
      </c>
      <c r="BB202" s="238">
        <f>IF(AZ202=2,G202,0)</f>
        <v>0</v>
      </c>
      <c r="BC202" s="238">
        <f>IF(AZ202=3,G202,0)</f>
        <v>0</v>
      </c>
      <c r="BD202" s="238">
        <f>IF(AZ202=4,G202,0)</f>
        <v>0</v>
      </c>
      <c r="BE202" s="238">
        <f>IF(AZ202=5,G202,0)</f>
        <v>0</v>
      </c>
      <c r="CA202" s="273">
        <v>12</v>
      </c>
      <c r="CB202" s="273">
        <v>0</v>
      </c>
    </row>
    <row r="203" spans="1:80">
      <c r="A203" s="274"/>
      <c r="B203" s="275"/>
      <c r="C203" s="339" t="s">
        <v>223</v>
      </c>
      <c r="D203" s="340"/>
      <c r="E203" s="340"/>
      <c r="F203" s="340"/>
      <c r="G203" s="341"/>
      <c r="I203" s="276"/>
      <c r="K203" s="276"/>
      <c r="L203" s="277" t="s">
        <v>223</v>
      </c>
      <c r="O203" s="264">
        <v>3</v>
      </c>
    </row>
    <row r="204" spans="1:80">
      <c r="A204" s="274"/>
      <c r="B204" s="275"/>
      <c r="C204" s="339" t="s">
        <v>353</v>
      </c>
      <c r="D204" s="340"/>
      <c r="E204" s="340"/>
      <c r="F204" s="340"/>
      <c r="G204" s="341"/>
      <c r="I204" s="276"/>
      <c r="K204" s="276"/>
      <c r="L204" s="277" t="s">
        <v>353</v>
      </c>
      <c r="O204" s="264">
        <v>3</v>
      </c>
    </row>
    <row r="205" spans="1:80">
      <c r="A205" s="274"/>
      <c r="B205" s="275"/>
      <c r="C205" s="339" t="s">
        <v>354</v>
      </c>
      <c r="D205" s="340"/>
      <c r="E205" s="340"/>
      <c r="F205" s="340"/>
      <c r="G205" s="341"/>
      <c r="I205" s="276"/>
      <c r="K205" s="276"/>
      <c r="L205" s="277" t="s">
        <v>354</v>
      </c>
      <c r="O205" s="264">
        <v>3</v>
      </c>
    </row>
    <row r="206" spans="1:80">
      <c r="A206" s="274"/>
      <c r="B206" s="278"/>
      <c r="C206" s="337" t="s">
        <v>355</v>
      </c>
      <c r="D206" s="338"/>
      <c r="E206" s="279">
        <v>3</v>
      </c>
      <c r="F206" s="280"/>
      <c r="G206" s="281"/>
      <c r="H206" s="282"/>
      <c r="I206" s="276"/>
      <c r="J206" s="283"/>
      <c r="K206" s="276"/>
      <c r="M206" s="277" t="s">
        <v>355</v>
      </c>
      <c r="O206" s="264"/>
    </row>
    <row r="207" spans="1:80" ht="22.5">
      <c r="A207" s="265">
        <v>61</v>
      </c>
      <c r="B207" s="266" t="s">
        <v>356</v>
      </c>
      <c r="C207" s="267" t="s">
        <v>357</v>
      </c>
      <c r="D207" s="268" t="s">
        <v>175</v>
      </c>
      <c r="E207" s="269">
        <v>2</v>
      </c>
      <c r="F207" s="269">
        <v>0</v>
      </c>
      <c r="G207" s="270">
        <f>E207*F207</f>
        <v>0</v>
      </c>
      <c r="H207" s="271">
        <v>2.6999999999999198E-4</v>
      </c>
      <c r="I207" s="272">
        <f>E207*H207</f>
        <v>5.3999999999998396E-4</v>
      </c>
      <c r="J207" s="271"/>
      <c r="K207" s="272">
        <f>E207*J207</f>
        <v>0</v>
      </c>
      <c r="O207" s="264">
        <v>2</v>
      </c>
      <c r="AA207" s="238">
        <v>12</v>
      </c>
      <c r="AB207" s="238">
        <v>0</v>
      </c>
      <c r="AC207" s="238">
        <v>20</v>
      </c>
      <c r="AZ207" s="238">
        <v>2</v>
      </c>
      <c r="BA207" s="238">
        <f>IF(AZ207=1,G207,0)</f>
        <v>0</v>
      </c>
      <c r="BB207" s="238">
        <f>IF(AZ207=2,G207,0)</f>
        <v>0</v>
      </c>
      <c r="BC207" s="238">
        <f>IF(AZ207=3,G207,0)</f>
        <v>0</v>
      </c>
      <c r="BD207" s="238">
        <f>IF(AZ207=4,G207,0)</f>
        <v>0</v>
      </c>
      <c r="BE207" s="238">
        <f>IF(AZ207=5,G207,0)</f>
        <v>0</v>
      </c>
      <c r="CA207" s="273">
        <v>12</v>
      </c>
      <c r="CB207" s="273">
        <v>0</v>
      </c>
    </row>
    <row r="208" spans="1:80">
      <c r="A208" s="274"/>
      <c r="B208" s="275"/>
      <c r="C208" s="339" t="s">
        <v>223</v>
      </c>
      <c r="D208" s="340"/>
      <c r="E208" s="340"/>
      <c r="F208" s="340"/>
      <c r="G208" s="341"/>
      <c r="I208" s="276"/>
      <c r="K208" s="276"/>
      <c r="L208" s="277" t="s">
        <v>223</v>
      </c>
      <c r="O208" s="264">
        <v>3</v>
      </c>
    </row>
    <row r="209" spans="1:80">
      <c r="A209" s="274"/>
      <c r="B209" s="275"/>
      <c r="C209" s="339" t="s">
        <v>358</v>
      </c>
      <c r="D209" s="340"/>
      <c r="E209" s="340"/>
      <c r="F209" s="340"/>
      <c r="G209" s="341"/>
      <c r="I209" s="276"/>
      <c r="K209" s="276"/>
      <c r="L209" s="277" t="s">
        <v>358</v>
      </c>
      <c r="O209" s="264">
        <v>3</v>
      </c>
    </row>
    <row r="210" spans="1:80">
      <c r="A210" s="274"/>
      <c r="B210" s="275"/>
      <c r="C210" s="339" t="s">
        <v>354</v>
      </c>
      <c r="D210" s="340"/>
      <c r="E210" s="340"/>
      <c r="F210" s="340"/>
      <c r="G210" s="341"/>
      <c r="I210" s="276"/>
      <c r="K210" s="276"/>
      <c r="L210" s="277" t="s">
        <v>354</v>
      </c>
      <c r="O210" s="264">
        <v>3</v>
      </c>
    </row>
    <row r="211" spans="1:80">
      <c r="A211" s="274"/>
      <c r="B211" s="278"/>
      <c r="C211" s="337" t="s">
        <v>359</v>
      </c>
      <c r="D211" s="338"/>
      <c r="E211" s="279">
        <v>2</v>
      </c>
      <c r="F211" s="280"/>
      <c r="G211" s="281"/>
      <c r="H211" s="282"/>
      <c r="I211" s="276"/>
      <c r="J211" s="283"/>
      <c r="K211" s="276"/>
      <c r="M211" s="277" t="s">
        <v>359</v>
      </c>
      <c r="O211" s="264"/>
    </row>
    <row r="212" spans="1:80">
      <c r="A212" s="265">
        <v>62</v>
      </c>
      <c r="B212" s="266" t="s">
        <v>360</v>
      </c>
      <c r="C212" s="267" t="s">
        <v>361</v>
      </c>
      <c r="D212" s="268" t="s">
        <v>166</v>
      </c>
      <c r="E212" s="269">
        <v>1.1125389999997599</v>
      </c>
      <c r="F212" s="269">
        <v>0</v>
      </c>
      <c r="G212" s="270">
        <f>E212*F212</f>
        <v>0</v>
      </c>
      <c r="H212" s="271">
        <v>0</v>
      </c>
      <c r="I212" s="272">
        <f>E212*H212</f>
        <v>0</v>
      </c>
      <c r="J212" s="271"/>
      <c r="K212" s="272">
        <f>E212*J212</f>
        <v>0</v>
      </c>
      <c r="O212" s="264">
        <v>2</v>
      </c>
      <c r="AA212" s="238">
        <v>7</v>
      </c>
      <c r="AB212" s="238">
        <v>1001</v>
      </c>
      <c r="AC212" s="238">
        <v>5</v>
      </c>
      <c r="AZ212" s="238">
        <v>2</v>
      </c>
      <c r="BA212" s="238">
        <f>IF(AZ212=1,G212,0)</f>
        <v>0</v>
      </c>
      <c r="BB212" s="238">
        <f>IF(AZ212=2,G212,0)</f>
        <v>0</v>
      </c>
      <c r="BC212" s="238">
        <f>IF(AZ212=3,G212,0)</f>
        <v>0</v>
      </c>
      <c r="BD212" s="238">
        <f>IF(AZ212=4,G212,0)</f>
        <v>0</v>
      </c>
      <c r="BE212" s="238">
        <f>IF(AZ212=5,G212,0)</f>
        <v>0</v>
      </c>
      <c r="CA212" s="273">
        <v>7</v>
      </c>
      <c r="CB212" s="273">
        <v>1001</v>
      </c>
    </row>
    <row r="213" spans="1:80">
      <c r="A213" s="265">
        <v>63</v>
      </c>
      <c r="B213" s="266" t="s">
        <v>362</v>
      </c>
      <c r="C213" s="267" t="s">
        <v>363</v>
      </c>
      <c r="D213" s="268" t="s">
        <v>364</v>
      </c>
      <c r="E213" s="269">
        <v>25</v>
      </c>
      <c r="F213" s="269">
        <v>0</v>
      </c>
      <c r="G213" s="270">
        <f>E213*F213</f>
        <v>0</v>
      </c>
      <c r="H213" s="271">
        <v>0</v>
      </c>
      <c r="I213" s="272">
        <f>E213*H213</f>
        <v>0</v>
      </c>
      <c r="J213" s="271"/>
      <c r="K213" s="272">
        <f>E213*J213</f>
        <v>0</v>
      </c>
      <c r="O213" s="264">
        <v>2</v>
      </c>
      <c r="AA213" s="238">
        <v>10</v>
      </c>
      <c r="AB213" s="238">
        <v>0</v>
      </c>
      <c r="AC213" s="238">
        <v>8</v>
      </c>
      <c r="AZ213" s="238">
        <v>5</v>
      </c>
      <c r="BA213" s="238">
        <f>IF(AZ213=1,G213,0)</f>
        <v>0</v>
      </c>
      <c r="BB213" s="238">
        <f>IF(AZ213=2,G213,0)</f>
        <v>0</v>
      </c>
      <c r="BC213" s="238">
        <f>IF(AZ213=3,G213,0)</f>
        <v>0</v>
      </c>
      <c r="BD213" s="238">
        <f>IF(AZ213=4,G213,0)</f>
        <v>0</v>
      </c>
      <c r="BE213" s="238">
        <f>IF(AZ213=5,G213,0)</f>
        <v>0</v>
      </c>
      <c r="CA213" s="273">
        <v>10</v>
      </c>
      <c r="CB213" s="273">
        <v>0</v>
      </c>
    </row>
    <row r="214" spans="1:80">
      <c r="A214" s="284"/>
      <c r="B214" s="285" t="s">
        <v>101</v>
      </c>
      <c r="C214" s="286" t="s">
        <v>188</v>
      </c>
      <c r="D214" s="287"/>
      <c r="E214" s="288"/>
      <c r="F214" s="289"/>
      <c r="G214" s="290">
        <f>SUM(G55:G213)</f>
        <v>0</v>
      </c>
      <c r="H214" s="291"/>
      <c r="I214" s="292">
        <f>SUM(I55:I213)</f>
        <v>1.112538999999757</v>
      </c>
      <c r="J214" s="291"/>
      <c r="K214" s="292">
        <f>SUM(K55:K213)</f>
        <v>-0.29019999999995622</v>
      </c>
      <c r="O214" s="264">
        <v>4</v>
      </c>
      <c r="BA214" s="293">
        <f>SUM(BA55:BA213)</f>
        <v>0</v>
      </c>
      <c r="BB214" s="293">
        <f>SUM(BB55:BB213)</f>
        <v>0</v>
      </c>
      <c r="BC214" s="293">
        <f>SUM(BC55:BC213)</f>
        <v>0</v>
      </c>
      <c r="BD214" s="293">
        <f>SUM(BD55:BD213)</f>
        <v>0</v>
      </c>
      <c r="BE214" s="293">
        <f>SUM(BE55:BE213)</f>
        <v>0</v>
      </c>
    </row>
    <row r="215" spans="1:80">
      <c r="A215" s="254" t="s">
        <v>97</v>
      </c>
      <c r="B215" s="255" t="s">
        <v>365</v>
      </c>
      <c r="C215" s="256" t="s">
        <v>366</v>
      </c>
      <c r="D215" s="257"/>
      <c r="E215" s="258"/>
      <c r="F215" s="258"/>
      <c r="G215" s="259"/>
      <c r="H215" s="260"/>
      <c r="I215" s="261"/>
      <c r="J215" s="262"/>
      <c r="K215" s="263"/>
      <c r="O215" s="264">
        <v>1</v>
      </c>
    </row>
    <row r="216" spans="1:80" ht="22.5">
      <c r="A216" s="265">
        <v>64</v>
      </c>
      <c r="B216" s="266" t="s">
        <v>368</v>
      </c>
      <c r="C216" s="267" t="s">
        <v>369</v>
      </c>
      <c r="D216" s="268" t="s">
        <v>191</v>
      </c>
      <c r="E216" s="269">
        <v>75</v>
      </c>
      <c r="F216" s="269">
        <v>0</v>
      </c>
      <c r="G216" s="270">
        <f>E216*F216</f>
        <v>0</v>
      </c>
      <c r="H216" s="271">
        <v>2.6200000000002901E-3</v>
      </c>
      <c r="I216" s="272">
        <f>E216*H216</f>
        <v>0.19650000000002177</v>
      </c>
      <c r="J216" s="271">
        <v>0</v>
      </c>
      <c r="K216" s="272">
        <f>E216*J216</f>
        <v>0</v>
      </c>
      <c r="O216" s="264">
        <v>2</v>
      </c>
      <c r="AA216" s="238">
        <v>1</v>
      </c>
      <c r="AB216" s="238">
        <v>7</v>
      </c>
      <c r="AC216" s="238">
        <v>7</v>
      </c>
      <c r="AZ216" s="238">
        <v>2</v>
      </c>
      <c r="BA216" s="238">
        <f>IF(AZ216=1,G216,0)</f>
        <v>0</v>
      </c>
      <c r="BB216" s="238">
        <f>IF(AZ216=2,G216,0)</f>
        <v>0</v>
      </c>
      <c r="BC216" s="238">
        <f>IF(AZ216=3,G216,0)</f>
        <v>0</v>
      </c>
      <c r="BD216" s="238">
        <f>IF(AZ216=4,G216,0)</f>
        <v>0</v>
      </c>
      <c r="BE216" s="238">
        <f>IF(AZ216=5,G216,0)</f>
        <v>0</v>
      </c>
      <c r="CA216" s="273">
        <v>1</v>
      </c>
      <c r="CB216" s="273">
        <v>7</v>
      </c>
    </row>
    <row r="217" spans="1:80">
      <c r="A217" s="274"/>
      <c r="B217" s="278"/>
      <c r="C217" s="337" t="s">
        <v>370</v>
      </c>
      <c r="D217" s="338"/>
      <c r="E217" s="279">
        <v>75</v>
      </c>
      <c r="F217" s="280"/>
      <c r="G217" s="281"/>
      <c r="H217" s="282"/>
      <c r="I217" s="276"/>
      <c r="J217" s="283"/>
      <c r="K217" s="276"/>
      <c r="M217" s="277" t="s">
        <v>370</v>
      </c>
      <c r="O217" s="264"/>
    </row>
    <row r="218" spans="1:80">
      <c r="A218" s="265">
        <v>65</v>
      </c>
      <c r="B218" s="266" t="s">
        <v>371</v>
      </c>
      <c r="C218" s="267" t="s">
        <v>372</v>
      </c>
      <c r="D218" s="268" t="s">
        <v>191</v>
      </c>
      <c r="E218" s="269">
        <v>10</v>
      </c>
      <c r="F218" s="269">
        <v>0</v>
      </c>
      <c r="G218" s="270">
        <f>E218*F218</f>
        <v>0</v>
      </c>
      <c r="H218" s="271">
        <v>0</v>
      </c>
      <c r="I218" s="272">
        <f>E218*H218</f>
        <v>0</v>
      </c>
      <c r="J218" s="271"/>
      <c r="K218" s="272">
        <f>E218*J218</f>
        <v>0</v>
      </c>
      <c r="O218" s="264">
        <v>2</v>
      </c>
      <c r="AA218" s="238">
        <v>12</v>
      </c>
      <c r="AB218" s="238">
        <v>0</v>
      </c>
      <c r="AC218" s="238">
        <v>75</v>
      </c>
      <c r="AZ218" s="238">
        <v>2</v>
      </c>
      <c r="BA218" s="238">
        <f>IF(AZ218=1,G218,0)</f>
        <v>0</v>
      </c>
      <c r="BB218" s="238">
        <f>IF(AZ218=2,G218,0)</f>
        <v>0</v>
      </c>
      <c r="BC218" s="238">
        <f>IF(AZ218=3,G218,0)</f>
        <v>0</v>
      </c>
      <c r="BD218" s="238">
        <f>IF(AZ218=4,G218,0)</f>
        <v>0</v>
      </c>
      <c r="BE218" s="238">
        <f>IF(AZ218=5,G218,0)</f>
        <v>0</v>
      </c>
      <c r="CA218" s="273">
        <v>12</v>
      </c>
      <c r="CB218" s="273">
        <v>0</v>
      </c>
    </row>
    <row r="219" spans="1:80">
      <c r="A219" s="284"/>
      <c r="B219" s="285" t="s">
        <v>101</v>
      </c>
      <c r="C219" s="286" t="s">
        <v>367</v>
      </c>
      <c r="D219" s="287"/>
      <c r="E219" s="288"/>
      <c r="F219" s="289"/>
      <c r="G219" s="290">
        <f>SUM(G215:G218)</f>
        <v>0</v>
      </c>
      <c r="H219" s="291"/>
      <c r="I219" s="292">
        <f>SUM(I215:I218)</f>
        <v>0.19650000000002177</v>
      </c>
      <c r="J219" s="291"/>
      <c r="K219" s="292">
        <f>SUM(K215:K218)</f>
        <v>0</v>
      </c>
      <c r="O219" s="264">
        <v>4</v>
      </c>
      <c r="BA219" s="293">
        <f>SUM(BA215:BA218)</f>
        <v>0</v>
      </c>
      <c r="BB219" s="293">
        <f>SUM(BB215:BB218)</f>
        <v>0</v>
      </c>
      <c r="BC219" s="293">
        <f>SUM(BC215:BC218)</f>
        <v>0</v>
      </c>
      <c r="BD219" s="293">
        <f>SUM(BD215:BD218)</f>
        <v>0</v>
      </c>
      <c r="BE219" s="293">
        <f>SUM(BE215:BE218)</f>
        <v>0</v>
      </c>
    </row>
    <row r="220" spans="1:80">
      <c r="A220" s="254" t="s">
        <v>97</v>
      </c>
      <c r="B220" s="255" t="s">
        <v>373</v>
      </c>
      <c r="C220" s="256" t="s">
        <v>374</v>
      </c>
      <c r="D220" s="257"/>
      <c r="E220" s="258"/>
      <c r="F220" s="258"/>
      <c r="G220" s="259"/>
      <c r="H220" s="260"/>
      <c r="I220" s="261"/>
      <c r="J220" s="262"/>
      <c r="K220" s="263"/>
      <c r="O220" s="264">
        <v>1</v>
      </c>
    </row>
    <row r="221" spans="1:80" ht="22.5">
      <c r="A221" s="265">
        <v>66</v>
      </c>
      <c r="B221" s="266" t="s">
        <v>376</v>
      </c>
      <c r="C221" s="267" t="s">
        <v>377</v>
      </c>
      <c r="D221" s="268" t="s">
        <v>313</v>
      </c>
      <c r="E221" s="269">
        <v>1</v>
      </c>
      <c r="F221" s="269">
        <v>0</v>
      </c>
      <c r="G221" s="270">
        <f>E221*F221</f>
        <v>0</v>
      </c>
      <c r="H221" s="271">
        <v>0</v>
      </c>
      <c r="I221" s="272">
        <f>E221*H221</f>
        <v>0</v>
      </c>
      <c r="J221" s="271"/>
      <c r="K221" s="272">
        <f>E221*J221</f>
        <v>0</v>
      </c>
      <c r="O221" s="264">
        <v>2</v>
      </c>
      <c r="AA221" s="238">
        <v>12</v>
      </c>
      <c r="AB221" s="238">
        <v>0</v>
      </c>
      <c r="AC221" s="238">
        <v>22</v>
      </c>
      <c r="AZ221" s="238">
        <v>1</v>
      </c>
      <c r="BA221" s="238">
        <f>IF(AZ221=1,G221,0)</f>
        <v>0</v>
      </c>
      <c r="BB221" s="238">
        <f>IF(AZ221=2,G221,0)</f>
        <v>0</v>
      </c>
      <c r="BC221" s="238">
        <f>IF(AZ221=3,G221,0)</f>
        <v>0</v>
      </c>
      <c r="BD221" s="238">
        <f>IF(AZ221=4,G221,0)</f>
        <v>0</v>
      </c>
      <c r="BE221" s="238">
        <f>IF(AZ221=5,G221,0)</f>
        <v>0</v>
      </c>
      <c r="CA221" s="273">
        <v>12</v>
      </c>
      <c r="CB221" s="273">
        <v>0</v>
      </c>
    </row>
    <row r="222" spans="1:80" ht="22.5">
      <c r="A222" s="265">
        <v>67</v>
      </c>
      <c r="B222" s="266" t="s">
        <v>378</v>
      </c>
      <c r="C222" s="267" t="s">
        <v>379</v>
      </c>
      <c r="D222" s="268" t="s">
        <v>166</v>
      </c>
      <c r="E222" s="269">
        <v>1</v>
      </c>
      <c r="F222" s="269">
        <v>0</v>
      </c>
      <c r="G222" s="270">
        <f>E222*F222</f>
        <v>0</v>
      </c>
      <c r="H222" s="271">
        <v>0</v>
      </c>
      <c r="I222" s="272">
        <f>E222*H222</f>
        <v>0</v>
      </c>
      <c r="J222" s="271"/>
      <c r="K222" s="272">
        <f>E222*J222</f>
        <v>0</v>
      </c>
      <c r="O222" s="264">
        <v>2</v>
      </c>
      <c r="AA222" s="238">
        <v>12</v>
      </c>
      <c r="AB222" s="238">
        <v>0</v>
      </c>
      <c r="AC222" s="238">
        <v>23</v>
      </c>
      <c r="AZ222" s="238">
        <v>1</v>
      </c>
      <c r="BA222" s="238">
        <f>IF(AZ222=1,G222,0)</f>
        <v>0</v>
      </c>
      <c r="BB222" s="238">
        <f>IF(AZ222=2,G222,0)</f>
        <v>0</v>
      </c>
      <c r="BC222" s="238">
        <f>IF(AZ222=3,G222,0)</f>
        <v>0</v>
      </c>
      <c r="BD222" s="238">
        <f>IF(AZ222=4,G222,0)</f>
        <v>0</v>
      </c>
      <c r="BE222" s="238">
        <f>IF(AZ222=5,G222,0)</f>
        <v>0</v>
      </c>
      <c r="CA222" s="273">
        <v>12</v>
      </c>
      <c r="CB222" s="273">
        <v>0</v>
      </c>
    </row>
    <row r="223" spans="1:80">
      <c r="A223" s="274"/>
      <c r="B223" s="275"/>
      <c r="C223" s="339" t="s">
        <v>380</v>
      </c>
      <c r="D223" s="340"/>
      <c r="E223" s="340"/>
      <c r="F223" s="340"/>
      <c r="G223" s="341"/>
      <c r="I223" s="276"/>
      <c r="K223" s="276"/>
      <c r="L223" s="277" t="s">
        <v>380</v>
      </c>
      <c r="O223" s="264">
        <v>3</v>
      </c>
    </row>
    <row r="224" spans="1:80">
      <c r="A224" s="274"/>
      <c r="B224" s="275"/>
      <c r="C224" s="339" t="s">
        <v>381</v>
      </c>
      <c r="D224" s="340"/>
      <c r="E224" s="340"/>
      <c r="F224" s="340"/>
      <c r="G224" s="341"/>
      <c r="I224" s="276"/>
      <c r="K224" s="276"/>
      <c r="L224" s="277" t="s">
        <v>381</v>
      </c>
      <c r="O224" s="264">
        <v>3</v>
      </c>
    </row>
    <row r="225" spans="1:80">
      <c r="A225" s="274"/>
      <c r="B225" s="275"/>
      <c r="C225" s="339" t="s">
        <v>382</v>
      </c>
      <c r="D225" s="340"/>
      <c r="E225" s="340"/>
      <c r="F225" s="340"/>
      <c r="G225" s="341"/>
      <c r="I225" s="276"/>
      <c r="K225" s="276"/>
      <c r="L225" s="277" t="s">
        <v>382</v>
      </c>
      <c r="O225" s="264">
        <v>3</v>
      </c>
    </row>
    <row r="226" spans="1:80">
      <c r="A226" s="274"/>
      <c r="B226" s="275"/>
      <c r="C226" s="339" t="s">
        <v>383</v>
      </c>
      <c r="D226" s="340"/>
      <c r="E226" s="340"/>
      <c r="F226" s="340"/>
      <c r="G226" s="341"/>
      <c r="I226" s="276"/>
      <c r="K226" s="276"/>
      <c r="L226" s="277" t="s">
        <v>383</v>
      </c>
      <c r="O226" s="264">
        <v>3</v>
      </c>
    </row>
    <row r="227" spans="1:80">
      <c r="A227" s="274"/>
      <c r="B227" s="275"/>
      <c r="C227" s="339" t="s">
        <v>384</v>
      </c>
      <c r="D227" s="340"/>
      <c r="E227" s="340"/>
      <c r="F227" s="340"/>
      <c r="G227" s="341"/>
      <c r="I227" s="276"/>
      <c r="K227" s="276"/>
      <c r="L227" s="277" t="s">
        <v>384</v>
      </c>
      <c r="O227" s="264">
        <v>3</v>
      </c>
    </row>
    <row r="228" spans="1:80">
      <c r="A228" s="265">
        <v>68</v>
      </c>
      <c r="B228" s="266" t="s">
        <v>385</v>
      </c>
      <c r="C228" s="267" t="s">
        <v>386</v>
      </c>
      <c r="D228" s="268" t="s">
        <v>166</v>
      </c>
      <c r="E228" s="269">
        <v>8.9802000000035296</v>
      </c>
      <c r="F228" s="269">
        <v>0</v>
      </c>
      <c r="G228" s="270">
        <f>E228*F228</f>
        <v>0</v>
      </c>
      <c r="H228" s="271">
        <v>0</v>
      </c>
      <c r="I228" s="272">
        <f>E228*H228</f>
        <v>0</v>
      </c>
      <c r="J228" s="271"/>
      <c r="K228" s="272">
        <f>E228*J228</f>
        <v>0</v>
      </c>
      <c r="O228" s="264">
        <v>2</v>
      </c>
      <c r="AA228" s="238">
        <v>8</v>
      </c>
      <c r="AB228" s="238">
        <v>0</v>
      </c>
      <c r="AC228" s="238">
        <v>3</v>
      </c>
      <c r="AZ228" s="238">
        <v>1</v>
      </c>
      <c r="BA228" s="238">
        <f>IF(AZ228=1,G228,0)</f>
        <v>0</v>
      </c>
      <c r="BB228" s="238">
        <f>IF(AZ228=2,G228,0)</f>
        <v>0</v>
      </c>
      <c r="BC228" s="238">
        <f>IF(AZ228=3,G228,0)</f>
        <v>0</v>
      </c>
      <c r="BD228" s="238">
        <f>IF(AZ228=4,G228,0)</f>
        <v>0</v>
      </c>
      <c r="BE228" s="238">
        <f>IF(AZ228=5,G228,0)</f>
        <v>0</v>
      </c>
      <c r="CA228" s="273">
        <v>8</v>
      </c>
      <c r="CB228" s="273">
        <v>0</v>
      </c>
    </row>
    <row r="229" spans="1:80">
      <c r="A229" s="265">
        <v>69</v>
      </c>
      <c r="B229" s="266" t="s">
        <v>387</v>
      </c>
      <c r="C229" s="267" t="s">
        <v>388</v>
      </c>
      <c r="D229" s="268" t="s">
        <v>175</v>
      </c>
      <c r="E229" s="269">
        <v>8.9802000000035296</v>
      </c>
      <c r="F229" s="269">
        <v>0</v>
      </c>
      <c r="G229" s="270">
        <f>E229*F229</f>
        <v>0</v>
      </c>
      <c r="H229" s="271">
        <v>0</v>
      </c>
      <c r="I229" s="272">
        <f>E229*H229</f>
        <v>0</v>
      </c>
      <c r="J229" s="271"/>
      <c r="K229" s="272">
        <f>E229*J229</f>
        <v>0</v>
      </c>
      <c r="O229" s="264">
        <v>2</v>
      </c>
      <c r="AA229" s="238">
        <v>8</v>
      </c>
      <c r="AB229" s="238">
        <v>0</v>
      </c>
      <c r="AC229" s="238">
        <v>3</v>
      </c>
      <c r="AZ229" s="238">
        <v>1</v>
      </c>
      <c r="BA229" s="238">
        <f>IF(AZ229=1,G229,0)</f>
        <v>0</v>
      </c>
      <c r="BB229" s="238">
        <f>IF(AZ229=2,G229,0)</f>
        <v>0</v>
      </c>
      <c r="BC229" s="238">
        <f>IF(AZ229=3,G229,0)</f>
        <v>0</v>
      </c>
      <c r="BD229" s="238">
        <f>IF(AZ229=4,G229,0)</f>
        <v>0</v>
      </c>
      <c r="BE229" s="238">
        <f>IF(AZ229=5,G229,0)</f>
        <v>0</v>
      </c>
      <c r="CA229" s="273">
        <v>8</v>
      </c>
      <c r="CB229" s="273">
        <v>0</v>
      </c>
    </row>
    <row r="230" spans="1:80">
      <c r="A230" s="265">
        <v>70</v>
      </c>
      <c r="B230" s="266" t="s">
        <v>387</v>
      </c>
      <c r="C230" s="267" t="s">
        <v>388</v>
      </c>
      <c r="D230" s="268" t="s">
        <v>175</v>
      </c>
      <c r="E230" s="269">
        <v>8.9802000000035296</v>
      </c>
      <c r="F230" s="269">
        <v>0</v>
      </c>
      <c r="G230" s="270">
        <f>E230*F230</f>
        <v>0</v>
      </c>
      <c r="H230" s="271">
        <v>0</v>
      </c>
      <c r="I230" s="272">
        <f>E230*H230</f>
        <v>0</v>
      </c>
      <c r="J230" s="271"/>
      <c r="K230" s="272">
        <f>E230*J230</f>
        <v>0</v>
      </c>
      <c r="O230" s="264">
        <v>2</v>
      </c>
      <c r="AA230" s="238">
        <v>8</v>
      </c>
      <c r="AB230" s="238">
        <v>0</v>
      </c>
      <c r="AC230" s="238">
        <v>3</v>
      </c>
      <c r="AZ230" s="238">
        <v>1</v>
      </c>
      <c r="BA230" s="238">
        <f>IF(AZ230=1,G230,0)</f>
        <v>0</v>
      </c>
      <c r="BB230" s="238">
        <f>IF(AZ230=2,G230,0)</f>
        <v>0</v>
      </c>
      <c r="BC230" s="238">
        <f>IF(AZ230=3,G230,0)</f>
        <v>0</v>
      </c>
      <c r="BD230" s="238">
        <f>IF(AZ230=4,G230,0)</f>
        <v>0</v>
      </c>
      <c r="BE230" s="238">
        <f>IF(AZ230=5,G230,0)</f>
        <v>0</v>
      </c>
      <c r="CA230" s="273">
        <v>8</v>
      </c>
      <c r="CB230" s="273">
        <v>0</v>
      </c>
    </row>
    <row r="231" spans="1:80">
      <c r="A231" s="265">
        <v>71</v>
      </c>
      <c r="B231" s="266" t="s">
        <v>387</v>
      </c>
      <c r="C231" s="267" t="s">
        <v>388</v>
      </c>
      <c r="D231" s="268" t="s">
        <v>175</v>
      </c>
      <c r="E231" s="269">
        <v>8.9802000000035296</v>
      </c>
      <c r="F231" s="269">
        <v>0</v>
      </c>
      <c r="G231" s="270">
        <f>E231*F231</f>
        <v>0</v>
      </c>
      <c r="H231" s="271">
        <v>0</v>
      </c>
      <c r="I231" s="272">
        <f>E231*H231</f>
        <v>0</v>
      </c>
      <c r="J231" s="271"/>
      <c r="K231" s="272">
        <f>E231*J231</f>
        <v>0</v>
      </c>
      <c r="O231" s="264">
        <v>2</v>
      </c>
      <c r="AA231" s="238">
        <v>8</v>
      </c>
      <c r="AB231" s="238">
        <v>0</v>
      </c>
      <c r="AC231" s="238">
        <v>3</v>
      </c>
      <c r="AZ231" s="238">
        <v>1</v>
      </c>
      <c r="BA231" s="238">
        <f>IF(AZ231=1,G231,0)</f>
        <v>0</v>
      </c>
      <c r="BB231" s="238">
        <f>IF(AZ231=2,G231,0)</f>
        <v>0</v>
      </c>
      <c r="BC231" s="238">
        <f>IF(AZ231=3,G231,0)</f>
        <v>0</v>
      </c>
      <c r="BD231" s="238">
        <f>IF(AZ231=4,G231,0)</f>
        <v>0</v>
      </c>
      <c r="BE231" s="238">
        <f>IF(AZ231=5,G231,0)</f>
        <v>0</v>
      </c>
      <c r="CA231" s="273">
        <v>8</v>
      </c>
      <c r="CB231" s="273">
        <v>0</v>
      </c>
    </row>
    <row r="232" spans="1:80">
      <c r="A232" s="284"/>
      <c r="B232" s="285" t="s">
        <v>101</v>
      </c>
      <c r="C232" s="286" t="s">
        <v>375</v>
      </c>
      <c r="D232" s="287"/>
      <c r="E232" s="288"/>
      <c r="F232" s="289"/>
      <c r="G232" s="290">
        <f>SUM(G220:G231)</f>
        <v>0</v>
      </c>
      <c r="H232" s="291"/>
      <c r="I232" s="292">
        <f>SUM(I220:I231)</f>
        <v>0</v>
      </c>
      <c r="J232" s="291"/>
      <c r="K232" s="292">
        <f>SUM(K220:K231)</f>
        <v>0</v>
      </c>
      <c r="O232" s="264">
        <v>4</v>
      </c>
      <c r="BA232" s="293">
        <f>SUM(BA220:BA231)</f>
        <v>0</v>
      </c>
      <c r="BB232" s="293">
        <f>SUM(BB220:BB231)</f>
        <v>0</v>
      </c>
      <c r="BC232" s="293">
        <f>SUM(BC220:BC231)</f>
        <v>0</v>
      </c>
      <c r="BD232" s="293">
        <f>SUM(BD220:BD231)</f>
        <v>0</v>
      </c>
      <c r="BE232" s="293">
        <f>SUM(BE220:BE231)</f>
        <v>0</v>
      </c>
    </row>
    <row r="233" spans="1:80">
      <c r="E233" s="238"/>
    </row>
    <row r="234" spans="1:80">
      <c r="E234" s="238"/>
    </row>
    <row r="235" spans="1:80">
      <c r="E235" s="238"/>
    </row>
    <row r="236" spans="1:80">
      <c r="E236" s="238"/>
    </row>
    <row r="237" spans="1:80">
      <c r="E237" s="238"/>
    </row>
    <row r="238" spans="1:80">
      <c r="E238" s="238"/>
    </row>
    <row r="239" spans="1:80">
      <c r="E239" s="238"/>
    </row>
    <row r="240" spans="1:80">
      <c r="E240" s="238"/>
    </row>
    <row r="241" spans="1:7">
      <c r="E241" s="238"/>
    </row>
    <row r="242" spans="1:7">
      <c r="E242" s="238"/>
    </row>
    <row r="243" spans="1:7">
      <c r="E243" s="238"/>
    </row>
    <row r="244" spans="1:7">
      <c r="E244" s="238"/>
    </row>
    <row r="245" spans="1:7">
      <c r="E245" s="238"/>
    </row>
    <row r="246" spans="1:7">
      <c r="E246" s="238"/>
    </row>
    <row r="247" spans="1:7">
      <c r="E247" s="238"/>
    </row>
    <row r="248" spans="1:7">
      <c r="E248" s="238"/>
    </row>
    <row r="249" spans="1:7">
      <c r="E249" s="238"/>
    </row>
    <row r="250" spans="1:7">
      <c r="E250" s="238"/>
    </row>
    <row r="251" spans="1:7">
      <c r="E251" s="238"/>
    </row>
    <row r="252" spans="1:7">
      <c r="E252" s="238"/>
    </row>
    <row r="253" spans="1:7">
      <c r="E253" s="238"/>
    </row>
    <row r="254" spans="1:7">
      <c r="E254" s="238"/>
    </row>
    <row r="255" spans="1:7">
      <c r="E255" s="238"/>
    </row>
    <row r="256" spans="1:7">
      <c r="A256" s="283"/>
      <c r="B256" s="283"/>
      <c r="C256" s="283"/>
      <c r="D256" s="283"/>
      <c r="E256" s="283"/>
      <c r="F256" s="283"/>
      <c r="G256" s="283"/>
    </row>
    <row r="257" spans="1:7">
      <c r="A257" s="283"/>
      <c r="B257" s="283"/>
      <c r="C257" s="283"/>
      <c r="D257" s="283"/>
      <c r="E257" s="283"/>
      <c r="F257" s="283"/>
      <c r="G257" s="283"/>
    </row>
    <row r="258" spans="1:7">
      <c r="A258" s="283"/>
      <c r="B258" s="283"/>
      <c r="C258" s="283"/>
      <c r="D258" s="283"/>
      <c r="E258" s="283"/>
      <c r="F258" s="283"/>
      <c r="G258" s="283"/>
    </row>
    <row r="259" spans="1:7">
      <c r="A259" s="283"/>
      <c r="B259" s="283"/>
      <c r="C259" s="283"/>
      <c r="D259" s="283"/>
      <c r="E259" s="283"/>
      <c r="F259" s="283"/>
      <c r="G259" s="283"/>
    </row>
    <row r="260" spans="1:7">
      <c r="E260" s="238"/>
    </row>
    <row r="261" spans="1:7">
      <c r="E261" s="238"/>
    </row>
    <row r="262" spans="1:7">
      <c r="E262" s="238"/>
    </row>
    <row r="263" spans="1:7">
      <c r="E263" s="238"/>
    </row>
    <row r="264" spans="1:7">
      <c r="E264" s="238"/>
    </row>
    <row r="265" spans="1:7">
      <c r="E265" s="238"/>
    </row>
    <row r="266" spans="1:7">
      <c r="E266" s="238"/>
    </row>
    <row r="267" spans="1:7">
      <c r="E267" s="238"/>
    </row>
    <row r="268" spans="1:7">
      <c r="E268" s="238"/>
    </row>
    <row r="269" spans="1:7">
      <c r="E269" s="238"/>
    </row>
    <row r="270" spans="1:7">
      <c r="E270" s="238"/>
    </row>
    <row r="271" spans="1:7">
      <c r="E271" s="238"/>
    </row>
    <row r="272" spans="1:7">
      <c r="E272" s="238"/>
    </row>
    <row r="273" spans="5:5">
      <c r="E273" s="238"/>
    </row>
    <row r="274" spans="5:5">
      <c r="E274" s="238"/>
    </row>
    <row r="275" spans="5:5">
      <c r="E275" s="238"/>
    </row>
    <row r="276" spans="5:5">
      <c r="E276" s="238"/>
    </row>
    <row r="277" spans="5:5">
      <c r="E277" s="238"/>
    </row>
    <row r="278" spans="5:5">
      <c r="E278" s="238"/>
    </row>
    <row r="279" spans="5:5">
      <c r="E279" s="238"/>
    </row>
    <row r="280" spans="5:5">
      <c r="E280" s="238"/>
    </row>
    <row r="281" spans="5:5">
      <c r="E281" s="238"/>
    </row>
    <row r="282" spans="5:5">
      <c r="E282" s="238"/>
    </row>
    <row r="283" spans="5:5">
      <c r="E283" s="238"/>
    </row>
    <row r="284" spans="5:5">
      <c r="E284" s="238"/>
    </row>
    <row r="285" spans="5:5">
      <c r="E285" s="238"/>
    </row>
    <row r="286" spans="5:5">
      <c r="E286" s="238"/>
    </row>
    <row r="287" spans="5:5">
      <c r="E287" s="238"/>
    </row>
    <row r="288" spans="5:5">
      <c r="E288" s="238"/>
    </row>
    <row r="289" spans="1:7">
      <c r="E289" s="238"/>
    </row>
    <row r="290" spans="1:7">
      <c r="E290" s="238"/>
    </row>
    <row r="291" spans="1:7">
      <c r="A291" s="294"/>
      <c r="B291" s="294"/>
    </row>
    <row r="292" spans="1:7">
      <c r="A292" s="283"/>
      <c r="B292" s="283"/>
      <c r="C292" s="295"/>
      <c r="D292" s="295"/>
      <c r="E292" s="296"/>
      <c r="F292" s="295"/>
      <c r="G292" s="297"/>
    </row>
    <row r="293" spans="1:7">
      <c r="A293" s="298"/>
      <c r="B293" s="298"/>
      <c r="C293" s="283"/>
      <c r="D293" s="283"/>
      <c r="E293" s="299"/>
      <c r="F293" s="283"/>
      <c r="G293" s="283"/>
    </row>
    <row r="294" spans="1:7">
      <c r="A294" s="283"/>
      <c r="B294" s="283"/>
      <c r="C294" s="283"/>
      <c r="D294" s="283"/>
      <c r="E294" s="299"/>
      <c r="F294" s="283"/>
      <c r="G294" s="283"/>
    </row>
    <row r="295" spans="1:7">
      <c r="A295" s="283"/>
      <c r="B295" s="283"/>
      <c r="C295" s="283"/>
      <c r="D295" s="283"/>
      <c r="E295" s="299"/>
      <c r="F295" s="283"/>
      <c r="G295" s="283"/>
    </row>
    <row r="296" spans="1:7">
      <c r="A296" s="283"/>
      <c r="B296" s="283"/>
      <c r="C296" s="283"/>
      <c r="D296" s="283"/>
      <c r="E296" s="299"/>
      <c r="F296" s="283"/>
      <c r="G296" s="283"/>
    </row>
    <row r="297" spans="1:7">
      <c r="A297" s="283"/>
      <c r="B297" s="283"/>
      <c r="C297" s="283"/>
      <c r="D297" s="283"/>
      <c r="E297" s="299"/>
      <c r="F297" s="283"/>
      <c r="G297" s="283"/>
    </row>
    <row r="298" spans="1:7">
      <c r="A298" s="283"/>
      <c r="B298" s="283"/>
      <c r="C298" s="283"/>
      <c r="D298" s="283"/>
      <c r="E298" s="299"/>
      <c r="F298" s="283"/>
      <c r="G298" s="283"/>
    </row>
    <row r="299" spans="1:7">
      <c r="A299" s="283"/>
      <c r="B299" s="283"/>
      <c r="C299" s="283"/>
      <c r="D299" s="283"/>
      <c r="E299" s="299"/>
      <c r="F299" s="283"/>
      <c r="G299" s="283"/>
    </row>
    <row r="300" spans="1:7">
      <c r="A300" s="283"/>
      <c r="B300" s="283"/>
      <c r="C300" s="283"/>
      <c r="D300" s="283"/>
      <c r="E300" s="299"/>
      <c r="F300" s="283"/>
      <c r="G300" s="283"/>
    </row>
    <row r="301" spans="1:7">
      <c r="A301" s="283"/>
      <c r="B301" s="283"/>
      <c r="C301" s="283"/>
      <c r="D301" s="283"/>
      <c r="E301" s="299"/>
      <c r="F301" s="283"/>
      <c r="G301" s="283"/>
    </row>
    <row r="302" spans="1:7">
      <c r="A302" s="283"/>
      <c r="B302" s="283"/>
      <c r="C302" s="283"/>
      <c r="D302" s="283"/>
      <c r="E302" s="299"/>
      <c r="F302" s="283"/>
      <c r="G302" s="283"/>
    </row>
    <row r="303" spans="1:7">
      <c r="A303" s="283"/>
      <c r="B303" s="283"/>
      <c r="C303" s="283"/>
      <c r="D303" s="283"/>
      <c r="E303" s="299"/>
      <c r="F303" s="283"/>
      <c r="G303" s="283"/>
    </row>
    <row r="304" spans="1:7">
      <c r="A304" s="283"/>
      <c r="B304" s="283"/>
      <c r="C304" s="283"/>
      <c r="D304" s="283"/>
      <c r="E304" s="299"/>
      <c r="F304" s="283"/>
      <c r="G304" s="283"/>
    </row>
    <row r="305" spans="1:7">
      <c r="A305" s="283"/>
      <c r="B305" s="283"/>
      <c r="C305" s="283"/>
      <c r="D305" s="283"/>
      <c r="E305" s="299"/>
      <c r="F305" s="283"/>
      <c r="G305" s="283"/>
    </row>
  </sheetData>
  <mergeCells count="139">
    <mergeCell ref="C217:D217"/>
    <mergeCell ref="C223:G223"/>
    <mergeCell ref="C224:G224"/>
    <mergeCell ref="C225:G225"/>
    <mergeCell ref="C226:G226"/>
    <mergeCell ref="C227:G227"/>
    <mergeCell ref="C206:D206"/>
    <mergeCell ref="C208:G208"/>
    <mergeCell ref="C209:G209"/>
    <mergeCell ref="C210:G210"/>
    <mergeCell ref="C211:D211"/>
    <mergeCell ref="C197:G197"/>
    <mergeCell ref="C200:G200"/>
    <mergeCell ref="C201:G201"/>
    <mergeCell ref="C203:G203"/>
    <mergeCell ref="C204:G204"/>
    <mergeCell ref="C205:G205"/>
    <mergeCell ref="C189:D189"/>
    <mergeCell ref="C191:G191"/>
    <mergeCell ref="C192:G192"/>
    <mergeCell ref="C193:G193"/>
    <mergeCell ref="C194:D194"/>
    <mergeCell ref="C195:D195"/>
    <mergeCell ref="C180:D180"/>
    <mergeCell ref="C182:D182"/>
    <mergeCell ref="C185:G185"/>
    <mergeCell ref="C186:G186"/>
    <mergeCell ref="C187:G187"/>
    <mergeCell ref="C188:D188"/>
    <mergeCell ref="C172:D172"/>
    <mergeCell ref="C173:D173"/>
    <mergeCell ref="C175:G175"/>
    <mergeCell ref="C177:G177"/>
    <mergeCell ref="C178:G178"/>
    <mergeCell ref="C179:G179"/>
    <mergeCell ref="C165:D165"/>
    <mergeCell ref="C166:D166"/>
    <mergeCell ref="C168:G168"/>
    <mergeCell ref="C169:G169"/>
    <mergeCell ref="C170:G170"/>
    <mergeCell ref="C171:G171"/>
    <mergeCell ref="C158:G158"/>
    <mergeCell ref="C159:G159"/>
    <mergeCell ref="C160:D160"/>
    <mergeCell ref="C161:D161"/>
    <mergeCell ref="C163:G163"/>
    <mergeCell ref="C164:G164"/>
    <mergeCell ref="C149:G149"/>
    <mergeCell ref="C150:D150"/>
    <mergeCell ref="C152:G152"/>
    <mergeCell ref="C154:G154"/>
    <mergeCell ref="C155:G155"/>
    <mergeCell ref="C156:G156"/>
    <mergeCell ref="C139:D139"/>
    <mergeCell ref="C140:D140"/>
    <mergeCell ref="C141:D141"/>
    <mergeCell ref="C144:G144"/>
    <mergeCell ref="C145:D145"/>
    <mergeCell ref="C147:G147"/>
    <mergeCell ref="C131:D131"/>
    <mergeCell ref="C132:D132"/>
    <mergeCell ref="C133:D133"/>
    <mergeCell ref="C135:D135"/>
    <mergeCell ref="C136:D136"/>
    <mergeCell ref="C137:D137"/>
    <mergeCell ref="C120:D120"/>
    <mergeCell ref="C122:D122"/>
    <mergeCell ref="C123:D123"/>
    <mergeCell ref="C125:D125"/>
    <mergeCell ref="C127:D127"/>
    <mergeCell ref="C129:D129"/>
    <mergeCell ref="C111:D111"/>
    <mergeCell ref="C113:D113"/>
    <mergeCell ref="C114:D114"/>
    <mergeCell ref="C116:D116"/>
    <mergeCell ref="C117:D117"/>
    <mergeCell ref="C119:D119"/>
    <mergeCell ref="C102:D102"/>
    <mergeCell ref="C104:D104"/>
    <mergeCell ref="C105:D105"/>
    <mergeCell ref="C107:D107"/>
    <mergeCell ref="C108:D108"/>
    <mergeCell ref="C110:D110"/>
    <mergeCell ref="C95:D95"/>
    <mergeCell ref="C97:G97"/>
    <mergeCell ref="C98:G98"/>
    <mergeCell ref="C99:G99"/>
    <mergeCell ref="C100:G100"/>
    <mergeCell ref="C101:D101"/>
    <mergeCell ref="C88:D88"/>
    <mergeCell ref="C90:G90"/>
    <mergeCell ref="C91:G91"/>
    <mergeCell ref="C92:G92"/>
    <mergeCell ref="C93:G93"/>
    <mergeCell ref="C94:D94"/>
    <mergeCell ref="C81:D81"/>
    <mergeCell ref="C83:G83"/>
    <mergeCell ref="C84:G84"/>
    <mergeCell ref="C85:G85"/>
    <mergeCell ref="C86:G86"/>
    <mergeCell ref="C87:D87"/>
    <mergeCell ref="C74:D74"/>
    <mergeCell ref="C76:D76"/>
    <mergeCell ref="C77:D77"/>
    <mergeCell ref="C78:D78"/>
    <mergeCell ref="C79:D79"/>
    <mergeCell ref="C80:D80"/>
    <mergeCell ref="C67:D67"/>
    <mergeCell ref="C68:D68"/>
    <mergeCell ref="C69:D69"/>
    <mergeCell ref="C70:D70"/>
    <mergeCell ref="C72:D72"/>
    <mergeCell ref="C73:D73"/>
    <mergeCell ref="C52:G52"/>
    <mergeCell ref="C59:D59"/>
    <mergeCell ref="C60:D60"/>
    <mergeCell ref="C61:D61"/>
    <mergeCell ref="C62:D62"/>
    <mergeCell ref="C63:D63"/>
    <mergeCell ref="C65:D65"/>
    <mergeCell ref="C66:D66"/>
    <mergeCell ref="C46:D46"/>
    <mergeCell ref="C47:D47"/>
    <mergeCell ref="C48:D48"/>
    <mergeCell ref="C50:G50"/>
    <mergeCell ref="C31:D31"/>
    <mergeCell ref="C36:D36"/>
    <mergeCell ref="C21:D21"/>
    <mergeCell ref="C23:G23"/>
    <mergeCell ref="C27:D27"/>
    <mergeCell ref="A1:G1"/>
    <mergeCell ref="A3:B3"/>
    <mergeCell ref="A4:B4"/>
    <mergeCell ref="E4:G4"/>
    <mergeCell ref="C9:D9"/>
    <mergeCell ref="C11:D11"/>
    <mergeCell ref="C14:D14"/>
    <mergeCell ref="C40:D40"/>
    <mergeCell ref="C42:G4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5"/>
  <sheetViews>
    <sheetView topLeftCell="A13" zoomScaleNormal="100" workbookViewId="0">
      <selection activeCell="K40" sqref="K40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96" t="s">
        <v>102</v>
      </c>
      <c r="B1" s="97"/>
      <c r="C1" s="97"/>
      <c r="D1" s="97"/>
      <c r="E1" s="97"/>
      <c r="F1" s="97"/>
      <c r="G1" s="97"/>
    </row>
    <row r="2" spans="1:57" ht="12.75" customHeight="1">
      <c r="A2" s="98" t="s">
        <v>32</v>
      </c>
      <c r="B2" s="99"/>
      <c r="C2" s="100" t="s">
        <v>398</v>
      </c>
      <c r="D2" s="100" t="s">
        <v>399</v>
      </c>
      <c r="E2" s="99"/>
      <c r="F2" s="101" t="s">
        <v>33</v>
      </c>
      <c r="G2" s="102"/>
    </row>
    <row r="3" spans="1:57" ht="3" hidden="1" customHeight="1">
      <c r="A3" s="103"/>
      <c r="B3" s="104"/>
      <c r="C3" s="105"/>
      <c r="D3" s="105"/>
      <c r="E3" s="104"/>
      <c r="F3" s="106"/>
      <c r="G3" s="107"/>
    </row>
    <row r="4" spans="1:57" ht="12" customHeight="1">
      <c r="A4" s="108" t="s">
        <v>34</v>
      </c>
      <c r="B4" s="104"/>
      <c r="C4" s="105"/>
      <c r="D4" s="105"/>
      <c r="E4" s="104"/>
      <c r="F4" s="106" t="s">
        <v>35</v>
      </c>
      <c r="G4" s="109"/>
    </row>
    <row r="5" spans="1:57" ht="12.95" customHeight="1">
      <c r="A5" s="110" t="s">
        <v>107</v>
      </c>
      <c r="B5" s="111"/>
      <c r="C5" s="112" t="s">
        <v>108</v>
      </c>
      <c r="D5" s="113"/>
      <c r="E5" s="114"/>
      <c r="F5" s="106" t="s">
        <v>36</v>
      </c>
      <c r="G5" s="107"/>
    </row>
    <row r="6" spans="1:57" ht="12.95" customHeight="1">
      <c r="A6" s="108" t="s">
        <v>37</v>
      </c>
      <c r="B6" s="104"/>
      <c r="C6" s="105"/>
      <c r="D6" s="105"/>
      <c r="E6" s="104"/>
      <c r="F6" s="115" t="s">
        <v>38</v>
      </c>
      <c r="G6" s="116"/>
      <c r="O6" s="117"/>
    </row>
    <row r="7" spans="1:57" ht="12.95" customHeight="1">
      <c r="A7" s="118" t="s">
        <v>104</v>
      </c>
      <c r="B7" s="119"/>
      <c r="C7" s="120" t="s">
        <v>105</v>
      </c>
      <c r="D7" s="121"/>
      <c r="E7" s="121"/>
      <c r="F7" s="122" t="s">
        <v>39</v>
      </c>
      <c r="G7" s="116">
        <f>IF(G6=0,,ROUND((F30+F32)/G6,1))</f>
        <v>0</v>
      </c>
    </row>
    <row r="8" spans="1:57">
      <c r="A8" s="123" t="s">
        <v>40</v>
      </c>
      <c r="B8" s="106"/>
      <c r="C8" s="313"/>
      <c r="D8" s="313"/>
      <c r="E8" s="314"/>
      <c r="F8" s="124" t="s">
        <v>41</v>
      </c>
      <c r="G8" s="125"/>
      <c r="H8" s="126"/>
      <c r="I8" s="127"/>
    </row>
    <row r="9" spans="1:57">
      <c r="A9" s="123" t="s">
        <v>42</v>
      </c>
      <c r="B9" s="106"/>
      <c r="C9" s="313"/>
      <c r="D9" s="313"/>
      <c r="E9" s="314"/>
      <c r="F9" s="106"/>
      <c r="G9" s="128"/>
      <c r="H9" s="129"/>
    </row>
    <row r="10" spans="1:57">
      <c r="A10" s="123" t="s">
        <v>43</v>
      </c>
      <c r="B10" s="106"/>
      <c r="C10" s="313"/>
      <c r="D10" s="313"/>
      <c r="E10" s="313"/>
      <c r="F10" s="130"/>
      <c r="G10" s="131"/>
      <c r="H10" s="132"/>
    </row>
    <row r="11" spans="1:57" ht="13.5" customHeight="1">
      <c r="A11" s="123" t="s">
        <v>44</v>
      </c>
      <c r="B11" s="106"/>
      <c r="C11" s="313"/>
      <c r="D11" s="313"/>
      <c r="E11" s="313"/>
      <c r="F11" s="133" t="s">
        <v>45</v>
      </c>
      <c r="G11" s="134"/>
      <c r="H11" s="129"/>
      <c r="BA11" s="135"/>
      <c r="BB11" s="135"/>
      <c r="BC11" s="135"/>
      <c r="BD11" s="135"/>
      <c r="BE11" s="135"/>
    </row>
    <row r="12" spans="1:57" ht="12.75" customHeight="1">
      <c r="A12" s="136" t="s">
        <v>46</v>
      </c>
      <c r="B12" s="104"/>
      <c r="C12" s="315"/>
      <c r="D12" s="315"/>
      <c r="E12" s="315"/>
      <c r="F12" s="137" t="s">
        <v>47</v>
      </c>
      <c r="G12" s="138"/>
      <c r="H12" s="129"/>
    </row>
    <row r="13" spans="1:57" ht="28.5" customHeight="1" thickBot="1">
      <c r="A13" s="139" t="s">
        <v>48</v>
      </c>
      <c r="B13" s="140"/>
      <c r="C13" s="140"/>
      <c r="D13" s="140"/>
      <c r="E13" s="141"/>
      <c r="F13" s="141"/>
      <c r="G13" s="142"/>
      <c r="H13" s="129"/>
    </row>
    <row r="14" spans="1:57" ht="17.25" customHeight="1" thickBot="1">
      <c r="A14" s="143" t="s">
        <v>49</v>
      </c>
      <c r="B14" s="144"/>
      <c r="C14" s="145"/>
      <c r="D14" s="146" t="s">
        <v>50</v>
      </c>
      <c r="E14" s="147"/>
      <c r="F14" s="147"/>
      <c r="G14" s="145"/>
    </row>
    <row r="15" spans="1:57" ht="15.95" customHeight="1">
      <c r="A15" s="148"/>
      <c r="B15" s="149" t="s">
        <v>51</v>
      </c>
      <c r="C15" s="150">
        <f>'D.1.4a D.1.4a-Vo Rek'!E12</f>
        <v>0</v>
      </c>
      <c r="D15" s="151" t="str">
        <f>'D.1.4a D.1.4a-Vo Rek'!A17</f>
        <v>Ztížené výrobní podmínky</v>
      </c>
      <c r="E15" s="152"/>
      <c r="F15" s="153"/>
      <c r="G15" s="150">
        <f>'D.1.4a D.1.4a-Vo Rek'!I17</f>
        <v>0</v>
      </c>
    </row>
    <row r="16" spans="1:57" ht="15.95" customHeight="1">
      <c r="A16" s="148" t="s">
        <v>52</v>
      </c>
      <c r="B16" s="149" t="s">
        <v>53</v>
      </c>
      <c r="C16" s="150">
        <f>'D.1.4a D.1.4a-Vo Rek'!F12</f>
        <v>0</v>
      </c>
      <c r="D16" s="154" t="str">
        <f>'D.1.4a D.1.4a-Vo Rek'!A18</f>
        <v>Oborová přirážka</v>
      </c>
      <c r="E16" s="155"/>
      <c r="F16" s="156"/>
      <c r="G16" s="150">
        <f>'D.1.4a D.1.4a-Vo Rek'!I18</f>
        <v>0</v>
      </c>
    </row>
    <row r="17" spans="1:7" ht="15.95" customHeight="1">
      <c r="A17" s="148" t="s">
        <v>54</v>
      </c>
      <c r="B17" s="149" t="s">
        <v>55</v>
      </c>
      <c r="C17" s="150">
        <f>'D.1.4a D.1.4a-Vo Rek'!H12</f>
        <v>0</v>
      </c>
      <c r="D17" s="154" t="str">
        <f>'D.1.4a D.1.4a-Vo Rek'!A19</f>
        <v>Přesun stavebních kapacit</v>
      </c>
      <c r="E17" s="155"/>
      <c r="F17" s="156"/>
      <c r="G17" s="150">
        <f>'D.1.4a D.1.4a-Vo Rek'!I19</f>
        <v>0</v>
      </c>
    </row>
    <row r="18" spans="1:7" ht="15.95" customHeight="1">
      <c r="A18" s="157" t="s">
        <v>56</v>
      </c>
      <c r="B18" s="158" t="s">
        <v>57</v>
      </c>
      <c r="C18" s="150">
        <f>'D.1.4a D.1.4a-Vo Rek'!G12</f>
        <v>0</v>
      </c>
      <c r="D18" s="154" t="str">
        <f>'D.1.4a D.1.4a-Vo Rek'!A20</f>
        <v>Mimostaveništní doprava</v>
      </c>
      <c r="E18" s="155"/>
      <c r="F18" s="156"/>
      <c r="G18" s="150">
        <f>'D.1.4a D.1.4a-Vo Rek'!I20</f>
        <v>0</v>
      </c>
    </row>
    <row r="19" spans="1:7" ht="15.95" customHeight="1">
      <c r="A19" s="159" t="s">
        <v>58</v>
      </c>
      <c r="B19" s="149"/>
      <c r="C19" s="150">
        <f>SUM(C15:C18)</f>
        <v>0</v>
      </c>
      <c r="D19" s="160" t="str">
        <f>'D.1.4a D.1.4a-Vo Rek'!A21</f>
        <v>Zařízení staveniště</v>
      </c>
      <c r="E19" s="155"/>
      <c r="F19" s="156"/>
      <c r="G19" s="150">
        <f>'D.1.4a D.1.4a-Vo Rek'!I21</f>
        <v>0</v>
      </c>
    </row>
    <row r="20" spans="1:7" ht="15.95" customHeight="1">
      <c r="A20" s="159"/>
      <c r="B20" s="149"/>
      <c r="C20" s="150"/>
      <c r="D20" s="154" t="str">
        <f>'D.1.4a D.1.4a-Vo Rek'!A22</f>
        <v>Provoz investora</v>
      </c>
      <c r="E20" s="155"/>
      <c r="F20" s="156"/>
      <c r="G20" s="150">
        <f>'D.1.4a D.1.4a-Vo Rek'!I22</f>
        <v>0</v>
      </c>
    </row>
    <row r="21" spans="1:7" ht="15.95" customHeight="1">
      <c r="A21" s="159" t="s">
        <v>29</v>
      </c>
      <c r="B21" s="149"/>
      <c r="C21" s="150">
        <f>'D.1.4a D.1.4a-Vo Rek'!I12</f>
        <v>0</v>
      </c>
      <c r="D21" s="154" t="str">
        <f>'D.1.4a D.1.4a-Vo Rek'!A23</f>
        <v>Kompletační činnost (IČD)</v>
      </c>
      <c r="E21" s="155"/>
      <c r="F21" s="156"/>
      <c r="G21" s="150">
        <f>'D.1.4a D.1.4a-Vo Rek'!I23</f>
        <v>0</v>
      </c>
    </row>
    <row r="22" spans="1:7" ht="15.95" customHeight="1">
      <c r="A22" s="161" t="s">
        <v>59</v>
      </c>
      <c r="B22" s="129"/>
      <c r="C22" s="150">
        <f>C19+C21</f>
        <v>0</v>
      </c>
      <c r="D22" s="154" t="s">
        <v>60</v>
      </c>
      <c r="E22" s="155"/>
      <c r="F22" s="156"/>
      <c r="G22" s="150">
        <f>G23-SUM(G15:G21)</f>
        <v>0</v>
      </c>
    </row>
    <row r="23" spans="1:7" ht="15.95" customHeight="1" thickBot="1">
      <c r="A23" s="316" t="s">
        <v>61</v>
      </c>
      <c r="B23" s="317"/>
      <c r="C23" s="162">
        <f>C22+G23</f>
        <v>0</v>
      </c>
      <c r="D23" s="163" t="s">
        <v>62</v>
      </c>
      <c r="E23" s="164"/>
      <c r="F23" s="165"/>
      <c r="G23" s="150">
        <f>'D.1.4a D.1.4a-Vo Rek'!H25</f>
        <v>0</v>
      </c>
    </row>
    <row r="24" spans="1:7">
      <c r="A24" s="166" t="s">
        <v>63</v>
      </c>
      <c r="B24" s="167"/>
      <c r="C24" s="168"/>
      <c r="D24" s="167" t="s">
        <v>64</v>
      </c>
      <c r="E24" s="167"/>
      <c r="F24" s="169" t="s">
        <v>65</v>
      </c>
      <c r="G24" s="170"/>
    </row>
    <row r="25" spans="1:7">
      <c r="A25" s="161" t="s">
        <v>66</v>
      </c>
      <c r="B25" s="129"/>
      <c r="C25" s="171"/>
      <c r="D25" s="129" t="s">
        <v>66</v>
      </c>
      <c r="F25" s="172" t="s">
        <v>66</v>
      </c>
      <c r="G25" s="173"/>
    </row>
    <row r="26" spans="1:7" ht="37.5" customHeight="1">
      <c r="A26" s="161" t="s">
        <v>67</v>
      </c>
      <c r="B26" s="174"/>
      <c r="C26" s="171"/>
      <c r="D26" s="129" t="s">
        <v>67</v>
      </c>
      <c r="F26" s="172" t="s">
        <v>67</v>
      </c>
      <c r="G26" s="173"/>
    </row>
    <row r="27" spans="1:7">
      <c r="A27" s="161"/>
      <c r="B27" s="175"/>
      <c r="C27" s="171"/>
      <c r="D27" s="129"/>
      <c r="F27" s="172"/>
      <c r="G27" s="173"/>
    </row>
    <row r="28" spans="1:7">
      <c r="A28" s="161" t="s">
        <v>68</v>
      </c>
      <c r="B28" s="129"/>
      <c r="C28" s="171"/>
      <c r="D28" s="172" t="s">
        <v>69</v>
      </c>
      <c r="E28" s="171"/>
      <c r="F28" s="176" t="s">
        <v>69</v>
      </c>
      <c r="G28" s="173"/>
    </row>
    <row r="29" spans="1:7" ht="69" customHeight="1">
      <c r="A29" s="161"/>
      <c r="B29" s="129"/>
      <c r="C29" s="177"/>
      <c r="D29" s="178"/>
      <c r="E29" s="177"/>
      <c r="F29" s="129"/>
      <c r="G29" s="173"/>
    </row>
    <row r="30" spans="1:7">
      <c r="A30" s="179" t="s">
        <v>11</v>
      </c>
      <c r="B30" s="180"/>
      <c r="C30" s="181">
        <v>21</v>
      </c>
      <c r="D30" s="180" t="s">
        <v>70</v>
      </c>
      <c r="E30" s="182"/>
      <c r="F30" s="318">
        <f>ROUND(C23-F32,0)</f>
        <v>0</v>
      </c>
      <c r="G30" s="319"/>
    </row>
    <row r="31" spans="1:7">
      <c r="A31" s="179" t="s">
        <v>71</v>
      </c>
      <c r="B31" s="180"/>
      <c r="C31" s="181">
        <f>C30</f>
        <v>21</v>
      </c>
      <c r="D31" s="180" t="s">
        <v>72</v>
      </c>
      <c r="E31" s="182"/>
      <c r="F31" s="318">
        <f>ROUND(PRODUCT(F30,C31/100),1)</f>
        <v>0</v>
      </c>
      <c r="G31" s="319"/>
    </row>
    <row r="32" spans="1:7">
      <c r="A32" s="179" t="s">
        <v>11</v>
      </c>
      <c r="B32" s="180"/>
      <c r="C32" s="181">
        <v>0</v>
      </c>
      <c r="D32" s="180" t="s">
        <v>72</v>
      </c>
      <c r="E32" s="182"/>
      <c r="F32" s="318">
        <v>0</v>
      </c>
      <c r="G32" s="319"/>
    </row>
    <row r="33" spans="1:8">
      <c r="A33" s="179" t="s">
        <v>71</v>
      </c>
      <c r="B33" s="183"/>
      <c r="C33" s="184">
        <f>C32</f>
        <v>0</v>
      </c>
      <c r="D33" s="180" t="s">
        <v>72</v>
      </c>
      <c r="E33" s="156"/>
      <c r="F33" s="318">
        <f>ROUND(PRODUCT(F32,C33/100),1)</f>
        <v>0</v>
      </c>
      <c r="G33" s="319"/>
    </row>
    <row r="34" spans="1:8" s="188" customFormat="1" ht="19.5" customHeight="1" thickBot="1">
      <c r="A34" s="185" t="s">
        <v>73</v>
      </c>
      <c r="B34" s="186"/>
      <c r="C34" s="186"/>
      <c r="D34" s="186"/>
      <c r="E34" s="187"/>
      <c r="F34" s="320">
        <f>CEILING(SUM(F30:F33),IF(SUM(F30:F33)&gt;=0,1,-1))</f>
        <v>0</v>
      </c>
      <c r="G34" s="321"/>
    </row>
    <row r="36" spans="1:8">
      <c r="A36" s="1" t="s">
        <v>74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312" t="s">
        <v>757</v>
      </c>
      <c r="C37" s="312"/>
      <c r="D37" s="312"/>
      <c r="E37" s="312"/>
      <c r="F37" s="312"/>
      <c r="G37" s="312"/>
      <c r="H37" t="s">
        <v>1</v>
      </c>
    </row>
    <row r="38" spans="1:8" ht="12.75" customHeight="1">
      <c r="A38" s="189"/>
      <c r="B38" s="312"/>
      <c r="C38" s="312"/>
      <c r="D38" s="312"/>
      <c r="E38" s="312"/>
      <c r="F38" s="312"/>
      <c r="G38" s="312"/>
      <c r="H38" t="s">
        <v>1</v>
      </c>
    </row>
    <row r="39" spans="1:8">
      <c r="A39" s="189"/>
      <c r="B39" s="312"/>
      <c r="C39" s="312"/>
      <c r="D39" s="312"/>
      <c r="E39" s="312"/>
      <c r="F39" s="312"/>
      <c r="G39" s="312"/>
      <c r="H39" t="s">
        <v>1</v>
      </c>
    </row>
    <row r="40" spans="1:8">
      <c r="A40" s="189"/>
      <c r="B40" s="312"/>
      <c r="C40" s="312"/>
      <c r="D40" s="312"/>
      <c r="E40" s="312"/>
      <c r="F40" s="312"/>
      <c r="G40" s="312"/>
      <c r="H40" t="s">
        <v>1</v>
      </c>
    </row>
    <row r="41" spans="1:8">
      <c r="A41" s="189"/>
      <c r="B41" s="312"/>
      <c r="C41" s="312"/>
      <c r="D41" s="312"/>
      <c r="E41" s="312"/>
      <c r="F41" s="312"/>
      <c r="G41" s="312"/>
      <c r="H41" t="s">
        <v>1</v>
      </c>
    </row>
    <row r="42" spans="1:8">
      <c r="A42" s="189"/>
      <c r="B42" s="312"/>
      <c r="C42" s="312"/>
      <c r="D42" s="312"/>
      <c r="E42" s="312"/>
      <c r="F42" s="312"/>
      <c r="G42" s="312"/>
      <c r="H42" t="s">
        <v>1</v>
      </c>
    </row>
    <row r="43" spans="1:8">
      <c r="A43" s="189"/>
      <c r="B43" s="312"/>
      <c r="C43" s="312"/>
      <c r="D43" s="312"/>
      <c r="E43" s="312"/>
      <c r="F43" s="312"/>
      <c r="G43" s="312"/>
      <c r="H43" t="s">
        <v>1</v>
      </c>
    </row>
    <row r="44" spans="1:8">
      <c r="A44" s="189"/>
      <c r="B44" s="312"/>
      <c r="C44" s="312"/>
      <c r="D44" s="312"/>
      <c r="E44" s="312"/>
      <c r="F44" s="312"/>
      <c r="G44" s="312"/>
      <c r="H44" t="s">
        <v>1</v>
      </c>
    </row>
    <row r="45" spans="1:8" ht="0.75" customHeight="1">
      <c r="A45" s="189"/>
      <c r="B45" s="312"/>
      <c r="C45" s="312"/>
      <c r="D45" s="312"/>
      <c r="E45" s="312"/>
      <c r="F45" s="312"/>
      <c r="G45" s="312"/>
      <c r="H45" t="s">
        <v>1</v>
      </c>
    </row>
    <row r="46" spans="1:8">
      <c r="B46" s="322"/>
      <c r="C46" s="322"/>
      <c r="D46" s="322"/>
      <c r="E46" s="322"/>
      <c r="F46" s="322"/>
      <c r="G46" s="322"/>
    </row>
    <row r="47" spans="1:8">
      <c r="B47" s="322"/>
      <c r="C47" s="322"/>
      <c r="D47" s="322"/>
      <c r="E47" s="322"/>
      <c r="F47" s="322"/>
      <c r="G47" s="322"/>
    </row>
    <row r="48" spans="1:8">
      <c r="B48" s="322"/>
      <c r="C48" s="322"/>
      <c r="D48" s="322"/>
      <c r="E48" s="322"/>
      <c r="F48" s="322"/>
      <c r="G48" s="322"/>
    </row>
    <row r="49" spans="2:7">
      <c r="B49" s="322"/>
      <c r="C49" s="322"/>
      <c r="D49" s="322"/>
      <c r="E49" s="322"/>
      <c r="F49" s="322"/>
      <c r="G49" s="322"/>
    </row>
    <row r="50" spans="2:7">
      <c r="B50" s="322"/>
      <c r="C50" s="322"/>
      <c r="D50" s="322"/>
      <c r="E50" s="322"/>
      <c r="F50" s="322"/>
      <c r="G50" s="322"/>
    </row>
    <row r="51" spans="2:7">
      <c r="B51" s="322"/>
      <c r="C51" s="322"/>
      <c r="D51" s="322"/>
      <c r="E51" s="322"/>
      <c r="F51" s="322"/>
      <c r="G51" s="322"/>
    </row>
    <row r="52" spans="2:7">
      <c r="B52" s="322"/>
      <c r="C52" s="322"/>
      <c r="D52" s="322"/>
      <c r="E52" s="322"/>
      <c r="F52" s="322"/>
      <c r="G52" s="322"/>
    </row>
    <row r="53" spans="2:7">
      <c r="B53" s="322"/>
      <c r="C53" s="322"/>
      <c r="D53" s="322"/>
      <c r="E53" s="322"/>
      <c r="F53" s="322"/>
      <c r="G53" s="322"/>
    </row>
    <row r="54" spans="2:7">
      <c r="B54" s="322"/>
      <c r="C54" s="322"/>
      <c r="D54" s="322"/>
      <c r="E54" s="322"/>
      <c r="F54" s="322"/>
      <c r="G54" s="322"/>
    </row>
    <row r="55" spans="2:7">
      <c r="B55" s="322"/>
      <c r="C55" s="322"/>
      <c r="D55" s="322"/>
      <c r="E55" s="322"/>
      <c r="F55" s="322"/>
      <c r="G55" s="32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6"/>
  <sheetViews>
    <sheetView workbookViewId="0">
      <selection activeCell="O47" sqref="O47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323" t="s">
        <v>2</v>
      </c>
      <c r="B1" s="324"/>
      <c r="C1" s="190" t="s">
        <v>106</v>
      </c>
      <c r="D1" s="191"/>
      <c r="E1" s="192"/>
      <c r="F1" s="191"/>
      <c r="G1" s="193" t="s">
        <v>75</v>
      </c>
      <c r="H1" s="194" t="s">
        <v>398</v>
      </c>
      <c r="I1" s="195"/>
    </row>
    <row r="2" spans="1:57" ht="13.5" thickBot="1">
      <c r="A2" s="325" t="s">
        <v>76</v>
      </c>
      <c r="B2" s="326"/>
      <c r="C2" s="196" t="s">
        <v>109</v>
      </c>
      <c r="D2" s="197"/>
      <c r="E2" s="198"/>
      <c r="F2" s="197"/>
      <c r="G2" s="327" t="s">
        <v>399</v>
      </c>
      <c r="H2" s="328"/>
      <c r="I2" s="329"/>
    </row>
    <row r="3" spans="1:57" ht="13.5" thickTop="1">
      <c r="F3" s="129"/>
    </row>
    <row r="4" spans="1:57" ht="19.5" customHeight="1">
      <c r="A4" s="199" t="s">
        <v>77</v>
      </c>
      <c r="B4" s="200"/>
      <c r="C4" s="200"/>
      <c r="D4" s="200"/>
      <c r="E4" s="201"/>
      <c r="F4" s="200"/>
      <c r="G4" s="200"/>
      <c r="H4" s="200"/>
      <c r="I4" s="200"/>
    </row>
    <row r="5" spans="1:57" ht="13.5" thickBot="1"/>
    <row r="6" spans="1:57" s="129" customFormat="1" ht="13.5" thickBot="1">
      <c r="A6" s="202"/>
      <c r="B6" s="203" t="s">
        <v>78</v>
      </c>
      <c r="C6" s="203"/>
      <c r="D6" s="204"/>
      <c r="E6" s="205" t="s">
        <v>25</v>
      </c>
      <c r="F6" s="206" t="s">
        <v>26</v>
      </c>
      <c r="G6" s="206" t="s">
        <v>27</v>
      </c>
      <c r="H6" s="206" t="s">
        <v>28</v>
      </c>
      <c r="I6" s="207" t="s">
        <v>29</v>
      </c>
    </row>
    <row r="7" spans="1:57" s="129" customFormat="1">
      <c r="A7" s="300" t="str">
        <f>'D.1.4a D.1.4a-Vo Pol'!B7</f>
        <v>97</v>
      </c>
      <c r="B7" s="63" t="str">
        <f>'D.1.4a D.1.4a-Vo Pol'!C7</f>
        <v>Prorážení otvorů</v>
      </c>
      <c r="D7" s="208"/>
      <c r="E7" s="301">
        <f>'D.1.4a D.1.4a-Vo Pol'!G13</f>
        <v>0</v>
      </c>
      <c r="F7" s="302">
        <f>'D.1.4a D.1.4a-Vo Pol'!BB13</f>
        <v>0</v>
      </c>
      <c r="G7" s="302">
        <f>'D.1.4a D.1.4a-Vo Pol'!BC13</f>
        <v>0</v>
      </c>
      <c r="H7" s="302">
        <f>'D.1.4a D.1.4a-Vo Pol'!BD13</f>
        <v>0</v>
      </c>
      <c r="I7" s="303">
        <f>'D.1.4a D.1.4a-Vo Pol'!BE13</f>
        <v>0</v>
      </c>
    </row>
    <row r="8" spans="1:57" s="129" customFormat="1">
      <c r="A8" s="300" t="str">
        <f>'D.1.4a D.1.4a-Vo Pol'!B14</f>
        <v>713</v>
      </c>
      <c r="B8" s="63" t="str">
        <f>'D.1.4a D.1.4a-Vo Pol'!C14</f>
        <v>Izolace tepelné</v>
      </c>
      <c r="D8" s="208"/>
      <c r="E8" s="301">
        <f>'D.1.4a D.1.4a-Vo Pol'!BA36</f>
        <v>0</v>
      </c>
      <c r="F8" s="302">
        <f>'D.1.4a D.1.4a-Vo Pol'!G36</f>
        <v>0</v>
      </c>
      <c r="G8" s="302">
        <f>'D.1.4a D.1.4a-Vo Pol'!BC36</f>
        <v>0</v>
      </c>
      <c r="H8" s="302">
        <f>'D.1.4a D.1.4a-Vo Pol'!BD36</f>
        <v>0</v>
      </c>
      <c r="I8" s="303">
        <f>'D.1.4a D.1.4a-Vo Pol'!BE36</f>
        <v>0</v>
      </c>
    </row>
    <row r="9" spans="1:57" s="129" customFormat="1">
      <c r="A9" s="300" t="str">
        <f>'D.1.4a D.1.4a-Vo Pol'!B37</f>
        <v>722</v>
      </c>
      <c r="B9" s="63" t="str">
        <f>'D.1.4a D.1.4a-Vo Pol'!C37</f>
        <v>Vnitřní vodovod</v>
      </c>
      <c r="D9" s="208"/>
      <c r="E9" s="301">
        <f>'D.1.4a D.1.4a-Vo Pol'!BA187</f>
        <v>0</v>
      </c>
      <c r="F9" s="302">
        <f>'D.1.4a D.1.4a-Vo Pol'!G187-'D.1.4a D.1.4a-Vo Pol'!G186</f>
        <v>0</v>
      </c>
      <c r="G9" s="302">
        <f>'D.1.4a D.1.4a-Vo Pol'!BC187</f>
        <v>0</v>
      </c>
      <c r="H9" s="302">
        <f>'D.1.4a D.1.4a-Vo Pol'!BD187</f>
        <v>0</v>
      </c>
      <c r="I9" s="303">
        <f>'D.1.4a D.1.4a-Vo Pol'!G186</f>
        <v>0</v>
      </c>
    </row>
    <row r="10" spans="1:57" s="129" customFormat="1">
      <c r="A10" s="300" t="str">
        <f>'D.1.4a D.1.4a-Vo Pol'!B188</f>
        <v>725</v>
      </c>
      <c r="B10" s="63" t="str">
        <f>'D.1.4a D.1.4a-Vo Pol'!C188</f>
        <v>Zařizovací předměty</v>
      </c>
      <c r="D10" s="208"/>
      <c r="E10" s="301">
        <f>'D.1.4a D.1.4a-Vo Pol'!BA213</f>
        <v>0</v>
      </c>
      <c r="F10" s="302">
        <f>'D.1.4a D.1.4a-Vo Pol'!G213</f>
        <v>0</v>
      </c>
      <c r="G10" s="302">
        <f>'D.1.4a D.1.4a-Vo Pol'!BC213</f>
        <v>0</v>
      </c>
      <c r="H10" s="302">
        <f>'D.1.4a D.1.4a-Vo Pol'!BD213</f>
        <v>0</v>
      </c>
      <c r="I10" s="303">
        <f>'D.1.4a D.1.4a-Vo Pol'!BE213</f>
        <v>0</v>
      </c>
    </row>
    <row r="11" spans="1:57" s="129" customFormat="1" ht="13.5" thickBot="1">
      <c r="A11" s="300" t="str">
        <f>'D.1.4a D.1.4a-Vo Pol'!B214</f>
        <v>D96</v>
      </c>
      <c r="B11" s="63" t="str">
        <f>'D.1.4a D.1.4a-Vo Pol'!C214</f>
        <v>Přesuny suti a vybouraných hmot</v>
      </c>
      <c r="D11" s="208"/>
      <c r="E11" s="301">
        <f>'D.1.4a D.1.4a-Vo Pol'!G216</f>
        <v>0</v>
      </c>
      <c r="F11" s="302">
        <f>'D.1.4a D.1.4a-Vo Pol'!BB216</f>
        <v>0</v>
      </c>
      <c r="G11" s="302">
        <f>'D.1.4a D.1.4a-Vo Pol'!BC216</f>
        <v>0</v>
      </c>
      <c r="H11" s="302">
        <f>'D.1.4a D.1.4a-Vo Pol'!BD216</f>
        <v>0</v>
      </c>
      <c r="I11" s="303">
        <f>'D.1.4a D.1.4a-Vo Pol'!BE216</f>
        <v>0</v>
      </c>
    </row>
    <row r="12" spans="1:57" s="13" customFormat="1" ht="13.5" thickBot="1">
      <c r="A12" s="209"/>
      <c r="B12" s="210" t="s">
        <v>79</v>
      </c>
      <c r="C12" s="210"/>
      <c r="D12" s="211"/>
      <c r="E12" s="212">
        <f>SUM(E7:E11)</f>
        <v>0</v>
      </c>
      <c r="F12" s="213">
        <f>SUM(F7:F11)</f>
        <v>0</v>
      </c>
      <c r="G12" s="213">
        <f>SUM(G7:G11)</f>
        <v>0</v>
      </c>
      <c r="H12" s="213">
        <f>SUM(H7:H11)</f>
        <v>0</v>
      </c>
      <c r="I12" s="214">
        <f>SUM(I7:I11)</f>
        <v>0</v>
      </c>
    </row>
    <row r="13" spans="1:57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57" ht="19.5" customHeight="1">
      <c r="A14" s="200" t="s">
        <v>80</v>
      </c>
      <c r="B14" s="200"/>
      <c r="C14" s="200"/>
      <c r="D14" s="200"/>
      <c r="E14" s="200"/>
      <c r="F14" s="200"/>
      <c r="G14" s="215"/>
      <c r="H14" s="200"/>
      <c r="I14" s="200"/>
      <c r="BA14" s="135"/>
      <c r="BB14" s="135"/>
      <c r="BC14" s="135"/>
      <c r="BD14" s="135"/>
      <c r="BE14" s="135"/>
    </row>
    <row r="15" spans="1:57" ht="13.5" thickBot="1"/>
    <row r="16" spans="1:57">
      <c r="A16" s="166" t="s">
        <v>81</v>
      </c>
      <c r="B16" s="167"/>
      <c r="C16" s="167"/>
      <c r="D16" s="216"/>
      <c r="E16" s="217" t="s">
        <v>82</v>
      </c>
      <c r="F16" s="218" t="s">
        <v>12</v>
      </c>
      <c r="G16" s="219" t="s">
        <v>83</v>
      </c>
      <c r="H16" s="220"/>
      <c r="I16" s="221" t="s">
        <v>82</v>
      </c>
    </row>
    <row r="17" spans="1:53">
      <c r="A17" s="222" t="s">
        <v>389</v>
      </c>
      <c r="B17" s="223"/>
      <c r="C17" s="223"/>
      <c r="D17" s="224"/>
      <c r="E17" s="225"/>
      <c r="F17" s="226"/>
      <c r="G17" s="227">
        <v>0</v>
      </c>
      <c r="H17" s="228"/>
      <c r="I17" s="229">
        <f t="shared" ref="I17:I24" si="0">E17+F17*G17/100</f>
        <v>0</v>
      </c>
      <c r="BA17">
        <v>0</v>
      </c>
    </row>
    <row r="18" spans="1:53">
      <c r="A18" s="222" t="s">
        <v>390</v>
      </c>
      <c r="B18" s="223"/>
      <c r="C18" s="223"/>
      <c r="D18" s="224"/>
      <c r="E18" s="225"/>
      <c r="F18" s="226"/>
      <c r="G18" s="227">
        <v>0</v>
      </c>
      <c r="H18" s="228"/>
      <c r="I18" s="229">
        <f t="shared" si="0"/>
        <v>0</v>
      </c>
      <c r="BA18">
        <v>0</v>
      </c>
    </row>
    <row r="19" spans="1:53">
      <c r="A19" s="222" t="s">
        <v>391</v>
      </c>
      <c r="B19" s="223"/>
      <c r="C19" s="223"/>
      <c r="D19" s="224"/>
      <c r="E19" s="225"/>
      <c r="F19" s="226"/>
      <c r="G19" s="227">
        <v>0</v>
      </c>
      <c r="H19" s="228"/>
      <c r="I19" s="229">
        <f t="shared" si="0"/>
        <v>0</v>
      </c>
      <c r="BA19">
        <v>0</v>
      </c>
    </row>
    <row r="20" spans="1:53">
      <c r="A20" s="222" t="s">
        <v>392</v>
      </c>
      <c r="B20" s="223"/>
      <c r="C20" s="223"/>
      <c r="D20" s="224"/>
      <c r="E20" s="225"/>
      <c r="F20" s="226"/>
      <c r="G20" s="227">
        <v>0</v>
      </c>
      <c r="H20" s="228"/>
      <c r="I20" s="229">
        <f t="shared" si="0"/>
        <v>0</v>
      </c>
      <c r="BA20">
        <v>0</v>
      </c>
    </row>
    <row r="21" spans="1:53">
      <c r="A21" s="222" t="s">
        <v>393</v>
      </c>
      <c r="B21" s="223"/>
      <c r="C21" s="223"/>
      <c r="D21" s="224"/>
      <c r="E21" s="225"/>
      <c r="F21" s="226"/>
      <c r="G21" s="227">
        <v>0</v>
      </c>
      <c r="H21" s="228"/>
      <c r="I21" s="229">
        <f t="shared" si="0"/>
        <v>0</v>
      </c>
      <c r="BA21">
        <v>1</v>
      </c>
    </row>
    <row r="22" spans="1:53">
      <c r="A22" s="222" t="s">
        <v>394</v>
      </c>
      <c r="B22" s="223"/>
      <c r="C22" s="223"/>
      <c r="D22" s="224"/>
      <c r="E22" s="225"/>
      <c r="F22" s="226"/>
      <c r="G22" s="227">
        <v>0</v>
      </c>
      <c r="H22" s="228"/>
      <c r="I22" s="229">
        <f t="shared" si="0"/>
        <v>0</v>
      </c>
      <c r="BA22">
        <v>1</v>
      </c>
    </row>
    <row r="23" spans="1:53">
      <c r="A23" s="222" t="s">
        <v>395</v>
      </c>
      <c r="B23" s="223"/>
      <c r="C23" s="223"/>
      <c r="D23" s="224"/>
      <c r="E23" s="225"/>
      <c r="F23" s="226"/>
      <c r="G23" s="227">
        <v>0</v>
      </c>
      <c r="H23" s="228"/>
      <c r="I23" s="229">
        <f t="shared" si="0"/>
        <v>0</v>
      </c>
      <c r="BA23">
        <v>2</v>
      </c>
    </row>
    <row r="24" spans="1:53">
      <c r="A24" s="222" t="s">
        <v>396</v>
      </c>
      <c r="B24" s="223"/>
      <c r="C24" s="223"/>
      <c r="D24" s="224"/>
      <c r="E24" s="225"/>
      <c r="F24" s="226"/>
      <c r="G24" s="227">
        <v>0</v>
      </c>
      <c r="H24" s="228"/>
      <c r="I24" s="229">
        <f t="shared" si="0"/>
        <v>0</v>
      </c>
      <c r="BA24">
        <v>2</v>
      </c>
    </row>
    <row r="25" spans="1:53" ht="13.5" thickBot="1">
      <c r="A25" s="230"/>
      <c r="B25" s="231" t="s">
        <v>84</v>
      </c>
      <c r="C25" s="232"/>
      <c r="D25" s="233"/>
      <c r="E25" s="234"/>
      <c r="F25" s="235"/>
      <c r="G25" s="235"/>
      <c r="H25" s="330">
        <f>SUM(I17:I24)</f>
        <v>0</v>
      </c>
      <c r="I25" s="331"/>
    </row>
    <row r="27" spans="1:53">
      <c r="B27" s="13"/>
      <c r="F27" s="236"/>
      <c r="G27" s="237"/>
      <c r="H27" s="237"/>
      <c r="I27" s="46"/>
    </row>
    <row r="28" spans="1:53">
      <c r="F28" s="236"/>
      <c r="G28" s="237"/>
      <c r="H28" s="237"/>
      <c r="I28" s="46"/>
    </row>
    <row r="29" spans="1:53">
      <c r="F29" s="236"/>
      <c r="G29" s="237"/>
      <c r="H29" s="237"/>
      <c r="I29" s="46"/>
    </row>
    <row r="30" spans="1:53">
      <c r="F30" s="236"/>
      <c r="G30" s="237"/>
      <c r="H30" s="237"/>
      <c r="I30" s="46"/>
    </row>
    <row r="31" spans="1:53">
      <c r="F31" s="236"/>
      <c r="G31" s="237"/>
      <c r="H31" s="237"/>
      <c r="I31" s="46"/>
    </row>
    <row r="32" spans="1:53">
      <c r="F32" s="236"/>
      <c r="G32" s="237"/>
      <c r="H32" s="237"/>
      <c r="I32" s="46"/>
    </row>
    <row r="33" spans="6:9">
      <c r="F33" s="236"/>
      <c r="G33" s="237"/>
      <c r="H33" s="237"/>
      <c r="I33" s="46"/>
    </row>
    <row r="34" spans="6:9">
      <c r="F34" s="236"/>
      <c r="G34" s="237"/>
      <c r="H34" s="237"/>
      <c r="I34" s="46"/>
    </row>
    <row r="35" spans="6:9">
      <c r="F35" s="236"/>
      <c r="G35" s="237"/>
      <c r="H35" s="237"/>
      <c r="I35" s="46"/>
    </row>
    <row r="36" spans="6:9">
      <c r="F36" s="236"/>
      <c r="G36" s="237"/>
      <c r="H36" s="237"/>
      <c r="I36" s="46"/>
    </row>
    <row r="37" spans="6:9">
      <c r="F37" s="236"/>
      <c r="G37" s="237"/>
      <c r="H37" s="237"/>
      <c r="I37" s="46"/>
    </row>
    <row r="38" spans="6:9">
      <c r="F38" s="236"/>
      <c r="G38" s="237"/>
      <c r="H38" s="237"/>
      <c r="I38" s="46"/>
    </row>
    <row r="39" spans="6:9">
      <c r="F39" s="236"/>
      <c r="G39" s="237"/>
      <c r="H39" s="237"/>
      <c r="I39" s="46"/>
    </row>
    <row r="40" spans="6:9">
      <c r="F40" s="236"/>
      <c r="G40" s="237"/>
      <c r="H40" s="237"/>
      <c r="I40" s="46"/>
    </row>
    <row r="41" spans="6:9">
      <c r="F41" s="236"/>
      <c r="G41" s="237"/>
      <c r="H41" s="237"/>
      <c r="I41" s="46"/>
    </row>
    <row r="42" spans="6:9">
      <c r="F42" s="236"/>
      <c r="G42" s="237"/>
      <c r="H42" s="237"/>
      <c r="I42" s="46"/>
    </row>
    <row r="43" spans="6:9">
      <c r="F43" s="236"/>
      <c r="G43" s="237"/>
      <c r="H43" s="237"/>
      <c r="I43" s="46"/>
    </row>
    <row r="44" spans="6:9">
      <c r="F44" s="236"/>
      <c r="G44" s="237"/>
      <c r="H44" s="237"/>
      <c r="I44" s="46"/>
    </row>
    <row r="45" spans="6:9">
      <c r="F45" s="236"/>
      <c r="G45" s="237"/>
      <c r="H45" s="237"/>
      <c r="I45" s="46"/>
    </row>
    <row r="46" spans="6:9">
      <c r="F46" s="236"/>
      <c r="G46" s="237"/>
      <c r="H46" s="237"/>
      <c r="I46" s="46"/>
    </row>
    <row r="47" spans="6:9">
      <c r="F47" s="236"/>
      <c r="G47" s="237"/>
      <c r="H47" s="237"/>
      <c r="I47" s="46"/>
    </row>
    <row r="48" spans="6:9">
      <c r="F48" s="236"/>
      <c r="G48" s="237"/>
      <c r="H48" s="237"/>
      <c r="I48" s="46"/>
    </row>
    <row r="49" spans="6:9">
      <c r="F49" s="236"/>
      <c r="G49" s="237"/>
      <c r="H49" s="237"/>
      <c r="I49" s="46"/>
    </row>
    <row r="50" spans="6:9">
      <c r="F50" s="236"/>
      <c r="G50" s="237"/>
      <c r="H50" s="237"/>
      <c r="I50" s="46"/>
    </row>
    <row r="51" spans="6:9">
      <c r="F51" s="236"/>
      <c r="G51" s="237"/>
      <c r="H51" s="237"/>
      <c r="I51" s="46"/>
    </row>
    <row r="52" spans="6:9">
      <c r="F52" s="236"/>
      <c r="G52" s="237"/>
      <c r="H52" s="237"/>
      <c r="I52" s="46"/>
    </row>
    <row r="53" spans="6:9">
      <c r="F53" s="236"/>
      <c r="G53" s="237"/>
      <c r="H53" s="237"/>
      <c r="I53" s="46"/>
    </row>
    <row r="54" spans="6:9">
      <c r="F54" s="236"/>
      <c r="G54" s="237"/>
      <c r="H54" s="237"/>
      <c r="I54" s="46"/>
    </row>
    <row r="55" spans="6:9">
      <c r="F55" s="236"/>
      <c r="G55" s="237"/>
      <c r="H55" s="237"/>
      <c r="I55" s="46"/>
    </row>
    <row r="56" spans="6:9">
      <c r="F56" s="236"/>
      <c r="G56" s="237"/>
      <c r="H56" s="237"/>
      <c r="I56" s="46"/>
    </row>
    <row r="57" spans="6:9">
      <c r="F57" s="236"/>
      <c r="G57" s="237"/>
      <c r="H57" s="237"/>
      <c r="I57" s="46"/>
    </row>
    <row r="58" spans="6:9">
      <c r="F58" s="236"/>
      <c r="G58" s="237"/>
      <c r="H58" s="237"/>
      <c r="I58" s="46"/>
    </row>
    <row r="59" spans="6:9">
      <c r="F59" s="236"/>
      <c r="G59" s="237"/>
      <c r="H59" s="237"/>
      <c r="I59" s="46"/>
    </row>
    <row r="60" spans="6:9">
      <c r="F60" s="236"/>
      <c r="G60" s="237"/>
      <c r="H60" s="237"/>
      <c r="I60" s="46"/>
    </row>
    <row r="61" spans="6:9">
      <c r="F61" s="236"/>
      <c r="G61" s="237"/>
      <c r="H61" s="237"/>
      <c r="I61" s="46"/>
    </row>
    <row r="62" spans="6:9">
      <c r="F62" s="236"/>
      <c r="G62" s="237"/>
      <c r="H62" s="237"/>
      <c r="I62" s="46"/>
    </row>
    <row r="63" spans="6:9">
      <c r="F63" s="236"/>
      <c r="G63" s="237"/>
      <c r="H63" s="237"/>
      <c r="I63" s="46"/>
    </row>
    <row r="64" spans="6:9">
      <c r="F64" s="236"/>
      <c r="G64" s="237"/>
      <c r="H64" s="237"/>
      <c r="I64" s="46"/>
    </row>
    <row r="65" spans="6:9">
      <c r="F65" s="236"/>
      <c r="G65" s="237"/>
      <c r="H65" s="237"/>
      <c r="I65" s="46"/>
    </row>
    <row r="66" spans="6:9">
      <c r="F66" s="236"/>
      <c r="G66" s="237"/>
      <c r="H66" s="237"/>
      <c r="I66" s="46"/>
    </row>
    <row r="67" spans="6:9">
      <c r="F67" s="236"/>
      <c r="G67" s="237"/>
      <c r="H67" s="237"/>
      <c r="I67" s="46"/>
    </row>
    <row r="68" spans="6:9">
      <c r="F68" s="236"/>
      <c r="G68" s="237"/>
      <c r="H68" s="237"/>
      <c r="I68" s="46"/>
    </row>
    <row r="69" spans="6:9">
      <c r="F69" s="236"/>
      <c r="G69" s="237"/>
      <c r="H69" s="237"/>
      <c r="I69" s="46"/>
    </row>
    <row r="70" spans="6:9">
      <c r="F70" s="236"/>
      <c r="G70" s="237"/>
      <c r="H70" s="237"/>
      <c r="I70" s="46"/>
    </row>
    <row r="71" spans="6:9">
      <c r="F71" s="236"/>
      <c r="G71" s="237"/>
      <c r="H71" s="237"/>
      <c r="I71" s="46"/>
    </row>
    <row r="72" spans="6:9">
      <c r="F72" s="236"/>
      <c r="G72" s="237"/>
      <c r="H72" s="237"/>
      <c r="I72" s="46"/>
    </row>
    <row r="73" spans="6:9">
      <c r="F73" s="236"/>
      <c r="G73" s="237"/>
      <c r="H73" s="237"/>
      <c r="I73" s="46"/>
    </row>
    <row r="74" spans="6:9">
      <c r="F74" s="236"/>
      <c r="G74" s="237"/>
      <c r="H74" s="237"/>
      <c r="I74" s="46"/>
    </row>
    <row r="75" spans="6:9">
      <c r="F75" s="236"/>
      <c r="G75" s="237"/>
      <c r="H75" s="237"/>
      <c r="I75" s="46"/>
    </row>
    <row r="76" spans="6:9">
      <c r="F76" s="236"/>
      <c r="G76" s="237"/>
      <c r="H76" s="237"/>
      <c r="I76" s="46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289"/>
  <sheetViews>
    <sheetView showGridLines="0" showZeros="0" zoomScaleNormal="100" zoomScaleSheetLayoutView="100" workbookViewId="0">
      <selection activeCell="F216" sqref="F216"/>
    </sheetView>
  </sheetViews>
  <sheetFormatPr defaultRowHeight="12.75"/>
  <cols>
    <col min="1" max="1" width="4.42578125" style="238" customWidth="1"/>
    <col min="2" max="2" width="11.5703125" style="238" customWidth="1"/>
    <col min="3" max="3" width="40.42578125" style="238" customWidth="1"/>
    <col min="4" max="4" width="5.5703125" style="238" customWidth="1"/>
    <col min="5" max="5" width="8.5703125" style="247" customWidth="1"/>
    <col min="6" max="6" width="9.85546875" style="238" customWidth="1"/>
    <col min="7" max="7" width="13.85546875" style="238" customWidth="1"/>
    <col min="8" max="8" width="11.7109375" style="238" hidden="1" customWidth="1"/>
    <col min="9" max="9" width="11.5703125" style="238" hidden="1" customWidth="1"/>
    <col min="10" max="10" width="11" style="238" hidden="1" customWidth="1"/>
    <col min="11" max="11" width="10.42578125" style="238" hidden="1" customWidth="1"/>
    <col min="12" max="12" width="75.42578125" style="238" customWidth="1"/>
    <col min="13" max="13" width="45.28515625" style="238" customWidth="1"/>
    <col min="14" max="16384" width="9.140625" style="238"/>
  </cols>
  <sheetData>
    <row r="1" spans="1:80" ht="15.75">
      <c r="A1" s="332" t="s">
        <v>103</v>
      </c>
      <c r="B1" s="332"/>
      <c r="C1" s="332"/>
      <c r="D1" s="332"/>
      <c r="E1" s="332"/>
      <c r="F1" s="332"/>
      <c r="G1" s="332"/>
    </row>
    <row r="2" spans="1:80" ht="14.25" customHeight="1" thickBot="1">
      <c r="B2" s="239"/>
      <c r="C2" s="240"/>
      <c r="D2" s="240"/>
      <c r="E2" s="241"/>
      <c r="F2" s="240"/>
      <c r="G2" s="240"/>
    </row>
    <row r="3" spans="1:80" ht="13.5" thickTop="1">
      <c r="A3" s="323" t="s">
        <v>2</v>
      </c>
      <c r="B3" s="324"/>
      <c r="C3" s="190" t="s">
        <v>106</v>
      </c>
      <c r="D3" s="191"/>
      <c r="E3" s="242" t="s">
        <v>85</v>
      </c>
      <c r="F3" s="243" t="str">
        <f>'D.1.4a D.1.4a-Vo Rek'!H1</f>
        <v>D.1.4a-Vo</v>
      </c>
      <c r="G3" s="244"/>
    </row>
    <row r="4" spans="1:80" ht="13.5" thickBot="1">
      <c r="A4" s="333" t="s">
        <v>76</v>
      </c>
      <c r="B4" s="326"/>
      <c r="C4" s="196" t="s">
        <v>109</v>
      </c>
      <c r="D4" s="197"/>
      <c r="E4" s="334" t="str">
        <f>'D.1.4a D.1.4a-Vo Rek'!G2</f>
        <v>Rozvody vody</v>
      </c>
      <c r="F4" s="335"/>
      <c r="G4" s="336"/>
    </row>
    <row r="5" spans="1:80" ht="13.5" thickTop="1">
      <c r="A5" s="245"/>
      <c r="B5" s="246"/>
      <c r="C5" s="246"/>
      <c r="G5" s="248"/>
    </row>
    <row r="6" spans="1:80" ht="27" customHeight="1">
      <c r="A6" s="249" t="s">
        <v>86</v>
      </c>
      <c r="B6" s="250" t="s">
        <v>87</v>
      </c>
      <c r="C6" s="250" t="s">
        <v>88</v>
      </c>
      <c r="D6" s="250" t="s">
        <v>89</v>
      </c>
      <c r="E6" s="251" t="s">
        <v>90</v>
      </c>
      <c r="F6" s="250" t="s">
        <v>91</v>
      </c>
      <c r="G6" s="252" t="s">
        <v>92</v>
      </c>
      <c r="H6" s="253" t="s">
        <v>93</v>
      </c>
      <c r="I6" s="253" t="s">
        <v>94</v>
      </c>
      <c r="J6" s="253" t="s">
        <v>95</v>
      </c>
      <c r="K6" s="253" t="s">
        <v>96</v>
      </c>
    </row>
    <row r="7" spans="1:80">
      <c r="A7" s="254" t="s">
        <v>97</v>
      </c>
      <c r="B7" s="255" t="s">
        <v>161</v>
      </c>
      <c r="C7" s="256" t="s">
        <v>162</v>
      </c>
      <c r="D7" s="257"/>
      <c r="E7" s="258"/>
      <c r="F7" s="258"/>
      <c r="G7" s="259"/>
      <c r="H7" s="260"/>
      <c r="I7" s="261"/>
      <c r="J7" s="262"/>
      <c r="K7" s="263"/>
      <c r="O7" s="264">
        <v>1</v>
      </c>
    </row>
    <row r="8" spans="1:80">
      <c r="A8" s="265">
        <v>1</v>
      </c>
      <c r="B8" s="266" t="s">
        <v>164</v>
      </c>
      <c r="C8" s="267" t="s">
        <v>165</v>
      </c>
      <c r="D8" s="268" t="s">
        <v>166</v>
      </c>
      <c r="E8" s="269">
        <v>0.1</v>
      </c>
      <c r="F8" s="269">
        <v>0</v>
      </c>
      <c r="G8" s="270">
        <f>E8*F8</f>
        <v>0</v>
      </c>
      <c r="H8" s="271">
        <v>0</v>
      </c>
      <c r="I8" s="272">
        <f>E8*H8</f>
        <v>0</v>
      </c>
      <c r="J8" s="271">
        <v>0</v>
      </c>
      <c r="K8" s="272">
        <f>E8*J8</f>
        <v>0</v>
      </c>
      <c r="O8" s="264">
        <v>2</v>
      </c>
      <c r="AA8" s="238">
        <v>1</v>
      </c>
      <c r="AB8" s="238">
        <v>3</v>
      </c>
      <c r="AC8" s="238">
        <v>3</v>
      </c>
      <c r="AZ8" s="238">
        <v>1</v>
      </c>
      <c r="BA8" s="238">
        <f>IF(AZ8=1,G8,0)</f>
        <v>0</v>
      </c>
      <c r="BB8" s="238">
        <f>IF(AZ8=2,G8,0)</f>
        <v>0</v>
      </c>
      <c r="BC8" s="238">
        <f>IF(AZ8=3,G8,0)</f>
        <v>0</v>
      </c>
      <c r="BD8" s="238">
        <f>IF(AZ8=4,G8,0)</f>
        <v>0</v>
      </c>
      <c r="BE8" s="238">
        <f>IF(AZ8=5,G8,0)</f>
        <v>0</v>
      </c>
      <c r="CA8" s="273">
        <v>1</v>
      </c>
      <c r="CB8" s="273">
        <v>3</v>
      </c>
    </row>
    <row r="9" spans="1:80" ht="22.5">
      <c r="A9" s="265">
        <v>2</v>
      </c>
      <c r="B9" s="266" t="s">
        <v>168</v>
      </c>
      <c r="C9" s="267" t="s">
        <v>400</v>
      </c>
      <c r="D9" s="268" t="s">
        <v>100</v>
      </c>
      <c r="E9" s="269">
        <v>9</v>
      </c>
      <c r="F9" s="269">
        <v>0</v>
      </c>
      <c r="G9" s="270">
        <f>E9*F9</f>
        <v>0</v>
      </c>
      <c r="H9" s="271">
        <v>0.100000000000023</v>
      </c>
      <c r="I9" s="272">
        <f>E9*H9</f>
        <v>0.90000000000020697</v>
      </c>
      <c r="J9" s="271"/>
      <c r="K9" s="272">
        <f>E9*J9</f>
        <v>0</v>
      </c>
      <c r="O9" s="264">
        <v>2</v>
      </c>
      <c r="AA9" s="238">
        <v>12</v>
      </c>
      <c r="AB9" s="238">
        <v>1</v>
      </c>
      <c r="AC9" s="238">
        <v>2</v>
      </c>
      <c r="AZ9" s="238">
        <v>1</v>
      </c>
      <c r="BA9" s="238">
        <f>IF(AZ9=1,G9,0)</f>
        <v>0</v>
      </c>
      <c r="BB9" s="238">
        <f>IF(AZ9=2,G9,0)</f>
        <v>0</v>
      </c>
      <c r="BC9" s="238">
        <f>IF(AZ9=3,G9,0)</f>
        <v>0</v>
      </c>
      <c r="BD9" s="238">
        <f>IF(AZ9=4,G9,0)</f>
        <v>0</v>
      </c>
      <c r="BE9" s="238">
        <f>IF(AZ9=5,G9,0)</f>
        <v>0</v>
      </c>
      <c r="CA9" s="273">
        <v>12</v>
      </c>
      <c r="CB9" s="273">
        <v>1</v>
      </c>
    </row>
    <row r="10" spans="1:80">
      <c r="A10" s="274"/>
      <c r="B10" s="275"/>
      <c r="C10" s="339"/>
      <c r="D10" s="340"/>
      <c r="E10" s="340"/>
      <c r="F10" s="340"/>
      <c r="G10" s="341"/>
      <c r="I10" s="276"/>
      <c r="K10" s="276"/>
      <c r="L10" s="277"/>
      <c r="O10" s="264">
        <v>3</v>
      </c>
    </row>
    <row r="11" spans="1:80">
      <c r="A11" s="274"/>
      <c r="B11" s="278"/>
      <c r="C11" s="337" t="s">
        <v>401</v>
      </c>
      <c r="D11" s="338"/>
      <c r="E11" s="279">
        <v>7</v>
      </c>
      <c r="F11" s="280"/>
      <c r="G11" s="281"/>
      <c r="H11" s="282"/>
      <c r="I11" s="276"/>
      <c r="J11" s="283"/>
      <c r="K11" s="276"/>
      <c r="M11" s="277">
        <v>7</v>
      </c>
      <c r="O11" s="264"/>
    </row>
    <row r="12" spans="1:80">
      <c r="A12" s="274"/>
      <c r="B12" s="278"/>
      <c r="C12" s="337" t="s">
        <v>402</v>
      </c>
      <c r="D12" s="338"/>
      <c r="E12" s="279">
        <v>2</v>
      </c>
      <c r="F12" s="280"/>
      <c r="G12" s="281"/>
      <c r="H12" s="282"/>
      <c r="I12" s="276"/>
      <c r="J12" s="283"/>
      <c r="K12" s="276"/>
      <c r="M12" s="277">
        <v>2</v>
      </c>
      <c r="O12" s="264"/>
    </row>
    <row r="13" spans="1:80">
      <c r="A13" s="284"/>
      <c r="B13" s="285" t="s">
        <v>101</v>
      </c>
      <c r="C13" s="286" t="s">
        <v>163</v>
      </c>
      <c r="D13" s="287"/>
      <c r="E13" s="288"/>
      <c r="F13" s="289"/>
      <c r="G13" s="290">
        <f>SUM(G7:G12)</f>
        <v>0</v>
      </c>
      <c r="H13" s="291"/>
      <c r="I13" s="292">
        <f>SUM(I7:I12)</f>
        <v>0.90000000000020697</v>
      </c>
      <c r="J13" s="291"/>
      <c r="K13" s="292">
        <f>SUM(K7:K12)</f>
        <v>0</v>
      </c>
      <c r="O13" s="264">
        <v>4</v>
      </c>
      <c r="BA13" s="293">
        <f>SUM(BA7:BA12)</f>
        <v>0</v>
      </c>
      <c r="BB13" s="293">
        <f>SUM(BB7:BB12)</f>
        <v>0</v>
      </c>
      <c r="BC13" s="293">
        <f>SUM(BC7:BC12)</f>
        <v>0</v>
      </c>
      <c r="BD13" s="293">
        <f>SUM(BD7:BD12)</f>
        <v>0</v>
      </c>
      <c r="BE13" s="293">
        <f>SUM(BE7:BE12)</f>
        <v>0</v>
      </c>
    </row>
    <row r="14" spans="1:80">
      <c r="A14" s="254" t="s">
        <v>97</v>
      </c>
      <c r="B14" s="255" t="s">
        <v>170</v>
      </c>
      <c r="C14" s="256" t="s">
        <v>171</v>
      </c>
      <c r="D14" s="257"/>
      <c r="E14" s="258"/>
      <c r="F14" s="258"/>
      <c r="G14" s="259"/>
      <c r="H14" s="260"/>
      <c r="I14" s="261"/>
      <c r="J14" s="262"/>
      <c r="K14" s="263"/>
      <c r="O14" s="264">
        <v>1</v>
      </c>
    </row>
    <row r="15" spans="1:80" ht="22.5">
      <c r="A15" s="265">
        <v>3</v>
      </c>
      <c r="B15" s="266" t="s">
        <v>403</v>
      </c>
      <c r="C15" s="267" t="s">
        <v>404</v>
      </c>
      <c r="D15" s="268" t="s">
        <v>191</v>
      </c>
      <c r="E15" s="269">
        <v>33</v>
      </c>
      <c r="F15" s="269">
        <v>0</v>
      </c>
      <c r="G15" s="270">
        <f>E15*F15</f>
        <v>0</v>
      </c>
      <c r="H15" s="271">
        <v>3.00000000000022E-5</v>
      </c>
      <c r="I15" s="272">
        <f>E15*H15</f>
        <v>9.9000000000007264E-4</v>
      </c>
      <c r="J15" s="271">
        <v>0</v>
      </c>
      <c r="K15" s="272">
        <f>E15*J15</f>
        <v>0</v>
      </c>
      <c r="O15" s="264">
        <v>2</v>
      </c>
      <c r="AA15" s="238">
        <v>1</v>
      </c>
      <c r="AB15" s="238">
        <v>7</v>
      </c>
      <c r="AC15" s="238">
        <v>7</v>
      </c>
      <c r="AZ15" s="238">
        <v>2</v>
      </c>
      <c r="BA15" s="238">
        <f>IF(AZ15=1,G15,0)</f>
        <v>0</v>
      </c>
      <c r="BB15" s="238">
        <f>IF(AZ15=2,G15,0)</f>
        <v>0</v>
      </c>
      <c r="BC15" s="238">
        <f>IF(AZ15=3,G15,0)</f>
        <v>0</v>
      </c>
      <c r="BD15" s="238">
        <f>IF(AZ15=4,G15,0)</f>
        <v>0</v>
      </c>
      <c r="BE15" s="238">
        <f>IF(AZ15=5,G15,0)</f>
        <v>0</v>
      </c>
      <c r="CA15" s="273">
        <v>1</v>
      </c>
      <c r="CB15" s="273">
        <v>7</v>
      </c>
    </row>
    <row r="16" spans="1:80">
      <c r="A16" s="274"/>
      <c r="B16" s="275"/>
      <c r="C16" s="339" t="s">
        <v>405</v>
      </c>
      <c r="D16" s="340"/>
      <c r="E16" s="340"/>
      <c r="F16" s="340"/>
      <c r="G16" s="341"/>
      <c r="I16" s="276"/>
      <c r="K16" s="276"/>
      <c r="L16" s="277" t="s">
        <v>405</v>
      </c>
      <c r="O16" s="264">
        <v>3</v>
      </c>
    </row>
    <row r="17" spans="1:80" ht="22.5">
      <c r="A17" s="265">
        <v>4</v>
      </c>
      <c r="B17" s="266" t="s">
        <v>406</v>
      </c>
      <c r="C17" s="267" t="s">
        <v>407</v>
      </c>
      <c r="D17" s="268" t="s">
        <v>191</v>
      </c>
      <c r="E17" s="269">
        <v>265</v>
      </c>
      <c r="F17" s="269">
        <v>0</v>
      </c>
      <c r="G17" s="270">
        <f>E17*F17</f>
        <v>0</v>
      </c>
      <c r="H17" s="271">
        <v>3.9999999999984499E-5</v>
      </c>
      <c r="I17" s="272">
        <f>E17*H17</f>
        <v>1.0599999999995892E-2</v>
      </c>
      <c r="J17" s="271">
        <v>0</v>
      </c>
      <c r="K17" s="272">
        <f>E17*J17</f>
        <v>0</v>
      </c>
      <c r="O17" s="264">
        <v>2</v>
      </c>
      <c r="AA17" s="238">
        <v>1</v>
      </c>
      <c r="AB17" s="238">
        <v>7</v>
      </c>
      <c r="AC17" s="238">
        <v>7</v>
      </c>
      <c r="AZ17" s="238">
        <v>2</v>
      </c>
      <c r="BA17" s="238">
        <f>IF(AZ17=1,G17,0)</f>
        <v>0</v>
      </c>
      <c r="BB17" s="238">
        <f>IF(AZ17=2,G17,0)</f>
        <v>0</v>
      </c>
      <c r="BC17" s="238">
        <f>IF(AZ17=3,G17,0)</f>
        <v>0</v>
      </c>
      <c r="BD17" s="238">
        <f>IF(AZ17=4,G17,0)</f>
        <v>0</v>
      </c>
      <c r="BE17" s="238">
        <f>IF(AZ17=5,G17,0)</f>
        <v>0</v>
      </c>
      <c r="CA17" s="273">
        <v>1</v>
      </c>
      <c r="CB17" s="273">
        <v>7</v>
      </c>
    </row>
    <row r="18" spans="1:80">
      <c r="A18" s="274"/>
      <c r="B18" s="275"/>
      <c r="C18" s="339" t="s">
        <v>405</v>
      </c>
      <c r="D18" s="340"/>
      <c r="E18" s="340"/>
      <c r="F18" s="340"/>
      <c r="G18" s="341"/>
      <c r="I18" s="276"/>
      <c r="K18" s="276"/>
      <c r="L18" s="277" t="s">
        <v>405</v>
      </c>
      <c r="O18" s="264">
        <v>3</v>
      </c>
    </row>
    <row r="19" spans="1:80" ht="22.5">
      <c r="A19" s="265">
        <v>5</v>
      </c>
      <c r="B19" s="266" t="s">
        <v>408</v>
      </c>
      <c r="C19" s="267" t="s">
        <v>409</v>
      </c>
      <c r="D19" s="268" t="s">
        <v>191</v>
      </c>
      <c r="E19" s="269">
        <v>145</v>
      </c>
      <c r="F19" s="269">
        <v>0</v>
      </c>
      <c r="G19" s="270">
        <f>E19*F19</f>
        <v>0</v>
      </c>
      <c r="H19" s="271">
        <v>6.0000000000004501E-5</v>
      </c>
      <c r="I19" s="272">
        <f>E19*H19</f>
        <v>8.7000000000006534E-3</v>
      </c>
      <c r="J19" s="271">
        <v>0</v>
      </c>
      <c r="K19" s="272">
        <f>E19*J19</f>
        <v>0</v>
      </c>
      <c r="O19" s="264">
        <v>2</v>
      </c>
      <c r="AA19" s="238">
        <v>1</v>
      </c>
      <c r="AB19" s="238">
        <v>7</v>
      </c>
      <c r="AC19" s="238">
        <v>7</v>
      </c>
      <c r="AZ19" s="238">
        <v>2</v>
      </c>
      <c r="BA19" s="238">
        <f>IF(AZ19=1,G19,0)</f>
        <v>0</v>
      </c>
      <c r="BB19" s="238">
        <f>IF(AZ19=2,G19,0)</f>
        <v>0</v>
      </c>
      <c r="BC19" s="238">
        <f>IF(AZ19=3,G19,0)</f>
        <v>0</v>
      </c>
      <c r="BD19" s="238">
        <f>IF(AZ19=4,G19,0)</f>
        <v>0</v>
      </c>
      <c r="BE19" s="238">
        <f>IF(AZ19=5,G19,0)</f>
        <v>0</v>
      </c>
      <c r="CA19" s="273">
        <v>1</v>
      </c>
      <c r="CB19" s="273">
        <v>7</v>
      </c>
    </row>
    <row r="20" spans="1:80">
      <c r="A20" s="274"/>
      <c r="B20" s="275"/>
      <c r="C20" s="339" t="s">
        <v>405</v>
      </c>
      <c r="D20" s="340"/>
      <c r="E20" s="340"/>
      <c r="F20" s="340"/>
      <c r="G20" s="341"/>
      <c r="I20" s="276"/>
      <c r="K20" s="276"/>
      <c r="L20" s="277" t="s">
        <v>405</v>
      </c>
      <c r="O20" s="264">
        <v>3</v>
      </c>
    </row>
    <row r="21" spans="1:80" ht="22.5">
      <c r="A21" s="265">
        <v>6</v>
      </c>
      <c r="B21" s="266" t="s">
        <v>410</v>
      </c>
      <c r="C21" s="267" t="s">
        <v>411</v>
      </c>
      <c r="D21" s="268" t="s">
        <v>191</v>
      </c>
      <c r="E21" s="269">
        <v>26</v>
      </c>
      <c r="F21" s="269">
        <v>0</v>
      </c>
      <c r="G21" s="270">
        <f>E21*F21</f>
        <v>0</v>
      </c>
      <c r="H21" s="271">
        <v>6.0000000000004501E-5</v>
      </c>
      <c r="I21" s="272">
        <f>E21*H21</f>
        <v>1.5600000000001171E-3</v>
      </c>
      <c r="J21" s="271">
        <v>0</v>
      </c>
      <c r="K21" s="272">
        <f>E21*J21</f>
        <v>0</v>
      </c>
      <c r="O21" s="264">
        <v>2</v>
      </c>
      <c r="AA21" s="238">
        <v>1</v>
      </c>
      <c r="AB21" s="238">
        <v>7</v>
      </c>
      <c r="AC21" s="238">
        <v>7</v>
      </c>
      <c r="AZ21" s="238">
        <v>2</v>
      </c>
      <c r="BA21" s="238">
        <f>IF(AZ21=1,G21,0)</f>
        <v>0</v>
      </c>
      <c r="BB21" s="238">
        <f>IF(AZ21=2,G21,0)</f>
        <v>0</v>
      </c>
      <c r="BC21" s="238">
        <f>IF(AZ21=3,G21,0)</f>
        <v>0</v>
      </c>
      <c r="BD21" s="238">
        <f>IF(AZ21=4,G21,0)</f>
        <v>0</v>
      </c>
      <c r="BE21" s="238">
        <f>IF(AZ21=5,G21,0)</f>
        <v>0</v>
      </c>
      <c r="CA21" s="273">
        <v>1</v>
      </c>
      <c r="CB21" s="273">
        <v>7</v>
      </c>
    </row>
    <row r="22" spans="1:80">
      <c r="A22" s="274"/>
      <c r="B22" s="275"/>
      <c r="C22" s="339" t="s">
        <v>405</v>
      </c>
      <c r="D22" s="340"/>
      <c r="E22" s="340"/>
      <c r="F22" s="340"/>
      <c r="G22" s="341"/>
      <c r="I22" s="276"/>
      <c r="K22" s="276"/>
      <c r="L22" s="277" t="s">
        <v>405</v>
      </c>
      <c r="O22" s="264">
        <v>3</v>
      </c>
    </row>
    <row r="23" spans="1:80">
      <c r="A23" s="274"/>
      <c r="B23" s="278"/>
      <c r="C23" s="337" t="s">
        <v>412</v>
      </c>
      <c r="D23" s="338"/>
      <c r="E23" s="279">
        <v>26</v>
      </c>
      <c r="F23" s="280"/>
      <c r="G23" s="281"/>
      <c r="H23" s="282"/>
      <c r="I23" s="276"/>
      <c r="J23" s="283"/>
      <c r="K23" s="276"/>
      <c r="M23" s="277" t="s">
        <v>412</v>
      </c>
      <c r="O23" s="264"/>
    </row>
    <row r="24" spans="1:80" ht="22.5">
      <c r="A24" s="265">
        <v>7</v>
      </c>
      <c r="B24" s="266" t="s">
        <v>413</v>
      </c>
      <c r="C24" s="267" t="s">
        <v>414</v>
      </c>
      <c r="D24" s="268" t="s">
        <v>191</v>
      </c>
      <c r="E24" s="269">
        <v>54</v>
      </c>
      <c r="F24" s="269">
        <v>0</v>
      </c>
      <c r="G24" s="270">
        <f>E24*F24</f>
        <v>0</v>
      </c>
      <c r="H24" s="271">
        <v>1.20000000000009E-4</v>
      </c>
      <c r="I24" s="272">
        <f>E24*H24</f>
        <v>6.4800000000004862E-3</v>
      </c>
      <c r="J24" s="271">
        <v>0</v>
      </c>
      <c r="K24" s="272">
        <f>E24*J24</f>
        <v>0</v>
      </c>
      <c r="O24" s="264">
        <v>2</v>
      </c>
      <c r="AA24" s="238">
        <v>1</v>
      </c>
      <c r="AB24" s="238">
        <v>7</v>
      </c>
      <c r="AC24" s="238">
        <v>7</v>
      </c>
      <c r="AZ24" s="238">
        <v>2</v>
      </c>
      <c r="BA24" s="238">
        <f>IF(AZ24=1,G24,0)</f>
        <v>0</v>
      </c>
      <c r="BB24" s="238">
        <f>IF(AZ24=2,G24,0)</f>
        <v>0</v>
      </c>
      <c r="BC24" s="238">
        <f>IF(AZ24=3,G24,0)</f>
        <v>0</v>
      </c>
      <c r="BD24" s="238">
        <f>IF(AZ24=4,G24,0)</f>
        <v>0</v>
      </c>
      <c r="BE24" s="238">
        <f>IF(AZ24=5,G24,0)</f>
        <v>0</v>
      </c>
      <c r="CA24" s="273">
        <v>1</v>
      </c>
      <c r="CB24" s="273">
        <v>7</v>
      </c>
    </row>
    <row r="25" spans="1:80">
      <c r="A25" s="274"/>
      <c r="B25" s="275"/>
      <c r="C25" s="339" t="s">
        <v>405</v>
      </c>
      <c r="D25" s="340"/>
      <c r="E25" s="340"/>
      <c r="F25" s="340"/>
      <c r="G25" s="341"/>
      <c r="I25" s="276"/>
      <c r="K25" s="276"/>
      <c r="L25" s="277" t="s">
        <v>405</v>
      </c>
      <c r="O25" s="264">
        <v>3</v>
      </c>
    </row>
    <row r="26" spans="1:80">
      <c r="A26" s="274"/>
      <c r="B26" s="278"/>
      <c r="C26" s="337" t="s">
        <v>415</v>
      </c>
      <c r="D26" s="338"/>
      <c r="E26" s="279">
        <v>54</v>
      </c>
      <c r="F26" s="280"/>
      <c r="G26" s="281"/>
      <c r="H26" s="282"/>
      <c r="I26" s="276"/>
      <c r="J26" s="283"/>
      <c r="K26" s="276"/>
      <c r="M26" s="277" t="s">
        <v>415</v>
      </c>
      <c r="O26" s="264"/>
    </row>
    <row r="27" spans="1:80" ht="22.5">
      <c r="A27" s="265">
        <v>8</v>
      </c>
      <c r="B27" s="266" t="s">
        <v>416</v>
      </c>
      <c r="C27" s="267" t="s">
        <v>417</v>
      </c>
      <c r="D27" s="268" t="s">
        <v>191</v>
      </c>
      <c r="E27" s="269">
        <v>24</v>
      </c>
      <c r="F27" s="269">
        <v>0</v>
      </c>
      <c r="G27" s="270">
        <f>E27*F27</f>
        <v>0</v>
      </c>
      <c r="H27" s="271">
        <v>1.2999999999996299E-4</v>
      </c>
      <c r="I27" s="272">
        <f>E27*H27</f>
        <v>3.1199999999991118E-3</v>
      </c>
      <c r="J27" s="271">
        <v>0</v>
      </c>
      <c r="K27" s="272">
        <f>E27*J27</f>
        <v>0</v>
      </c>
      <c r="O27" s="264">
        <v>2</v>
      </c>
      <c r="AA27" s="238">
        <v>1</v>
      </c>
      <c r="AB27" s="238">
        <v>7</v>
      </c>
      <c r="AC27" s="238">
        <v>7</v>
      </c>
      <c r="AZ27" s="238">
        <v>2</v>
      </c>
      <c r="BA27" s="238">
        <f>IF(AZ27=1,G27,0)</f>
        <v>0</v>
      </c>
      <c r="BB27" s="238">
        <f>IF(AZ27=2,G27,0)</f>
        <v>0</v>
      </c>
      <c r="BC27" s="238">
        <f>IF(AZ27=3,G27,0)</f>
        <v>0</v>
      </c>
      <c r="BD27" s="238">
        <f>IF(AZ27=4,G27,0)</f>
        <v>0</v>
      </c>
      <c r="BE27" s="238">
        <f>IF(AZ27=5,G27,0)</f>
        <v>0</v>
      </c>
      <c r="CA27" s="273">
        <v>1</v>
      </c>
      <c r="CB27" s="273">
        <v>7</v>
      </c>
    </row>
    <row r="28" spans="1:80">
      <c r="A28" s="274"/>
      <c r="B28" s="275"/>
      <c r="C28" s="339" t="s">
        <v>405</v>
      </c>
      <c r="D28" s="340"/>
      <c r="E28" s="340"/>
      <c r="F28" s="340"/>
      <c r="G28" s="341"/>
      <c r="I28" s="276"/>
      <c r="K28" s="276"/>
      <c r="L28" s="277" t="s">
        <v>405</v>
      </c>
      <c r="O28" s="264">
        <v>3</v>
      </c>
    </row>
    <row r="29" spans="1:80" ht="22.5">
      <c r="A29" s="265">
        <v>9</v>
      </c>
      <c r="B29" s="266" t="s">
        <v>418</v>
      </c>
      <c r="C29" s="267" t="s">
        <v>419</v>
      </c>
      <c r="D29" s="268" t="s">
        <v>191</v>
      </c>
      <c r="E29" s="269">
        <v>290</v>
      </c>
      <c r="F29" s="269">
        <v>0</v>
      </c>
      <c r="G29" s="270">
        <f>E29*F29</f>
        <v>0</v>
      </c>
      <c r="H29" s="271">
        <v>6.0000000000004501E-5</v>
      </c>
      <c r="I29" s="272">
        <f>E29*H29</f>
        <v>1.7400000000001307E-2</v>
      </c>
      <c r="J29" s="271">
        <v>0</v>
      </c>
      <c r="K29" s="272">
        <f>E29*J29</f>
        <v>0</v>
      </c>
      <c r="O29" s="264">
        <v>2</v>
      </c>
      <c r="AA29" s="238">
        <v>1</v>
      </c>
      <c r="AB29" s="238">
        <v>7</v>
      </c>
      <c r="AC29" s="238">
        <v>7</v>
      </c>
      <c r="AZ29" s="238">
        <v>2</v>
      </c>
      <c r="BA29" s="238">
        <f>IF(AZ29=1,G29,0)</f>
        <v>0</v>
      </c>
      <c r="BB29" s="238">
        <f>IF(AZ29=2,G29,0)</f>
        <v>0</v>
      </c>
      <c r="BC29" s="238">
        <f>IF(AZ29=3,G29,0)</f>
        <v>0</v>
      </c>
      <c r="BD29" s="238">
        <f>IF(AZ29=4,G29,0)</f>
        <v>0</v>
      </c>
      <c r="BE29" s="238">
        <f>IF(AZ29=5,G29,0)</f>
        <v>0</v>
      </c>
      <c r="CA29" s="273">
        <v>1</v>
      </c>
      <c r="CB29" s="273">
        <v>7</v>
      </c>
    </row>
    <row r="30" spans="1:80">
      <c r="A30" s="274"/>
      <c r="B30" s="275"/>
      <c r="C30" s="339" t="s">
        <v>405</v>
      </c>
      <c r="D30" s="340"/>
      <c r="E30" s="340"/>
      <c r="F30" s="340"/>
      <c r="G30" s="341"/>
      <c r="I30" s="276"/>
      <c r="K30" s="276"/>
      <c r="L30" s="277" t="s">
        <v>405</v>
      </c>
      <c r="O30" s="264">
        <v>3</v>
      </c>
    </row>
    <row r="31" spans="1:80" ht="22.5">
      <c r="A31" s="265">
        <v>10</v>
      </c>
      <c r="B31" s="266" t="s">
        <v>420</v>
      </c>
      <c r="C31" s="267" t="s">
        <v>421</v>
      </c>
      <c r="D31" s="268" t="s">
        <v>191</v>
      </c>
      <c r="E31" s="269">
        <v>145</v>
      </c>
      <c r="F31" s="269">
        <v>0</v>
      </c>
      <c r="G31" s="270">
        <f>E31*F31</f>
        <v>0</v>
      </c>
      <c r="H31" s="271">
        <v>7.0000000000014495E-5</v>
      </c>
      <c r="I31" s="272">
        <f>E31*H31</f>
        <v>1.0150000000002102E-2</v>
      </c>
      <c r="J31" s="271">
        <v>0</v>
      </c>
      <c r="K31" s="272">
        <f>E31*J31</f>
        <v>0</v>
      </c>
      <c r="O31" s="264">
        <v>2</v>
      </c>
      <c r="AA31" s="238">
        <v>1</v>
      </c>
      <c r="AB31" s="238">
        <v>7</v>
      </c>
      <c r="AC31" s="238">
        <v>7</v>
      </c>
      <c r="AZ31" s="238">
        <v>2</v>
      </c>
      <c r="BA31" s="238">
        <f>IF(AZ31=1,G31,0)</f>
        <v>0</v>
      </c>
      <c r="BB31" s="238">
        <f>IF(AZ31=2,G31,0)</f>
        <v>0</v>
      </c>
      <c r="BC31" s="238">
        <f>IF(AZ31=3,G31,0)</f>
        <v>0</v>
      </c>
      <c r="BD31" s="238">
        <f>IF(AZ31=4,G31,0)</f>
        <v>0</v>
      </c>
      <c r="BE31" s="238">
        <f>IF(AZ31=5,G31,0)</f>
        <v>0</v>
      </c>
      <c r="CA31" s="273">
        <v>1</v>
      </c>
      <c r="CB31" s="273">
        <v>7</v>
      </c>
    </row>
    <row r="32" spans="1:80">
      <c r="A32" s="274"/>
      <c r="B32" s="275"/>
      <c r="C32" s="339" t="s">
        <v>405</v>
      </c>
      <c r="D32" s="340"/>
      <c r="E32" s="340"/>
      <c r="F32" s="340"/>
      <c r="G32" s="341"/>
      <c r="I32" s="276"/>
      <c r="K32" s="276"/>
      <c r="L32" s="277" t="s">
        <v>405</v>
      </c>
      <c r="O32" s="264">
        <v>3</v>
      </c>
    </row>
    <row r="33" spans="1:80" ht="22.5">
      <c r="A33" s="265">
        <v>11</v>
      </c>
      <c r="B33" s="266" t="s">
        <v>422</v>
      </c>
      <c r="C33" s="267" t="s">
        <v>423</v>
      </c>
      <c r="D33" s="268" t="s">
        <v>191</v>
      </c>
      <c r="E33" s="269">
        <v>10</v>
      </c>
      <c r="F33" s="269">
        <v>0</v>
      </c>
      <c r="G33" s="270">
        <f>E33*F33</f>
        <v>0</v>
      </c>
      <c r="H33" s="271">
        <v>7.9999999999968998E-5</v>
      </c>
      <c r="I33" s="272">
        <f>E33*H33</f>
        <v>7.9999999999968996E-4</v>
      </c>
      <c r="J33" s="271">
        <v>0</v>
      </c>
      <c r="K33" s="272">
        <f>E33*J33</f>
        <v>0</v>
      </c>
      <c r="O33" s="264">
        <v>2</v>
      </c>
      <c r="AA33" s="238">
        <v>1</v>
      </c>
      <c r="AB33" s="238">
        <v>7</v>
      </c>
      <c r="AC33" s="238">
        <v>7</v>
      </c>
      <c r="AZ33" s="238">
        <v>2</v>
      </c>
      <c r="BA33" s="238">
        <f>IF(AZ33=1,G33,0)</f>
        <v>0</v>
      </c>
      <c r="BB33" s="238">
        <f>IF(AZ33=2,G33,0)</f>
        <v>0</v>
      </c>
      <c r="BC33" s="238">
        <f>IF(AZ33=3,G33,0)</f>
        <v>0</v>
      </c>
      <c r="BD33" s="238">
        <f>IF(AZ33=4,G33,0)</f>
        <v>0</v>
      </c>
      <c r="BE33" s="238">
        <f>IF(AZ33=5,G33,0)</f>
        <v>0</v>
      </c>
      <c r="CA33" s="273">
        <v>1</v>
      </c>
      <c r="CB33" s="273">
        <v>7</v>
      </c>
    </row>
    <row r="34" spans="1:80">
      <c r="A34" s="274"/>
      <c r="B34" s="275"/>
      <c r="C34" s="339" t="s">
        <v>405</v>
      </c>
      <c r="D34" s="340"/>
      <c r="E34" s="340"/>
      <c r="F34" s="340"/>
      <c r="G34" s="341"/>
      <c r="I34" s="276"/>
      <c r="K34" s="276"/>
      <c r="L34" s="277" t="s">
        <v>405</v>
      </c>
      <c r="O34" s="264">
        <v>3</v>
      </c>
    </row>
    <row r="35" spans="1:80">
      <c r="A35" s="265">
        <v>12</v>
      </c>
      <c r="B35" s="266" t="s">
        <v>184</v>
      </c>
      <c r="C35" s="267" t="s">
        <v>185</v>
      </c>
      <c r="D35" s="268" t="s">
        <v>166</v>
      </c>
      <c r="E35" s="269">
        <v>2.4500000000000001E-2</v>
      </c>
      <c r="F35" s="269">
        <v>0</v>
      </c>
      <c r="G35" s="270">
        <f>E35*F35</f>
        <v>0</v>
      </c>
      <c r="H35" s="271">
        <v>0</v>
      </c>
      <c r="I35" s="272">
        <f>E35*H35</f>
        <v>0</v>
      </c>
      <c r="J35" s="271">
        <v>0</v>
      </c>
      <c r="K35" s="272">
        <f>E35*J35</f>
        <v>0</v>
      </c>
      <c r="O35" s="264">
        <v>2</v>
      </c>
      <c r="AA35" s="238">
        <v>1</v>
      </c>
      <c r="AB35" s="238">
        <v>5</v>
      </c>
      <c r="AC35" s="238">
        <v>5</v>
      </c>
      <c r="AZ35" s="238">
        <v>2</v>
      </c>
      <c r="BA35" s="238">
        <f>IF(AZ35=1,G35,0)</f>
        <v>0</v>
      </c>
      <c r="BB35" s="238">
        <f>IF(AZ35=2,G35,0)</f>
        <v>0</v>
      </c>
      <c r="BC35" s="238">
        <f>IF(AZ35=3,G35,0)</f>
        <v>0</v>
      </c>
      <c r="BD35" s="238">
        <f>IF(AZ35=4,G35,0)</f>
        <v>0</v>
      </c>
      <c r="BE35" s="238">
        <f>IF(AZ35=5,G35,0)</f>
        <v>0</v>
      </c>
      <c r="CA35" s="273">
        <v>1</v>
      </c>
      <c r="CB35" s="273">
        <v>5</v>
      </c>
    </row>
    <row r="36" spans="1:80">
      <c r="A36" s="284"/>
      <c r="B36" s="285" t="s">
        <v>101</v>
      </c>
      <c r="C36" s="286" t="s">
        <v>172</v>
      </c>
      <c r="D36" s="287"/>
      <c r="E36" s="288"/>
      <c r="F36" s="289"/>
      <c r="G36" s="290">
        <f>SUM(G14:G35)</f>
        <v>0</v>
      </c>
      <c r="H36" s="291"/>
      <c r="I36" s="292">
        <f>SUM(I14:I35)</f>
        <v>5.9799999999999423E-2</v>
      </c>
      <c r="J36" s="291"/>
      <c r="K36" s="292">
        <f>SUM(K14:K35)</f>
        <v>0</v>
      </c>
      <c r="O36" s="264">
        <v>4</v>
      </c>
      <c r="BA36" s="293">
        <f>SUM(BA14:BA35)</f>
        <v>0</v>
      </c>
      <c r="BB36" s="293">
        <f>SUM(BB14:BB35)</f>
        <v>0</v>
      </c>
      <c r="BC36" s="293">
        <f>SUM(BC14:BC35)</f>
        <v>0</v>
      </c>
      <c r="BD36" s="293">
        <f>SUM(BD14:BD35)</f>
        <v>0</v>
      </c>
      <c r="BE36" s="293">
        <f>SUM(BE14:BE35)</f>
        <v>0</v>
      </c>
    </row>
    <row r="37" spans="1:80">
      <c r="A37" s="254" t="s">
        <v>97</v>
      </c>
      <c r="B37" s="255" t="s">
        <v>424</v>
      </c>
      <c r="C37" s="256" t="s">
        <v>425</v>
      </c>
      <c r="D37" s="257"/>
      <c r="E37" s="258"/>
      <c r="F37" s="258"/>
      <c r="G37" s="259"/>
      <c r="H37" s="260"/>
      <c r="I37" s="261"/>
      <c r="J37" s="262"/>
      <c r="K37" s="263"/>
      <c r="O37" s="264">
        <v>1</v>
      </c>
    </row>
    <row r="38" spans="1:80">
      <c r="A38" s="265">
        <v>13</v>
      </c>
      <c r="B38" s="266" t="s">
        <v>427</v>
      </c>
      <c r="C38" s="267" t="s">
        <v>428</v>
      </c>
      <c r="D38" s="268" t="s">
        <v>191</v>
      </c>
      <c r="E38" s="269">
        <v>100</v>
      </c>
      <c r="F38" s="269">
        <v>0</v>
      </c>
      <c r="G38" s="270">
        <f>E38*F38</f>
        <v>0</v>
      </c>
      <c r="H38" s="271">
        <v>0</v>
      </c>
      <c r="I38" s="272">
        <f>E38*H38</f>
        <v>0</v>
      </c>
      <c r="J38" s="271">
        <v>-2.1300000000010798E-3</v>
      </c>
      <c r="K38" s="272">
        <f>E38*J38</f>
        <v>-0.21300000000010799</v>
      </c>
      <c r="O38" s="264">
        <v>2</v>
      </c>
      <c r="AA38" s="238">
        <v>1</v>
      </c>
      <c r="AB38" s="238">
        <v>7</v>
      </c>
      <c r="AC38" s="238">
        <v>7</v>
      </c>
      <c r="AZ38" s="238">
        <v>2</v>
      </c>
      <c r="BA38" s="238">
        <f>IF(AZ38=1,G38,0)</f>
        <v>0</v>
      </c>
      <c r="BB38" s="238">
        <f>IF(AZ38=2,G38,0)</f>
        <v>0</v>
      </c>
      <c r="BC38" s="238">
        <f>IF(AZ38=3,G38,0)</f>
        <v>0</v>
      </c>
      <c r="BD38" s="238">
        <f>IF(AZ38=4,G38,0)</f>
        <v>0</v>
      </c>
      <c r="BE38" s="238">
        <f>IF(AZ38=5,G38,0)</f>
        <v>0</v>
      </c>
      <c r="CA38" s="273">
        <v>1</v>
      </c>
      <c r="CB38" s="273">
        <v>7</v>
      </c>
    </row>
    <row r="39" spans="1:80">
      <c r="A39" s="265">
        <v>14</v>
      </c>
      <c r="B39" s="266" t="s">
        <v>429</v>
      </c>
      <c r="C39" s="267" t="s">
        <v>430</v>
      </c>
      <c r="D39" s="268" t="s">
        <v>191</v>
      </c>
      <c r="E39" s="269">
        <v>20</v>
      </c>
      <c r="F39" s="269">
        <v>0</v>
      </c>
      <c r="G39" s="270">
        <f>E39*F39</f>
        <v>0</v>
      </c>
      <c r="H39" s="271">
        <v>0</v>
      </c>
      <c r="I39" s="272">
        <f>E39*H39</f>
        <v>0</v>
      </c>
      <c r="J39" s="271">
        <v>-4.9700000000001401E-3</v>
      </c>
      <c r="K39" s="272">
        <f>E39*J39</f>
        <v>-9.9400000000002806E-2</v>
      </c>
      <c r="O39" s="264">
        <v>2</v>
      </c>
      <c r="AA39" s="238">
        <v>1</v>
      </c>
      <c r="AB39" s="238">
        <v>7</v>
      </c>
      <c r="AC39" s="238">
        <v>7</v>
      </c>
      <c r="AZ39" s="238">
        <v>2</v>
      </c>
      <c r="BA39" s="238">
        <f>IF(AZ39=1,G39,0)</f>
        <v>0</v>
      </c>
      <c r="BB39" s="238">
        <f>IF(AZ39=2,G39,0)</f>
        <v>0</v>
      </c>
      <c r="BC39" s="238">
        <f>IF(AZ39=3,G39,0)</f>
        <v>0</v>
      </c>
      <c r="BD39" s="238">
        <f>IF(AZ39=4,G39,0)</f>
        <v>0</v>
      </c>
      <c r="BE39" s="238">
        <f>IF(AZ39=5,G39,0)</f>
        <v>0</v>
      </c>
      <c r="CA39" s="273">
        <v>1</v>
      </c>
      <c r="CB39" s="273">
        <v>7</v>
      </c>
    </row>
    <row r="40" spans="1:80">
      <c r="A40" s="265">
        <v>15</v>
      </c>
      <c r="B40" s="266" t="s">
        <v>431</v>
      </c>
      <c r="C40" s="267" t="s">
        <v>432</v>
      </c>
      <c r="D40" s="268" t="s">
        <v>191</v>
      </c>
      <c r="E40" s="269">
        <v>30</v>
      </c>
      <c r="F40" s="269">
        <v>0</v>
      </c>
      <c r="G40" s="270">
        <f>E40*F40</f>
        <v>0</v>
      </c>
      <c r="H40" s="271">
        <v>0</v>
      </c>
      <c r="I40" s="272">
        <f>E40*H40</f>
        <v>0</v>
      </c>
      <c r="J40" s="271">
        <v>-6.7000000000021504E-3</v>
      </c>
      <c r="K40" s="272">
        <f>E40*J40</f>
        <v>-0.20100000000006452</v>
      </c>
      <c r="O40" s="264">
        <v>2</v>
      </c>
      <c r="AA40" s="238">
        <v>1</v>
      </c>
      <c r="AB40" s="238">
        <v>7</v>
      </c>
      <c r="AC40" s="238">
        <v>7</v>
      </c>
      <c r="AZ40" s="238">
        <v>2</v>
      </c>
      <c r="BA40" s="238">
        <f>IF(AZ40=1,G40,0)</f>
        <v>0</v>
      </c>
      <c r="BB40" s="238">
        <f>IF(AZ40=2,G40,0)</f>
        <v>0</v>
      </c>
      <c r="BC40" s="238">
        <f>IF(AZ40=3,G40,0)</f>
        <v>0</v>
      </c>
      <c r="BD40" s="238">
        <f>IF(AZ40=4,G40,0)</f>
        <v>0</v>
      </c>
      <c r="BE40" s="238">
        <f>IF(AZ40=5,G40,0)</f>
        <v>0</v>
      </c>
      <c r="CA40" s="273">
        <v>1</v>
      </c>
      <c r="CB40" s="273">
        <v>7</v>
      </c>
    </row>
    <row r="41" spans="1:80" ht="22.5">
      <c r="A41" s="265">
        <v>16</v>
      </c>
      <c r="B41" s="266" t="s">
        <v>433</v>
      </c>
      <c r="C41" s="267" t="s">
        <v>434</v>
      </c>
      <c r="D41" s="268" t="s">
        <v>191</v>
      </c>
      <c r="E41" s="269">
        <v>12.5</v>
      </c>
      <c r="F41" s="269">
        <v>0</v>
      </c>
      <c r="G41" s="270">
        <f>E41*F41</f>
        <v>0</v>
      </c>
      <c r="H41" s="271">
        <v>1.62000000000084E-3</v>
      </c>
      <c r="I41" s="272">
        <f>E41*H41</f>
        <v>2.0250000000010499E-2</v>
      </c>
      <c r="J41" s="271">
        <v>0</v>
      </c>
      <c r="K41" s="272">
        <f>E41*J41</f>
        <v>0</v>
      </c>
      <c r="O41" s="264">
        <v>2</v>
      </c>
      <c r="AA41" s="238">
        <v>1</v>
      </c>
      <c r="AB41" s="238">
        <v>7</v>
      </c>
      <c r="AC41" s="238">
        <v>7</v>
      </c>
      <c r="AZ41" s="238">
        <v>2</v>
      </c>
      <c r="BA41" s="238">
        <f>IF(AZ41=1,G41,0)</f>
        <v>0</v>
      </c>
      <c r="BB41" s="238">
        <f>IF(AZ41=2,G41,0)</f>
        <v>0</v>
      </c>
      <c r="BC41" s="238">
        <f>IF(AZ41=3,G41,0)</f>
        <v>0</v>
      </c>
      <c r="BD41" s="238">
        <f>IF(AZ41=4,G41,0)</f>
        <v>0</v>
      </c>
      <c r="BE41" s="238">
        <f>IF(AZ41=5,G41,0)</f>
        <v>0</v>
      </c>
      <c r="CA41" s="273">
        <v>1</v>
      </c>
      <c r="CB41" s="273">
        <v>7</v>
      </c>
    </row>
    <row r="42" spans="1:80">
      <c r="A42" s="274"/>
      <c r="B42" s="278"/>
      <c r="C42" s="337" t="s">
        <v>435</v>
      </c>
      <c r="D42" s="338"/>
      <c r="E42" s="279">
        <v>10.55</v>
      </c>
      <c r="F42" s="280"/>
      <c r="G42" s="281"/>
      <c r="H42" s="282"/>
      <c r="I42" s="276"/>
      <c r="J42" s="283"/>
      <c r="K42" s="276"/>
      <c r="M42" s="277" t="s">
        <v>435</v>
      </c>
      <c r="O42" s="264"/>
    </row>
    <row r="43" spans="1:80">
      <c r="A43" s="274"/>
      <c r="B43" s="278"/>
      <c r="C43" s="337" t="s">
        <v>436</v>
      </c>
      <c r="D43" s="338"/>
      <c r="E43" s="279">
        <v>1.95</v>
      </c>
      <c r="F43" s="280"/>
      <c r="G43" s="281"/>
      <c r="H43" s="282"/>
      <c r="I43" s="276"/>
      <c r="J43" s="283"/>
      <c r="K43" s="276"/>
      <c r="M43" s="277" t="s">
        <v>436</v>
      </c>
      <c r="O43" s="264"/>
    </row>
    <row r="44" spans="1:80" ht="22.5">
      <c r="A44" s="265">
        <v>17</v>
      </c>
      <c r="B44" s="266" t="s">
        <v>437</v>
      </c>
      <c r="C44" s="267" t="s">
        <v>438</v>
      </c>
      <c r="D44" s="268" t="s">
        <v>191</v>
      </c>
      <c r="E44" s="269">
        <v>19</v>
      </c>
      <c r="F44" s="269">
        <v>0</v>
      </c>
      <c r="G44" s="270">
        <f>E44*F44</f>
        <v>0</v>
      </c>
      <c r="H44" s="271">
        <v>1.92999999999977E-3</v>
      </c>
      <c r="I44" s="272">
        <f>E44*H44</f>
        <v>3.666999999999563E-2</v>
      </c>
      <c r="J44" s="271">
        <v>0</v>
      </c>
      <c r="K44" s="272">
        <f>E44*J44</f>
        <v>0</v>
      </c>
      <c r="O44" s="264">
        <v>2</v>
      </c>
      <c r="AA44" s="238">
        <v>1</v>
      </c>
      <c r="AB44" s="238">
        <v>7</v>
      </c>
      <c r="AC44" s="238">
        <v>7</v>
      </c>
      <c r="AZ44" s="238">
        <v>2</v>
      </c>
      <c r="BA44" s="238">
        <f>IF(AZ44=1,G44,0)</f>
        <v>0</v>
      </c>
      <c r="BB44" s="238">
        <f>IF(AZ44=2,G44,0)</f>
        <v>0</v>
      </c>
      <c r="BC44" s="238">
        <f>IF(AZ44=3,G44,0)</f>
        <v>0</v>
      </c>
      <c r="BD44" s="238">
        <f>IF(AZ44=4,G44,0)</f>
        <v>0</v>
      </c>
      <c r="BE44" s="238">
        <f>IF(AZ44=5,G44,0)</f>
        <v>0</v>
      </c>
      <c r="CA44" s="273">
        <v>1</v>
      </c>
      <c r="CB44" s="273">
        <v>7</v>
      </c>
    </row>
    <row r="45" spans="1:80">
      <c r="A45" s="274"/>
      <c r="B45" s="278"/>
      <c r="C45" s="337" t="s">
        <v>439</v>
      </c>
      <c r="D45" s="338"/>
      <c r="E45" s="279">
        <v>13</v>
      </c>
      <c r="F45" s="280"/>
      <c r="G45" s="281"/>
      <c r="H45" s="282"/>
      <c r="I45" s="276"/>
      <c r="J45" s="283"/>
      <c r="K45" s="276"/>
      <c r="M45" s="277" t="s">
        <v>439</v>
      </c>
      <c r="O45" s="264"/>
    </row>
    <row r="46" spans="1:80">
      <c r="A46" s="274"/>
      <c r="B46" s="278"/>
      <c r="C46" s="337" t="s">
        <v>440</v>
      </c>
      <c r="D46" s="338"/>
      <c r="E46" s="279">
        <v>3</v>
      </c>
      <c r="F46" s="280"/>
      <c r="G46" s="281"/>
      <c r="H46" s="282"/>
      <c r="I46" s="276"/>
      <c r="J46" s="283"/>
      <c r="K46" s="276"/>
      <c r="M46" s="277" t="s">
        <v>440</v>
      </c>
      <c r="O46" s="264"/>
    </row>
    <row r="47" spans="1:80">
      <c r="A47" s="274"/>
      <c r="B47" s="278"/>
      <c r="C47" s="337" t="s">
        <v>232</v>
      </c>
      <c r="D47" s="338"/>
      <c r="E47" s="279">
        <v>3</v>
      </c>
      <c r="F47" s="280"/>
      <c r="G47" s="281"/>
      <c r="H47" s="282"/>
      <c r="I47" s="276"/>
      <c r="J47" s="283"/>
      <c r="K47" s="276"/>
      <c r="M47" s="277" t="s">
        <v>232</v>
      </c>
      <c r="O47" s="264"/>
    </row>
    <row r="48" spans="1:80" ht="22.5">
      <c r="A48" s="265">
        <v>18</v>
      </c>
      <c r="B48" s="266" t="s">
        <v>441</v>
      </c>
      <c r="C48" s="267" t="s">
        <v>442</v>
      </c>
      <c r="D48" s="268" t="s">
        <v>191</v>
      </c>
      <c r="E48" s="269">
        <v>33</v>
      </c>
      <c r="F48" s="269">
        <v>0</v>
      </c>
      <c r="G48" s="270">
        <f>E48*F48</f>
        <v>0</v>
      </c>
      <c r="H48" s="271">
        <v>3.92000000000081E-3</v>
      </c>
      <c r="I48" s="272">
        <f>E48*H48</f>
        <v>0.12936000000002673</v>
      </c>
      <c r="J48" s="271">
        <v>0</v>
      </c>
      <c r="K48" s="272">
        <f>E48*J48</f>
        <v>0</v>
      </c>
      <c r="O48" s="264">
        <v>2</v>
      </c>
      <c r="AA48" s="238">
        <v>1</v>
      </c>
      <c r="AB48" s="238">
        <v>0</v>
      </c>
      <c r="AC48" s="238">
        <v>0</v>
      </c>
      <c r="AZ48" s="238">
        <v>2</v>
      </c>
      <c r="BA48" s="238">
        <f>IF(AZ48=1,G48,0)</f>
        <v>0</v>
      </c>
      <c r="BB48" s="238">
        <f>IF(AZ48=2,G48,0)</f>
        <v>0</v>
      </c>
      <c r="BC48" s="238">
        <f>IF(AZ48=3,G48,0)</f>
        <v>0</v>
      </c>
      <c r="BD48" s="238">
        <f>IF(AZ48=4,G48,0)</f>
        <v>0</v>
      </c>
      <c r="BE48" s="238">
        <f>IF(AZ48=5,G48,0)</f>
        <v>0</v>
      </c>
      <c r="CA48" s="273">
        <v>1</v>
      </c>
      <c r="CB48" s="273">
        <v>0</v>
      </c>
    </row>
    <row r="49" spans="1:80">
      <c r="A49" s="274"/>
      <c r="B49" s="275"/>
      <c r="C49" s="339"/>
      <c r="D49" s="340"/>
      <c r="E49" s="340"/>
      <c r="F49" s="340"/>
      <c r="G49" s="341"/>
      <c r="I49" s="276"/>
      <c r="K49" s="276"/>
      <c r="L49" s="277"/>
      <c r="O49" s="264">
        <v>3</v>
      </c>
    </row>
    <row r="50" spans="1:80">
      <c r="A50" s="274"/>
      <c r="B50" s="278"/>
      <c r="C50" s="337" t="s">
        <v>443</v>
      </c>
      <c r="D50" s="338"/>
      <c r="E50" s="279">
        <v>3.8</v>
      </c>
      <c r="F50" s="280"/>
      <c r="G50" s="281"/>
      <c r="H50" s="282"/>
      <c r="I50" s="276"/>
      <c r="J50" s="283"/>
      <c r="K50" s="276"/>
      <c r="M50" s="277" t="s">
        <v>443</v>
      </c>
      <c r="O50" s="264"/>
    </row>
    <row r="51" spans="1:80">
      <c r="A51" s="274"/>
      <c r="B51" s="278"/>
      <c r="C51" s="337" t="s">
        <v>444</v>
      </c>
      <c r="D51" s="338"/>
      <c r="E51" s="279">
        <v>7.1</v>
      </c>
      <c r="F51" s="280"/>
      <c r="G51" s="281"/>
      <c r="H51" s="282"/>
      <c r="I51" s="276"/>
      <c r="J51" s="283"/>
      <c r="K51" s="276"/>
      <c r="M51" s="277" t="s">
        <v>444</v>
      </c>
      <c r="O51" s="264"/>
    </row>
    <row r="52" spans="1:80">
      <c r="A52" s="274"/>
      <c r="B52" s="278"/>
      <c r="C52" s="337" t="s">
        <v>445</v>
      </c>
      <c r="D52" s="338"/>
      <c r="E52" s="279">
        <v>7.1</v>
      </c>
      <c r="F52" s="280"/>
      <c r="G52" s="281"/>
      <c r="H52" s="282"/>
      <c r="I52" s="276"/>
      <c r="J52" s="283"/>
      <c r="K52" s="276"/>
      <c r="M52" s="277" t="s">
        <v>445</v>
      </c>
      <c r="O52" s="264"/>
    </row>
    <row r="53" spans="1:80">
      <c r="A53" s="274"/>
      <c r="B53" s="278"/>
      <c r="C53" s="337" t="s">
        <v>446</v>
      </c>
      <c r="D53" s="338"/>
      <c r="E53" s="279">
        <v>9.4</v>
      </c>
      <c r="F53" s="280"/>
      <c r="G53" s="281"/>
      <c r="H53" s="282"/>
      <c r="I53" s="276"/>
      <c r="J53" s="283"/>
      <c r="K53" s="276"/>
      <c r="M53" s="277" t="s">
        <v>446</v>
      </c>
      <c r="O53" s="264"/>
    </row>
    <row r="54" spans="1:80">
      <c r="A54" s="274"/>
      <c r="B54" s="278"/>
      <c r="C54" s="337" t="s">
        <v>447</v>
      </c>
      <c r="D54" s="338"/>
      <c r="E54" s="279">
        <v>0.9</v>
      </c>
      <c r="F54" s="280"/>
      <c r="G54" s="281"/>
      <c r="H54" s="282"/>
      <c r="I54" s="276"/>
      <c r="J54" s="283"/>
      <c r="K54" s="276"/>
      <c r="M54" s="277" t="s">
        <v>447</v>
      </c>
      <c r="O54" s="264"/>
    </row>
    <row r="55" spans="1:80">
      <c r="A55" s="274"/>
      <c r="B55" s="278"/>
      <c r="C55" s="337" t="s">
        <v>448</v>
      </c>
      <c r="D55" s="338"/>
      <c r="E55" s="279">
        <v>4.7</v>
      </c>
      <c r="F55" s="280"/>
      <c r="G55" s="281"/>
      <c r="H55" s="282"/>
      <c r="I55" s="276"/>
      <c r="J55" s="283"/>
      <c r="K55" s="276"/>
      <c r="M55" s="277" t="s">
        <v>448</v>
      </c>
      <c r="O55" s="264"/>
    </row>
    <row r="56" spans="1:80" ht="22.5">
      <c r="A56" s="265">
        <v>19</v>
      </c>
      <c r="B56" s="266" t="s">
        <v>449</v>
      </c>
      <c r="C56" s="267" t="s">
        <v>450</v>
      </c>
      <c r="D56" s="268" t="s">
        <v>191</v>
      </c>
      <c r="E56" s="269">
        <v>265</v>
      </c>
      <c r="F56" s="269">
        <v>0</v>
      </c>
      <c r="G56" s="270">
        <f>E56*F56</f>
        <v>0</v>
      </c>
      <c r="H56" s="271">
        <v>3.9799999999985403E-3</v>
      </c>
      <c r="I56" s="272">
        <f>E56*H56</f>
        <v>1.0546999999996132</v>
      </c>
      <c r="J56" s="271">
        <v>0</v>
      </c>
      <c r="K56" s="272">
        <f>E56*J56</f>
        <v>0</v>
      </c>
      <c r="O56" s="264">
        <v>2</v>
      </c>
      <c r="AA56" s="238">
        <v>1</v>
      </c>
      <c r="AB56" s="238">
        <v>7</v>
      </c>
      <c r="AC56" s="238">
        <v>7</v>
      </c>
      <c r="AZ56" s="238">
        <v>2</v>
      </c>
      <c r="BA56" s="238">
        <f>IF(AZ56=1,G56,0)</f>
        <v>0</v>
      </c>
      <c r="BB56" s="238">
        <f>IF(AZ56=2,G56,0)</f>
        <v>0</v>
      </c>
      <c r="BC56" s="238">
        <f>IF(AZ56=3,G56,0)</f>
        <v>0</v>
      </c>
      <c r="BD56" s="238">
        <f>IF(AZ56=4,G56,0)</f>
        <v>0</v>
      </c>
      <c r="BE56" s="238">
        <f>IF(AZ56=5,G56,0)</f>
        <v>0</v>
      </c>
      <c r="CA56" s="273">
        <v>1</v>
      </c>
      <c r="CB56" s="273">
        <v>7</v>
      </c>
    </row>
    <row r="57" spans="1:80">
      <c r="A57" s="274"/>
      <c r="B57" s="275"/>
      <c r="C57" s="339"/>
      <c r="D57" s="340"/>
      <c r="E57" s="340"/>
      <c r="F57" s="340"/>
      <c r="G57" s="341"/>
      <c r="I57" s="276"/>
      <c r="K57" s="276"/>
      <c r="L57" s="277"/>
      <c r="O57" s="264">
        <v>3</v>
      </c>
    </row>
    <row r="58" spans="1:80">
      <c r="A58" s="274"/>
      <c r="B58" s="278"/>
      <c r="C58" s="337" t="s">
        <v>451</v>
      </c>
      <c r="D58" s="338"/>
      <c r="E58" s="279">
        <v>13.8</v>
      </c>
      <c r="F58" s="280"/>
      <c r="G58" s="281"/>
      <c r="H58" s="282"/>
      <c r="I58" s="276"/>
      <c r="J58" s="283"/>
      <c r="K58" s="276"/>
      <c r="M58" s="277" t="s">
        <v>451</v>
      </c>
      <c r="O58" s="264"/>
    </row>
    <row r="59" spans="1:80">
      <c r="A59" s="274"/>
      <c r="B59" s="278"/>
      <c r="C59" s="337" t="s">
        <v>452</v>
      </c>
      <c r="D59" s="338"/>
      <c r="E59" s="279">
        <v>8.4</v>
      </c>
      <c r="F59" s="280"/>
      <c r="G59" s="281"/>
      <c r="H59" s="282"/>
      <c r="I59" s="276"/>
      <c r="J59" s="283"/>
      <c r="K59" s="276"/>
      <c r="M59" s="277" t="s">
        <v>452</v>
      </c>
      <c r="O59" s="264"/>
    </row>
    <row r="60" spans="1:80">
      <c r="A60" s="274"/>
      <c r="B60" s="278"/>
      <c r="C60" s="337" t="s">
        <v>453</v>
      </c>
      <c r="D60" s="338"/>
      <c r="E60" s="279">
        <v>44.15</v>
      </c>
      <c r="F60" s="280"/>
      <c r="G60" s="281"/>
      <c r="H60" s="282"/>
      <c r="I60" s="276"/>
      <c r="J60" s="283"/>
      <c r="K60" s="276"/>
      <c r="M60" s="277" t="s">
        <v>453</v>
      </c>
      <c r="O60" s="264"/>
    </row>
    <row r="61" spans="1:80">
      <c r="A61" s="274"/>
      <c r="B61" s="278"/>
      <c r="C61" s="337" t="s">
        <v>454</v>
      </c>
      <c r="D61" s="338"/>
      <c r="E61" s="279">
        <v>20.350000000000001</v>
      </c>
      <c r="F61" s="280"/>
      <c r="G61" s="281"/>
      <c r="H61" s="282"/>
      <c r="I61" s="276"/>
      <c r="J61" s="283"/>
      <c r="K61" s="276"/>
      <c r="M61" s="277" t="s">
        <v>454</v>
      </c>
      <c r="O61" s="264"/>
    </row>
    <row r="62" spans="1:80">
      <c r="A62" s="274"/>
      <c r="B62" s="278"/>
      <c r="C62" s="337" t="s">
        <v>455</v>
      </c>
      <c r="D62" s="338"/>
      <c r="E62" s="279">
        <v>44.15</v>
      </c>
      <c r="F62" s="280"/>
      <c r="G62" s="281"/>
      <c r="H62" s="282"/>
      <c r="I62" s="276"/>
      <c r="J62" s="283"/>
      <c r="K62" s="276"/>
      <c r="M62" s="277" t="s">
        <v>455</v>
      </c>
      <c r="O62" s="264"/>
    </row>
    <row r="63" spans="1:80">
      <c r="A63" s="274"/>
      <c r="B63" s="278"/>
      <c r="C63" s="337" t="s">
        <v>456</v>
      </c>
      <c r="D63" s="338"/>
      <c r="E63" s="279">
        <v>20.350000000000001</v>
      </c>
      <c r="F63" s="280"/>
      <c r="G63" s="281"/>
      <c r="H63" s="282"/>
      <c r="I63" s="276"/>
      <c r="J63" s="283"/>
      <c r="K63" s="276"/>
      <c r="M63" s="277" t="s">
        <v>456</v>
      </c>
      <c r="O63" s="264"/>
    </row>
    <row r="64" spans="1:80">
      <c r="A64" s="274"/>
      <c r="B64" s="278"/>
      <c r="C64" s="337" t="s">
        <v>457</v>
      </c>
      <c r="D64" s="338"/>
      <c r="E64" s="279">
        <v>39.799999999999997</v>
      </c>
      <c r="F64" s="280"/>
      <c r="G64" s="281"/>
      <c r="H64" s="282"/>
      <c r="I64" s="276"/>
      <c r="J64" s="283"/>
      <c r="K64" s="276"/>
      <c r="M64" s="277" t="s">
        <v>457</v>
      </c>
      <c r="O64" s="264"/>
    </row>
    <row r="65" spans="1:80">
      <c r="A65" s="274"/>
      <c r="B65" s="278"/>
      <c r="C65" s="337" t="s">
        <v>458</v>
      </c>
      <c r="D65" s="338"/>
      <c r="E65" s="279">
        <v>30.15</v>
      </c>
      <c r="F65" s="280"/>
      <c r="G65" s="281"/>
      <c r="H65" s="282"/>
      <c r="I65" s="276"/>
      <c r="J65" s="283"/>
      <c r="K65" s="276"/>
      <c r="M65" s="277" t="s">
        <v>458</v>
      </c>
      <c r="O65" s="264"/>
    </row>
    <row r="66" spans="1:80">
      <c r="A66" s="274"/>
      <c r="B66" s="278"/>
      <c r="C66" s="337" t="s">
        <v>459</v>
      </c>
      <c r="D66" s="338"/>
      <c r="E66" s="279">
        <v>43.85</v>
      </c>
      <c r="F66" s="280"/>
      <c r="G66" s="281"/>
      <c r="H66" s="282"/>
      <c r="I66" s="276"/>
      <c r="J66" s="283"/>
      <c r="K66" s="276"/>
      <c r="M66" s="277" t="s">
        <v>459</v>
      </c>
      <c r="O66" s="264"/>
    </row>
    <row r="67" spans="1:80" ht="22.5">
      <c r="A67" s="265">
        <v>20</v>
      </c>
      <c r="B67" s="266" t="s">
        <v>460</v>
      </c>
      <c r="C67" s="267" t="s">
        <v>461</v>
      </c>
      <c r="D67" s="268" t="s">
        <v>191</v>
      </c>
      <c r="E67" s="269">
        <v>145</v>
      </c>
      <c r="F67" s="269">
        <v>0</v>
      </c>
      <c r="G67" s="270">
        <f>E67*F67</f>
        <v>0</v>
      </c>
      <c r="H67" s="271">
        <v>5.1800000000028499E-3</v>
      </c>
      <c r="I67" s="272">
        <f>E67*H67</f>
        <v>0.75110000000041321</v>
      </c>
      <c r="J67" s="271">
        <v>0</v>
      </c>
      <c r="K67" s="272">
        <f>E67*J67</f>
        <v>0</v>
      </c>
      <c r="O67" s="264">
        <v>2</v>
      </c>
      <c r="AA67" s="238">
        <v>1</v>
      </c>
      <c r="AB67" s="238">
        <v>0</v>
      </c>
      <c r="AC67" s="238">
        <v>0</v>
      </c>
      <c r="AZ67" s="238">
        <v>2</v>
      </c>
      <c r="BA67" s="238">
        <f>IF(AZ67=1,G67,0)</f>
        <v>0</v>
      </c>
      <c r="BB67" s="238">
        <f>IF(AZ67=2,G67,0)</f>
        <v>0</v>
      </c>
      <c r="BC67" s="238">
        <f>IF(AZ67=3,G67,0)</f>
        <v>0</v>
      </c>
      <c r="BD67" s="238">
        <f>IF(AZ67=4,G67,0)</f>
        <v>0</v>
      </c>
      <c r="BE67" s="238">
        <f>IF(AZ67=5,G67,0)</f>
        <v>0</v>
      </c>
      <c r="CA67" s="273">
        <v>1</v>
      </c>
      <c r="CB67" s="273">
        <v>0</v>
      </c>
    </row>
    <row r="68" spans="1:80">
      <c r="A68" s="274"/>
      <c r="B68" s="275"/>
      <c r="C68" s="339"/>
      <c r="D68" s="340"/>
      <c r="E68" s="340"/>
      <c r="F68" s="340"/>
      <c r="G68" s="341"/>
      <c r="I68" s="276"/>
      <c r="K68" s="276"/>
      <c r="L68" s="277"/>
      <c r="O68" s="264">
        <v>3</v>
      </c>
    </row>
    <row r="69" spans="1:80">
      <c r="A69" s="274"/>
      <c r="B69" s="278"/>
      <c r="C69" s="337" t="s">
        <v>462</v>
      </c>
      <c r="D69" s="338"/>
      <c r="E69" s="279">
        <v>16.7</v>
      </c>
      <c r="F69" s="280"/>
      <c r="G69" s="281"/>
      <c r="H69" s="282"/>
      <c r="I69" s="276"/>
      <c r="J69" s="283"/>
      <c r="K69" s="276"/>
      <c r="M69" s="277" t="s">
        <v>462</v>
      </c>
      <c r="O69" s="264"/>
    </row>
    <row r="70" spans="1:80">
      <c r="A70" s="274"/>
      <c r="B70" s="278"/>
      <c r="C70" s="337" t="s">
        <v>463</v>
      </c>
      <c r="D70" s="338"/>
      <c r="E70" s="279">
        <v>24.5</v>
      </c>
      <c r="F70" s="280"/>
      <c r="G70" s="281"/>
      <c r="H70" s="282"/>
      <c r="I70" s="276"/>
      <c r="J70" s="283"/>
      <c r="K70" s="276"/>
      <c r="M70" s="277" t="s">
        <v>463</v>
      </c>
      <c r="O70" s="264"/>
    </row>
    <row r="71" spans="1:80">
      <c r="A71" s="274"/>
      <c r="B71" s="278"/>
      <c r="C71" s="337" t="s">
        <v>464</v>
      </c>
      <c r="D71" s="338"/>
      <c r="E71" s="279">
        <v>16.7</v>
      </c>
      <c r="F71" s="280"/>
      <c r="G71" s="281"/>
      <c r="H71" s="282"/>
      <c r="I71" s="276"/>
      <c r="J71" s="283"/>
      <c r="K71" s="276"/>
      <c r="M71" s="277" t="s">
        <v>464</v>
      </c>
      <c r="O71" s="264"/>
    </row>
    <row r="72" spans="1:80">
      <c r="A72" s="274"/>
      <c r="B72" s="278"/>
      <c r="C72" s="337" t="s">
        <v>465</v>
      </c>
      <c r="D72" s="338"/>
      <c r="E72" s="279">
        <v>24.5</v>
      </c>
      <c r="F72" s="280"/>
      <c r="G72" s="281"/>
      <c r="H72" s="282"/>
      <c r="I72" s="276"/>
      <c r="J72" s="283"/>
      <c r="K72" s="276"/>
      <c r="M72" s="277" t="s">
        <v>465</v>
      </c>
      <c r="O72" s="264"/>
    </row>
    <row r="73" spans="1:80">
      <c r="A73" s="274"/>
      <c r="B73" s="278"/>
      <c r="C73" s="337" t="s">
        <v>466</v>
      </c>
      <c r="D73" s="338"/>
      <c r="E73" s="279">
        <v>14.2</v>
      </c>
      <c r="F73" s="280"/>
      <c r="G73" s="281"/>
      <c r="H73" s="282"/>
      <c r="I73" s="276"/>
      <c r="J73" s="283"/>
      <c r="K73" s="276"/>
      <c r="M73" s="277" t="s">
        <v>466</v>
      </c>
      <c r="O73" s="264"/>
    </row>
    <row r="74" spans="1:80">
      <c r="A74" s="274"/>
      <c r="B74" s="278"/>
      <c r="C74" s="337" t="s">
        <v>467</v>
      </c>
      <c r="D74" s="338"/>
      <c r="E74" s="279">
        <v>22.2</v>
      </c>
      <c r="F74" s="280"/>
      <c r="G74" s="281"/>
      <c r="H74" s="282"/>
      <c r="I74" s="276"/>
      <c r="J74" s="283"/>
      <c r="K74" s="276"/>
      <c r="M74" s="277" t="s">
        <v>467</v>
      </c>
      <c r="O74" s="264"/>
    </row>
    <row r="75" spans="1:80">
      <c r="A75" s="274"/>
      <c r="B75" s="278"/>
      <c r="C75" s="337" t="s">
        <v>468</v>
      </c>
      <c r="D75" s="338"/>
      <c r="E75" s="279">
        <v>4</v>
      </c>
      <c r="F75" s="280"/>
      <c r="G75" s="281"/>
      <c r="H75" s="282"/>
      <c r="I75" s="276"/>
      <c r="J75" s="283"/>
      <c r="K75" s="276"/>
      <c r="M75" s="277" t="s">
        <v>468</v>
      </c>
      <c r="O75" s="264"/>
    </row>
    <row r="76" spans="1:80">
      <c r="A76" s="274"/>
      <c r="B76" s="278"/>
      <c r="C76" s="337" t="s">
        <v>469</v>
      </c>
      <c r="D76" s="338"/>
      <c r="E76" s="279">
        <v>22.2</v>
      </c>
      <c r="F76" s="280"/>
      <c r="G76" s="281"/>
      <c r="H76" s="282"/>
      <c r="I76" s="276"/>
      <c r="J76" s="283"/>
      <c r="K76" s="276"/>
      <c r="M76" s="277" t="s">
        <v>469</v>
      </c>
      <c r="O76" s="264"/>
    </row>
    <row r="77" spans="1:80" ht="22.5">
      <c r="A77" s="265">
        <v>21</v>
      </c>
      <c r="B77" s="266" t="s">
        <v>470</v>
      </c>
      <c r="C77" s="267" t="s">
        <v>471</v>
      </c>
      <c r="D77" s="268" t="s">
        <v>191</v>
      </c>
      <c r="E77" s="269">
        <v>13.5</v>
      </c>
      <c r="F77" s="269">
        <v>0</v>
      </c>
      <c r="G77" s="270">
        <f>E77*F77</f>
        <v>0</v>
      </c>
      <c r="H77" s="271">
        <v>5.3499999999999702E-3</v>
      </c>
      <c r="I77" s="272">
        <f>E77*H77</f>
        <v>7.2224999999999595E-2</v>
      </c>
      <c r="J77" s="271">
        <v>0</v>
      </c>
      <c r="K77" s="272">
        <f>E77*J77</f>
        <v>0</v>
      </c>
      <c r="O77" s="264">
        <v>2</v>
      </c>
      <c r="AA77" s="238">
        <v>1</v>
      </c>
      <c r="AB77" s="238">
        <v>7</v>
      </c>
      <c r="AC77" s="238">
        <v>7</v>
      </c>
      <c r="AZ77" s="238">
        <v>2</v>
      </c>
      <c r="BA77" s="238">
        <f>IF(AZ77=1,G77,0)</f>
        <v>0</v>
      </c>
      <c r="BB77" s="238">
        <f>IF(AZ77=2,G77,0)</f>
        <v>0</v>
      </c>
      <c r="BC77" s="238">
        <f>IF(AZ77=3,G77,0)</f>
        <v>0</v>
      </c>
      <c r="BD77" s="238">
        <f>IF(AZ77=4,G77,0)</f>
        <v>0</v>
      </c>
      <c r="BE77" s="238">
        <f>IF(AZ77=5,G77,0)</f>
        <v>0</v>
      </c>
      <c r="CA77" s="273">
        <v>1</v>
      </c>
      <c r="CB77" s="273">
        <v>7</v>
      </c>
    </row>
    <row r="78" spans="1:80">
      <c r="A78" s="274"/>
      <c r="B78" s="275"/>
      <c r="C78" s="339"/>
      <c r="D78" s="340"/>
      <c r="E78" s="340"/>
      <c r="F78" s="340"/>
      <c r="G78" s="341"/>
      <c r="I78" s="276"/>
      <c r="K78" s="276"/>
      <c r="L78" s="277"/>
      <c r="O78" s="264">
        <v>3</v>
      </c>
    </row>
    <row r="79" spans="1:80">
      <c r="A79" s="274"/>
      <c r="B79" s="278"/>
      <c r="C79" s="337" t="s">
        <v>472</v>
      </c>
      <c r="D79" s="338"/>
      <c r="E79" s="279">
        <v>4.5</v>
      </c>
      <c r="F79" s="280"/>
      <c r="G79" s="281"/>
      <c r="H79" s="282"/>
      <c r="I79" s="276"/>
      <c r="J79" s="283"/>
      <c r="K79" s="276"/>
      <c r="M79" s="277" t="s">
        <v>472</v>
      </c>
      <c r="O79" s="264"/>
    </row>
    <row r="80" spans="1:80">
      <c r="A80" s="274"/>
      <c r="B80" s="278"/>
      <c r="C80" s="337" t="s">
        <v>473</v>
      </c>
      <c r="D80" s="338"/>
      <c r="E80" s="279">
        <v>1</v>
      </c>
      <c r="F80" s="280"/>
      <c r="G80" s="281"/>
      <c r="H80" s="282"/>
      <c r="I80" s="276"/>
      <c r="J80" s="283"/>
      <c r="K80" s="276"/>
      <c r="M80" s="277" t="s">
        <v>473</v>
      </c>
      <c r="O80" s="264"/>
    </row>
    <row r="81" spans="1:80">
      <c r="A81" s="274"/>
      <c r="B81" s="278"/>
      <c r="C81" s="337" t="s">
        <v>474</v>
      </c>
      <c r="D81" s="338"/>
      <c r="E81" s="279">
        <v>1</v>
      </c>
      <c r="F81" s="280"/>
      <c r="G81" s="281"/>
      <c r="H81" s="282"/>
      <c r="I81" s="276"/>
      <c r="J81" s="283"/>
      <c r="K81" s="276"/>
      <c r="M81" s="277" t="s">
        <v>474</v>
      </c>
      <c r="O81" s="264"/>
    </row>
    <row r="82" spans="1:80">
      <c r="A82" s="274"/>
      <c r="B82" s="278"/>
      <c r="C82" s="337" t="s">
        <v>447</v>
      </c>
      <c r="D82" s="338"/>
      <c r="E82" s="279">
        <v>0.9</v>
      </c>
      <c r="F82" s="280"/>
      <c r="G82" s="281"/>
      <c r="H82" s="282"/>
      <c r="I82" s="276"/>
      <c r="J82" s="283"/>
      <c r="K82" s="276"/>
      <c r="M82" s="277" t="s">
        <v>447</v>
      </c>
      <c r="O82" s="264"/>
    </row>
    <row r="83" spans="1:80">
      <c r="A83" s="274"/>
      <c r="B83" s="278"/>
      <c r="C83" s="337" t="s">
        <v>468</v>
      </c>
      <c r="D83" s="338"/>
      <c r="E83" s="279">
        <v>4</v>
      </c>
      <c r="F83" s="280"/>
      <c r="G83" s="281"/>
      <c r="H83" s="282"/>
      <c r="I83" s="276"/>
      <c r="J83" s="283"/>
      <c r="K83" s="276"/>
      <c r="M83" s="277" t="s">
        <v>468</v>
      </c>
      <c r="O83" s="264"/>
    </row>
    <row r="84" spans="1:80">
      <c r="A84" s="274"/>
      <c r="B84" s="278"/>
      <c r="C84" s="337" t="s">
        <v>475</v>
      </c>
      <c r="D84" s="338"/>
      <c r="E84" s="279">
        <v>2.1</v>
      </c>
      <c r="F84" s="280"/>
      <c r="G84" s="281"/>
      <c r="H84" s="282"/>
      <c r="I84" s="276"/>
      <c r="J84" s="283"/>
      <c r="K84" s="276"/>
      <c r="M84" s="277" t="s">
        <v>475</v>
      </c>
      <c r="O84" s="264"/>
    </row>
    <row r="85" spans="1:80" ht="22.5">
      <c r="A85" s="265">
        <v>22</v>
      </c>
      <c r="B85" s="266" t="s">
        <v>476</v>
      </c>
      <c r="C85" s="267" t="s">
        <v>477</v>
      </c>
      <c r="D85" s="268" t="s">
        <v>191</v>
      </c>
      <c r="E85" s="269">
        <v>35</v>
      </c>
      <c r="F85" s="269">
        <v>0</v>
      </c>
      <c r="G85" s="270">
        <f>E85*F85</f>
        <v>0</v>
      </c>
      <c r="H85" s="271">
        <v>5.6299999999964703E-3</v>
      </c>
      <c r="I85" s="272">
        <f>E85*H85</f>
        <v>0.19704999999987646</v>
      </c>
      <c r="J85" s="271">
        <v>0</v>
      </c>
      <c r="K85" s="272">
        <f>E85*J85</f>
        <v>0</v>
      </c>
      <c r="O85" s="264">
        <v>2</v>
      </c>
      <c r="AA85" s="238">
        <v>1</v>
      </c>
      <c r="AB85" s="238">
        <v>7</v>
      </c>
      <c r="AC85" s="238">
        <v>7</v>
      </c>
      <c r="AZ85" s="238">
        <v>2</v>
      </c>
      <c r="BA85" s="238">
        <f>IF(AZ85=1,G85,0)</f>
        <v>0</v>
      </c>
      <c r="BB85" s="238">
        <f>IF(AZ85=2,G85,0)</f>
        <v>0</v>
      </c>
      <c r="BC85" s="238">
        <f>IF(AZ85=3,G85,0)</f>
        <v>0</v>
      </c>
      <c r="BD85" s="238">
        <f>IF(AZ85=4,G85,0)</f>
        <v>0</v>
      </c>
      <c r="BE85" s="238">
        <f>IF(AZ85=5,G85,0)</f>
        <v>0</v>
      </c>
      <c r="CA85" s="273">
        <v>1</v>
      </c>
      <c r="CB85" s="273">
        <v>7</v>
      </c>
    </row>
    <row r="86" spans="1:80">
      <c r="A86" s="274"/>
      <c r="B86" s="275"/>
      <c r="C86" s="339"/>
      <c r="D86" s="340"/>
      <c r="E86" s="340"/>
      <c r="F86" s="340"/>
      <c r="G86" s="341"/>
      <c r="I86" s="276"/>
      <c r="K86" s="276"/>
      <c r="L86" s="277"/>
      <c r="O86" s="264">
        <v>3</v>
      </c>
    </row>
    <row r="87" spans="1:80">
      <c r="A87" s="274"/>
      <c r="B87" s="278"/>
      <c r="C87" s="337" t="s">
        <v>478</v>
      </c>
      <c r="D87" s="338"/>
      <c r="E87" s="279">
        <v>3.5</v>
      </c>
      <c r="F87" s="280"/>
      <c r="G87" s="281"/>
      <c r="H87" s="282"/>
      <c r="I87" s="276"/>
      <c r="J87" s="283"/>
      <c r="K87" s="276"/>
      <c r="M87" s="277" t="s">
        <v>478</v>
      </c>
      <c r="O87" s="264"/>
    </row>
    <row r="88" spans="1:80">
      <c r="A88" s="274"/>
      <c r="B88" s="278"/>
      <c r="C88" s="337" t="s">
        <v>479</v>
      </c>
      <c r="D88" s="338"/>
      <c r="E88" s="279">
        <v>0.5</v>
      </c>
      <c r="F88" s="280"/>
      <c r="G88" s="281"/>
      <c r="H88" s="282"/>
      <c r="I88" s="276"/>
      <c r="J88" s="283"/>
      <c r="K88" s="276"/>
      <c r="M88" s="277" t="s">
        <v>479</v>
      </c>
      <c r="O88" s="264"/>
    </row>
    <row r="89" spans="1:80">
      <c r="A89" s="274"/>
      <c r="B89" s="278"/>
      <c r="C89" s="337" t="s">
        <v>480</v>
      </c>
      <c r="D89" s="338"/>
      <c r="E89" s="279">
        <v>0.5</v>
      </c>
      <c r="F89" s="280"/>
      <c r="G89" s="281"/>
      <c r="H89" s="282"/>
      <c r="I89" s="276"/>
      <c r="J89" s="283"/>
      <c r="K89" s="276"/>
      <c r="M89" s="277" t="s">
        <v>480</v>
      </c>
      <c r="O89" s="264"/>
    </row>
    <row r="90" spans="1:80">
      <c r="A90" s="274"/>
      <c r="B90" s="278"/>
      <c r="C90" s="337" t="s">
        <v>481</v>
      </c>
      <c r="D90" s="338"/>
      <c r="E90" s="279">
        <v>25</v>
      </c>
      <c r="F90" s="280"/>
      <c r="G90" s="281"/>
      <c r="H90" s="282"/>
      <c r="I90" s="276"/>
      <c r="J90" s="283"/>
      <c r="K90" s="276"/>
      <c r="M90" s="277" t="s">
        <v>481</v>
      </c>
      <c r="O90" s="264"/>
    </row>
    <row r="91" spans="1:80">
      <c r="A91" s="274"/>
      <c r="B91" s="278"/>
      <c r="C91" s="337" t="s">
        <v>482</v>
      </c>
      <c r="D91" s="338"/>
      <c r="E91" s="279">
        <v>5.5</v>
      </c>
      <c r="F91" s="280"/>
      <c r="G91" s="281"/>
      <c r="H91" s="282"/>
      <c r="I91" s="276"/>
      <c r="J91" s="283"/>
      <c r="K91" s="276"/>
      <c r="M91" s="277" t="s">
        <v>482</v>
      </c>
      <c r="O91" s="264"/>
    </row>
    <row r="92" spans="1:80" ht="22.5">
      <c r="A92" s="265">
        <v>23</v>
      </c>
      <c r="B92" s="266" t="s">
        <v>483</v>
      </c>
      <c r="C92" s="267" t="s">
        <v>484</v>
      </c>
      <c r="D92" s="268" t="s">
        <v>191</v>
      </c>
      <c r="E92" s="269">
        <v>24</v>
      </c>
      <c r="F92" s="269">
        <v>0</v>
      </c>
      <c r="G92" s="270">
        <f>E92*F92</f>
        <v>0</v>
      </c>
      <c r="H92" s="271">
        <v>5.9400000000024997E-3</v>
      </c>
      <c r="I92" s="272">
        <f>E92*H92</f>
        <v>0.14256000000006</v>
      </c>
      <c r="J92" s="271">
        <v>0</v>
      </c>
      <c r="K92" s="272">
        <f>E92*J92</f>
        <v>0</v>
      </c>
      <c r="O92" s="264">
        <v>2</v>
      </c>
      <c r="AA92" s="238">
        <v>1</v>
      </c>
      <c r="AB92" s="238">
        <v>7</v>
      </c>
      <c r="AC92" s="238">
        <v>7</v>
      </c>
      <c r="AZ92" s="238">
        <v>2</v>
      </c>
      <c r="BA92" s="238">
        <f>IF(AZ92=1,G92,0)</f>
        <v>0</v>
      </c>
      <c r="BB92" s="238">
        <f>IF(AZ92=2,G92,0)</f>
        <v>0</v>
      </c>
      <c r="BC92" s="238">
        <f>IF(AZ92=3,G92,0)</f>
        <v>0</v>
      </c>
      <c r="BD92" s="238">
        <f>IF(AZ92=4,G92,0)</f>
        <v>0</v>
      </c>
      <c r="BE92" s="238">
        <f>IF(AZ92=5,G92,0)</f>
        <v>0</v>
      </c>
      <c r="CA92" s="273">
        <v>1</v>
      </c>
      <c r="CB92" s="273">
        <v>7</v>
      </c>
    </row>
    <row r="93" spans="1:80">
      <c r="A93" s="274"/>
      <c r="B93" s="275"/>
      <c r="C93" s="339"/>
      <c r="D93" s="340"/>
      <c r="E93" s="340"/>
      <c r="F93" s="340"/>
      <c r="G93" s="341"/>
      <c r="I93" s="276"/>
      <c r="K93" s="276"/>
      <c r="L93" s="277"/>
      <c r="O93" s="264">
        <v>3</v>
      </c>
    </row>
    <row r="94" spans="1:80">
      <c r="A94" s="274"/>
      <c r="B94" s="278"/>
      <c r="C94" s="337" t="s">
        <v>485</v>
      </c>
      <c r="D94" s="338"/>
      <c r="E94" s="279">
        <v>20</v>
      </c>
      <c r="F94" s="280"/>
      <c r="G94" s="281"/>
      <c r="H94" s="282"/>
      <c r="I94" s="276"/>
      <c r="J94" s="283"/>
      <c r="K94" s="276"/>
      <c r="M94" s="277" t="s">
        <v>485</v>
      </c>
      <c r="O94" s="264"/>
    </row>
    <row r="95" spans="1:80">
      <c r="A95" s="274"/>
      <c r="B95" s="278"/>
      <c r="C95" s="337" t="s">
        <v>252</v>
      </c>
      <c r="D95" s="338"/>
      <c r="E95" s="279">
        <v>4</v>
      </c>
      <c r="F95" s="280"/>
      <c r="G95" s="281"/>
      <c r="H95" s="282"/>
      <c r="I95" s="276"/>
      <c r="J95" s="283"/>
      <c r="K95" s="276"/>
      <c r="M95" s="277" t="s">
        <v>252</v>
      </c>
      <c r="O95" s="264"/>
    </row>
    <row r="96" spans="1:80" ht="22.5">
      <c r="A96" s="265">
        <v>24</v>
      </c>
      <c r="B96" s="266" t="s">
        <v>486</v>
      </c>
      <c r="C96" s="267" t="s">
        <v>487</v>
      </c>
      <c r="D96" s="268" t="s">
        <v>191</v>
      </c>
      <c r="E96" s="269">
        <v>290</v>
      </c>
      <c r="F96" s="269">
        <v>0</v>
      </c>
      <c r="G96" s="270">
        <f>E96*F96</f>
        <v>0</v>
      </c>
      <c r="H96" s="271">
        <v>4.0100000000009598E-3</v>
      </c>
      <c r="I96" s="272">
        <f>E96*H96</f>
        <v>1.1629000000002783</v>
      </c>
      <c r="J96" s="271">
        <v>0</v>
      </c>
      <c r="K96" s="272">
        <f>E96*J96</f>
        <v>0</v>
      </c>
      <c r="O96" s="264">
        <v>2</v>
      </c>
      <c r="AA96" s="238">
        <v>1</v>
      </c>
      <c r="AB96" s="238">
        <v>7</v>
      </c>
      <c r="AC96" s="238">
        <v>7</v>
      </c>
      <c r="AZ96" s="238">
        <v>2</v>
      </c>
      <c r="BA96" s="238">
        <f>IF(AZ96=1,G96,0)</f>
        <v>0</v>
      </c>
      <c r="BB96" s="238">
        <f>IF(AZ96=2,G96,0)</f>
        <v>0</v>
      </c>
      <c r="BC96" s="238">
        <f>IF(AZ96=3,G96,0)</f>
        <v>0</v>
      </c>
      <c r="BD96" s="238">
        <f>IF(AZ96=4,G96,0)</f>
        <v>0</v>
      </c>
      <c r="BE96" s="238">
        <f>IF(AZ96=5,G96,0)</f>
        <v>0</v>
      </c>
      <c r="CA96" s="273">
        <v>1</v>
      </c>
      <c r="CB96" s="273">
        <v>7</v>
      </c>
    </row>
    <row r="97" spans="1:80">
      <c r="A97" s="274"/>
      <c r="B97" s="275"/>
      <c r="C97" s="339"/>
      <c r="D97" s="340"/>
      <c r="E97" s="340"/>
      <c r="F97" s="340"/>
      <c r="G97" s="341"/>
      <c r="I97" s="276"/>
      <c r="K97" s="276"/>
      <c r="L97" s="277"/>
      <c r="O97" s="264">
        <v>3</v>
      </c>
    </row>
    <row r="98" spans="1:80">
      <c r="A98" s="274"/>
      <c r="B98" s="278"/>
      <c r="C98" s="337" t="s">
        <v>488</v>
      </c>
      <c r="D98" s="338"/>
      <c r="E98" s="279">
        <v>11</v>
      </c>
      <c r="F98" s="280"/>
      <c r="G98" s="281"/>
      <c r="H98" s="282"/>
      <c r="I98" s="276"/>
      <c r="J98" s="283"/>
      <c r="K98" s="276"/>
      <c r="M98" s="277" t="s">
        <v>488</v>
      </c>
      <c r="O98" s="264"/>
    </row>
    <row r="99" spans="1:80">
      <c r="A99" s="274"/>
      <c r="B99" s="278"/>
      <c r="C99" s="337" t="s">
        <v>451</v>
      </c>
      <c r="D99" s="338"/>
      <c r="E99" s="279">
        <v>13.8</v>
      </c>
      <c r="F99" s="280"/>
      <c r="G99" s="281"/>
      <c r="H99" s="282"/>
      <c r="I99" s="276"/>
      <c r="J99" s="283"/>
      <c r="K99" s="276"/>
      <c r="M99" s="277" t="s">
        <v>451</v>
      </c>
      <c r="O99" s="264"/>
    </row>
    <row r="100" spans="1:80">
      <c r="A100" s="274"/>
      <c r="B100" s="278"/>
      <c r="C100" s="337" t="s">
        <v>489</v>
      </c>
      <c r="D100" s="338"/>
      <c r="E100" s="279">
        <v>16.2</v>
      </c>
      <c r="F100" s="280"/>
      <c r="G100" s="281"/>
      <c r="H100" s="282"/>
      <c r="I100" s="276"/>
      <c r="J100" s="283"/>
      <c r="K100" s="276"/>
      <c r="M100" s="277" t="s">
        <v>489</v>
      </c>
      <c r="O100" s="264"/>
    </row>
    <row r="101" spans="1:80">
      <c r="A101" s="274"/>
      <c r="B101" s="278"/>
      <c r="C101" s="337" t="s">
        <v>490</v>
      </c>
      <c r="D101" s="338"/>
      <c r="E101" s="279">
        <v>50.7</v>
      </c>
      <c r="F101" s="280"/>
      <c r="G101" s="281"/>
      <c r="H101" s="282"/>
      <c r="I101" s="276"/>
      <c r="J101" s="283"/>
      <c r="K101" s="276"/>
      <c r="M101" s="277" t="s">
        <v>490</v>
      </c>
      <c r="O101" s="264"/>
    </row>
    <row r="102" spans="1:80">
      <c r="A102" s="274"/>
      <c r="B102" s="278"/>
      <c r="C102" s="337" t="s">
        <v>491</v>
      </c>
      <c r="D102" s="338"/>
      <c r="E102" s="279">
        <v>24.9</v>
      </c>
      <c r="F102" s="280"/>
      <c r="G102" s="281"/>
      <c r="H102" s="282"/>
      <c r="I102" s="276"/>
      <c r="J102" s="283"/>
      <c r="K102" s="276"/>
      <c r="M102" s="277" t="s">
        <v>491</v>
      </c>
      <c r="O102" s="264"/>
    </row>
    <row r="103" spans="1:80">
      <c r="A103" s="274"/>
      <c r="B103" s="278"/>
      <c r="C103" s="337" t="s">
        <v>492</v>
      </c>
      <c r="D103" s="338"/>
      <c r="E103" s="279">
        <v>50.7</v>
      </c>
      <c r="F103" s="280"/>
      <c r="G103" s="281"/>
      <c r="H103" s="282"/>
      <c r="I103" s="276"/>
      <c r="J103" s="283"/>
      <c r="K103" s="276"/>
      <c r="M103" s="277" t="s">
        <v>492</v>
      </c>
      <c r="O103" s="264"/>
    </row>
    <row r="104" spans="1:80">
      <c r="A104" s="274"/>
      <c r="B104" s="278"/>
      <c r="C104" s="337" t="s">
        <v>493</v>
      </c>
      <c r="D104" s="338"/>
      <c r="E104" s="279">
        <v>24.9</v>
      </c>
      <c r="F104" s="280"/>
      <c r="G104" s="281"/>
      <c r="H104" s="282"/>
      <c r="I104" s="276"/>
      <c r="J104" s="283"/>
      <c r="K104" s="276"/>
      <c r="M104" s="277" t="s">
        <v>493</v>
      </c>
      <c r="O104" s="264"/>
    </row>
    <row r="105" spans="1:80">
      <c r="A105" s="274"/>
      <c r="B105" s="278"/>
      <c r="C105" s="337" t="s">
        <v>494</v>
      </c>
      <c r="D105" s="338"/>
      <c r="E105" s="279">
        <v>30.9</v>
      </c>
      <c r="F105" s="280"/>
      <c r="G105" s="281"/>
      <c r="H105" s="282"/>
      <c r="I105" s="276"/>
      <c r="J105" s="283"/>
      <c r="K105" s="276"/>
      <c r="M105" s="277" t="s">
        <v>494</v>
      </c>
      <c r="O105" s="264"/>
    </row>
    <row r="106" spans="1:80">
      <c r="A106" s="274"/>
      <c r="B106" s="278"/>
      <c r="C106" s="337" t="s">
        <v>495</v>
      </c>
      <c r="D106" s="338"/>
      <c r="E106" s="279">
        <v>15.5</v>
      </c>
      <c r="F106" s="280"/>
      <c r="G106" s="281"/>
      <c r="H106" s="282"/>
      <c r="I106" s="276"/>
      <c r="J106" s="283"/>
      <c r="K106" s="276"/>
      <c r="M106" s="277" t="s">
        <v>495</v>
      </c>
      <c r="O106" s="264"/>
    </row>
    <row r="107" spans="1:80">
      <c r="A107" s="274"/>
      <c r="B107" s="278"/>
      <c r="C107" s="337" t="s">
        <v>496</v>
      </c>
      <c r="D107" s="338"/>
      <c r="E107" s="279">
        <v>6.8</v>
      </c>
      <c r="F107" s="280"/>
      <c r="G107" s="281"/>
      <c r="H107" s="282"/>
      <c r="I107" s="276"/>
      <c r="J107" s="283"/>
      <c r="K107" s="276"/>
      <c r="M107" s="277" t="s">
        <v>496</v>
      </c>
      <c r="O107" s="264"/>
    </row>
    <row r="108" spans="1:80">
      <c r="A108" s="274"/>
      <c r="B108" s="278"/>
      <c r="C108" s="337" t="s">
        <v>497</v>
      </c>
      <c r="D108" s="338"/>
      <c r="E108" s="279">
        <v>44.6</v>
      </c>
      <c r="F108" s="280"/>
      <c r="G108" s="281"/>
      <c r="H108" s="282"/>
      <c r="I108" s="276"/>
      <c r="J108" s="283"/>
      <c r="K108" s="276"/>
      <c r="M108" s="277" t="s">
        <v>497</v>
      </c>
      <c r="O108" s="264"/>
    </row>
    <row r="109" spans="1:80" ht="22.5">
      <c r="A109" s="265">
        <v>25</v>
      </c>
      <c r="B109" s="266" t="s">
        <v>498</v>
      </c>
      <c r="C109" s="267" t="s">
        <v>499</v>
      </c>
      <c r="D109" s="268" t="s">
        <v>191</v>
      </c>
      <c r="E109" s="269">
        <v>71</v>
      </c>
      <c r="F109" s="269">
        <v>0</v>
      </c>
      <c r="G109" s="270">
        <f>E109*F109</f>
        <v>0</v>
      </c>
      <c r="H109" s="271">
        <v>5.2200000000013303E-3</v>
      </c>
      <c r="I109" s="272">
        <f>E109*H109</f>
        <v>0.37062000000009443</v>
      </c>
      <c r="J109" s="271">
        <v>0</v>
      </c>
      <c r="K109" s="272">
        <f>E109*J109</f>
        <v>0</v>
      </c>
      <c r="O109" s="264">
        <v>2</v>
      </c>
      <c r="AA109" s="238">
        <v>1</v>
      </c>
      <c r="AB109" s="238">
        <v>0</v>
      </c>
      <c r="AC109" s="238">
        <v>0</v>
      </c>
      <c r="AZ109" s="238">
        <v>2</v>
      </c>
      <c r="BA109" s="238">
        <f>IF(AZ109=1,G109,0)</f>
        <v>0</v>
      </c>
      <c r="BB109" s="238">
        <f>IF(AZ109=2,G109,0)</f>
        <v>0</v>
      </c>
      <c r="BC109" s="238">
        <f>IF(AZ109=3,G109,0)</f>
        <v>0</v>
      </c>
      <c r="BD109" s="238">
        <f>IF(AZ109=4,G109,0)</f>
        <v>0</v>
      </c>
      <c r="BE109" s="238">
        <f>IF(AZ109=5,G109,0)</f>
        <v>0</v>
      </c>
      <c r="CA109" s="273">
        <v>1</v>
      </c>
      <c r="CB109" s="273">
        <v>0</v>
      </c>
    </row>
    <row r="110" spans="1:80">
      <c r="A110" s="274"/>
      <c r="B110" s="275"/>
      <c r="C110" s="339"/>
      <c r="D110" s="340"/>
      <c r="E110" s="340"/>
      <c r="F110" s="340"/>
      <c r="G110" s="341"/>
      <c r="I110" s="276"/>
      <c r="K110" s="276"/>
      <c r="L110" s="277"/>
      <c r="O110" s="264">
        <v>3</v>
      </c>
    </row>
    <row r="111" spans="1:80">
      <c r="A111" s="274"/>
      <c r="B111" s="278"/>
      <c r="C111" s="337" t="s">
        <v>500</v>
      </c>
      <c r="D111" s="338"/>
      <c r="E111" s="279">
        <v>15.5</v>
      </c>
      <c r="F111" s="280"/>
      <c r="G111" s="281"/>
      <c r="H111" s="282"/>
      <c r="I111" s="276"/>
      <c r="J111" s="283"/>
      <c r="K111" s="276"/>
      <c r="M111" s="277" t="s">
        <v>500</v>
      </c>
      <c r="O111" s="264"/>
    </row>
    <row r="112" spans="1:80">
      <c r="A112" s="274"/>
      <c r="B112" s="278"/>
      <c r="C112" s="337" t="s">
        <v>501</v>
      </c>
      <c r="D112" s="338"/>
      <c r="E112" s="279">
        <v>6.2</v>
      </c>
      <c r="F112" s="280"/>
      <c r="G112" s="281"/>
      <c r="H112" s="282"/>
      <c r="I112" s="276"/>
      <c r="J112" s="283"/>
      <c r="K112" s="276"/>
      <c r="M112" s="277" t="s">
        <v>501</v>
      </c>
      <c r="O112" s="264"/>
    </row>
    <row r="113" spans="1:80">
      <c r="A113" s="274"/>
      <c r="B113" s="278"/>
      <c r="C113" s="337" t="s">
        <v>502</v>
      </c>
      <c r="D113" s="338"/>
      <c r="E113" s="279">
        <v>7.9</v>
      </c>
      <c r="F113" s="280"/>
      <c r="G113" s="281"/>
      <c r="H113" s="282"/>
      <c r="I113" s="276"/>
      <c r="J113" s="283"/>
      <c r="K113" s="276"/>
      <c r="M113" s="277" t="s">
        <v>502</v>
      </c>
      <c r="O113" s="264"/>
    </row>
    <row r="114" spans="1:80">
      <c r="A114" s="274"/>
      <c r="B114" s="278"/>
      <c r="C114" s="337" t="s">
        <v>503</v>
      </c>
      <c r="D114" s="338"/>
      <c r="E114" s="279">
        <v>6.2</v>
      </c>
      <c r="F114" s="280"/>
      <c r="G114" s="281"/>
      <c r="H114" s="282"/>
      <c r="I114" s="276"/>
      <c r="J114" s="283"/>
      <c r="K114" s="276"/>
      <c r="M114" s="277" t="s">
        <v>503</v>
      </c>
      <c r="O114" s="264"/>
    </row>
    <row r="115" spans="1:80">
      <c r="A115" s="274"/>
      <c r="B115" s="278"/>
      <c r="C115" s="337" t="s">
        <v>504</v>
      </c>
      <c r="D115" s="338"/>
      <c r="E115" s="279">
        <v>7.9</v>
      </c>
      <c r="F115" s="280"/>
      <c r="G115" s="281"/>
      <c r="H115" s="282"/>
      <c r="I115" s="276"/>
      <c r="J115" s="283"/>
      <c r="K115" s="276"/>
      <c r="M115" s="277" t="s">
        <v>504</v>
      </c>
      <c r="O115" s="264"/>
    </row>
    <row r="116" spans="1:80">
      <c r="A116" s="274"/>
      <c r="B116" s="278"/>
      <c r="C116" s="337" t="s">
        <v>505</v>
      </c>
      <c r="D116" s="338"/>
      <c r="E116" s="279">
        <v>9.1999999999999993</v>
      </c>
      <c r="F116" s="280"/>
      <c r="G116" s="281"/>
      <c r="H116" s="282"/>
      <c r="I116" s="276"/>
      <c r="J116" s="283"/>
      <c r="K116" s="276"/>
      <c r="M116" s="277" t="s">
        <v>505</v>
      </c>
      <c r="O116" s="264"/>
    </row>
    <row r="117" spans="1:80">
      <c r="A117" s="274"/>
      <c r="B117" s="278"/>
      <c r="C117" s="337" t="s">
        <v>506</v>
      </c>
      <c r="D117" s="338"/>
      <c r="E117" s="279">
        <v>2.4</v>
      </c>
      <c r="F117" s="280"/>
      <c r="G117" s="281"/>
      <c r="H117" s="282"/>
      <c r="I117" s="276"/>
      <c r="J117" s="283"/>
      <c r="K117" s="276"/>
      <c r="M117" s="277" t="s">
        <v>506</v>
      </c>
      <c r="O117" s="264"/>
    </row>
    <row r="118" spans="1:80">
      <c r="A118" s="274"/>
      <c r="B118" s="278"/>
      <c r="C118" s="337" t="s">
        <v>507</v>
      </c>
      <c r="D118" s="338"/>
      <c r="E118" s="279">
        <v>4.5999999999999996</v>
      </c>
      <c r="F118" s="280"/>
      <c r="G118" s="281"/>
      <c r="H118" s="282"/>
      <c r="I118" s="276"/>
      <c r="J118" s="283"/>
      <c r="K118" s="276"/>
      <c r="M118" s="277" t="s">
        <v>507</v>
      </c>
      <c r="O118" s="264"/>
    </row>
    <row r="119" spans="1:80">
      <c r="A119" s="274"/>
      <c r="B119" s="278"/>
      <c r="C119" s="337" t="s">
        <v>508</v>
      </c>
      <c r="D119" s="338"/>
      <c r="E119" s="279">
        <v>11.1</v>
      </c>
      <c r="F119" s="280"/>
      <c r="G119" s="281"/>
      <c r="H119" s="282"/>
      <c r="I119" s="276"/>
      <c r="J119" s="283"/>
      <c r="K119" s="276"/>
      <c r="M119" s="277" t="s">
        <v>508</v>
      </c>
      <c r="O119" s="264"/>
    </row>
    <row r="120" spans="1:80" ht="22.5">
      <c r="A120" s="265">
        <v>26</v>
      </c>
      <c r="B120" s="266" t="s">
        <v>509</v>
      </c>
      <c r="C120" s="267" t="s">
        <v>510</v>
      </c>
      <c r="D120" s="268" t="s">
        <v>191</v>
      </c>
      <c r="E120" s="269">
        <v>8</v>
      </c>
      <c r="F120" s="269">
        <v>0</v>
      </c>
      <c r="G120" s="270">
        <f>E120*F120</f>
        <v>0</v>
      </c>
      <c r="H120" s="271">
        <v>5.4099999999976901E-3</v>
      </c>
      <c r="I120" s="272">
        <f>E120*H120</f>
        <v>4.3279999999981521E-2</v>
      </c>
      <c r="J120" s="271">
        <v>0</v>
      </c>
      <c r="K120" s="272">
        <f>E120*J120</f>
        <v>0</v>
      </c>
      <c r="O120" s="264">
        <v>2</v>
      </c>
      <c r="AA120" s="238">
        <v>1</v>
      </c>
      <c r="AB120" s="238">
        <v>7</v>
      </c>
      <c r="AC120" s="238">
        <v>7</v>
      </c>
      <c r="AZ120" s="238">
        <v>2</v>
      </c>
      <c r="BA120" s="238">
        <f>IF(AZ120=1,G120,0)</f>
        <v>0</v>
      </c>
      <c r="BB120" s="238">
        <f>IF(AZ120=2,G120,0)</f>
        <v>0</v>
      </c>
      <c r="BC120" s="238">
        <f>IF(AZ120=3,G120,0)</f>
        <v>0</v>
      </c>
      <c r="BD120" s="238">
        <f>IF(AZ120=4,G120,0)</f>
        <v>0</v>
      </c>
      <c r="BE120" s="238">
        <f>IF(AZ120=5,G120,0)</f>
        <v>0</v>
      </c>
      <c r="CA120" s="273">
        <v>1</v>
      </c>
      <c r="CB120" s="273">
        <v>7</v>
      </c>
    </row>
    <row r="121" spans="1:80">
      <c r="A121" s="274"/>
      <c r="B121" s="275"/>
      <c r="C121" s="339"/>
      <c r="D121" s="340"/>
      <c r="E121" s="340"/>
      <c r="F121" s="340"/>
      <c r="G121" s="341"/>
      <c r="I121" s="276"/>
      <c r="K121" s="276"/>
      <c r="L121" s="277"/>
      <c r="O121" s="264">
        <v>3</v>
      </c>
    </row>
    <row r="122" spans="1:80">
      <c r="A122" s="274"/>
      <c r="B122" s="278"/>
      <c r="C122" s="337" t="s">
        <v>511</v>
      </c>
      <c r="D122" s="338"/>
      <c r="E122" s="279">
        <v>6.5</v>
      </c>
      <c r="F122" s="280"/>
      <c r="G122" s="281"/>
      <c r="H122" s="282"/>
      <c r="I122" s="276"/>
      <c r="J122" s="283"/>
      <c r="K122" s="276"/>
      <c r="M122" s="277" t="s">
        <v>511</v>
      </c>
      <c r="O122" s="264"/>
    </row>
    <row r="123" spans="1:80">
      <c r="A123" s="274"/>
      <c r="B123" s="278"/>
      <c r="C123" s="337" t="s">
        <v>512</v>
      </c>
      <c r="D123" s="338"/>
      <c r="E123" s="279">
        <v>1.5</v>
      </c>
      <c r="F123" s="280"/>
      <c r="G123" s="281"/>
      <c r="H123" s="282"/>
      <c r="I123" s="276"/>
      <c r="J123" s="283"/>
      <c r="K123" s="276"/>
      <c r="M123" s="277" t="s">
        <v>512</v>
      </c>
      <c r="O123" s="264"/>
    </row>
    <row r="124" spans="1:80">
      <c r="A124" s="265">
        <v>27</v>
      </c>
      <c r="B124" s="266" t="s">
        <v>513</v>
      </c>
      <c r="C124" s="267" t="s">
        <v>514</v>
      </c>
      <c r="D124" s="268" t="s">
        <v>175</v>
      </c>
      <c r="E124" s="269">
        <v>28</v>
      </c>
      <c r="F124" s="269">
        <v>0</v>
      </c>
      <c r="G124" s="270">
        <f>E124*F124</f>
        <v>0</v>
      </c>
      <c r="H124" s="271">
        <v>0</v>
      </c>
      <c r="I124" s="272">
        <f>E124*H124</f>
        <v>0</v>
      </c>
      <c r="J124" s="271">
        <v>0</v>
      </c>
      <c r="K124" s="272">
        <f>E124*J124</f>
        <v>0</v>
      </c>
      <c r="O124" s="264">
        <v>2</v>
      </c>
      <c r="AA124" s="238">
        <v>1</v>
      </c>
      <c r="AB124" s="238">
        <v>7</v>
      </c>
      <c r="AC124" s="238">
        <v>7</v>
      </c>
      <c r="AZ124" s="238">
        <v>2</v>
      </c>
      <c r="BA124" s="238">
        <f>IF(AZ124=1,G124,0)</f>
        <v>0</v>
      </c>
      <c r="BB124" s="238">
        <f>IF(AZ124=2,G124,0)</f>
        <v>0</v>
      </c>
      <c r="BC124" s="238">
        <f>IF(AZ124=3,G124,0)</f>
        <v>0</v>
      </c>
      <c r="BD124" s="238">
        <f>IF(AZ124=4,G124,0)</f>
        <v>0</v>
      </c>
      <c r="BE124" s="238">
        <f>IF(AZ124=5,G124,0)</f>
        <v>0</v>
      </c>
      <c r="CA124" s="273">
        <v>1</v>
      </c>
      <c r="CB124" s="273">
        <v>7</v>
      </c>
    </row>
    <row r="125" spans="1:80">
      <c r="A125" s="274"/>
      <c r="B125" s="278"/>
      <c r="C125" s="337" t="s">
        <v>515</v>
      </c>
      <c r="D125" s="338"/>
      <c r="E125" s="279">
        <v>6</v>
      </c>
      <c r="F125" s="280"/>
      <c r="G125" s="281"/>
      <c r="H125" s="282"/>
      <c r="I125" s="276"/>
      <c r="J125" s="283"/>
      <c r="K125" s="276"/>
      <c r="M125" s="277" t="s">
        <v>515</v>
      </c>
      <c r="O125" s="264"/>
    </row>
    <row r="126" spans="1:80">
      <c r="A126" s="274"/>
      <c r="B126" s="278"/>
      <c r="C126" s="337" t="s">
        <v>516</v>
      </c>
      <c r="D126" s="338"/>
      <c r="E126" s="279">
        <v>22</v>
      </c>
      <c r="F126" s="280"/>
      <c r="G126" s="281"/>
      <c r="H126" s="282"/>
      <c r="I126" s="276"/>
      <c r="J126" s="283"/>
      <c r="K126" s="276"/>
      <c r="M126" s="277" t="s">
        <v>516</v>
      </c>
      <c r="O126" s="264"/>
    </row>
    <row r="127" spans="1:80">
      <c r="A127" s="265">
        <v>28</v>
      </c>
      <c r="B127" s="266" t="s">
        <v>517</v>
      </c>
      <c r="C127" s="267" t="s">
        <v>518</v>
      </c>
      <c r="D127" s="268" t="s">
        <v>175</v>
      </c>
      <c r="E127" s="269">
        <v>66</v>
      </c>
      <c r="F127" s="269">
        <v>0</v>
      </c>
      <c r="G127" s="270">
        <f>E127*F127</f>
        <v>0</v>
      </c>
      <c r="H127" s="271">
        <v>1.99999999999978E-4</v>
      </c>
      <c r="I127" s="272">
        <f>E127*H127</f>
        <v>1.3199999999998548E-2</v>
      </c>
      <c r="J127" s="271">
        <v>0</v>
      </c>
      <c r="K127" s="272">
        <f>E127*J127</f>
        <v>0</v>
      </c>
      <c r="O127" s="264">
        <v>2</v>
      </c>
      <c r="AA127" s="238">
        <v>1</v>
      </c>
      <c r="AB127" s="238">
        <v>7</v>
      </c>
      <c r="AC127" s="238">
        <v>7</v>
      </c>
      <c r="AZ127" s="238">
        <v>2</v>
      </c>
      <c r="BA127" s="238">
        <f>IF(AZ127=1,G127,0)</f>
        <v>0</v>
      </c>
      <c r="BB127" s="238">
        <f>IF(AZ127=2,G127,0)</f>
        <v>0</v>
      </c>
      <c r="BC127" s="238">
        <f>IF(AZ127=3,G127,0)</f>
        <v>0</v>
      </c>
      <c r="BD127" s="238">
        <f>IF(AZ127=4,G127,0)</f>
        <v>0</v>
      </c>
      <c r="BE127" s="238">
        <f>IF(AZ127=5,G127,0)</f>
        <v>0</v>
      </c>
      <c r="CA127" s="273">
        <v>1</v>
      </c>
      <c r="CB127" s="273">
        <v>7</v>
      </c>
    </row>
    <row r="128" spans="1:80">
      <c r="A128" s="274"/>
      <c r="B128" s="278"/>
      <c r="C128" s="337" t="s">
        <v>519</v>
      </c>
      <c r="D128" s="338"/>
      <c r="E128" s="279">
        <v>4</v>
      </c>
      <c r="F128" s="280"/>
      <c r="G128" s="281"/>
      <c r="H128" s="282"/>
      <c r="I128" s="276"/>
      <c r="J128" s="283"/>
      <c r="K128" s="276"/>
      <c r="M128" s="277" t="s">
        <v>519</v>
      </c>
      <c r="O128" s="264"/>
    </row>
    <row r="129" spans="1:80">
      <c r="A129" s="274"/>
      <c r="B129" s="278"/>
      <c r="C129" s="337" t="s">
        <v>520</v>
      </c>
      <c r="D129" s="338"/>
      <c r="E129" s="279">
        <v>16</v>
      </c>
      <c r="F129" s="280"/>
      <c r="G129" s="281"/>
      <c r="H129" s="282"/>
      <c r="I129" s="276"/>
      <c r="J129" s="283"/>
      <c r="K129" s="276"/>
      <c r="M129" s="277" t="s">
        <v>520</v>
      </c>
      <c r="O129" s="264"/>
    </row>
    <row r="130" spans="1:80">
      <c r="A130" s="274"/>
      <c r="B130" s="278"/>
      <c r="C130" s="337" t="s">
        <v>521</v>
      </c>
      <c r="D130" s="338"/>
      <c r="E130" s="279">
        <v>8</v>
      </c>
      <c r="F130" s="280"/>
      <c r="G130" s="281"/>
      <c r="H130" s="282"/>
      <c r="I130" s="276"/>
      <c r="J130" s="283"/>
      <c r="K130" s="276"/>
      <c r="M130" s="277" t="s">
        <v>521</v>
      </c>
      <c r="O130" s="264"/>
    </row>
    <row r="131" spans="1:80">
      <c r="A131" s="274"/>
      <c r="B131" s="278"/>
      <c r="C131" s="337" t="s">
        <v>522</v>
      </c>
      <c r="D131" s="338"/>
      <c r="E131" s="279">
        <v>8</v>
      </c>
      <c r="F131" s="280"/>
      <c r="G131" s="281"/>
      <c r="H131" s="282"/>
      <c r="I131" s="276"/>
      <c r="J131" s="283"/>
      <c r="K131" s="276"/>
      <c r="M131" s="277" t="s">
        <v>522</v>
      </c>
      <c r="O131" s="264"/>
    </row>
    <row r="132" spans="1:80">
      <c r="A132" s="274"/>
      <c r="B132" s="278"/>
      <c r="C132" s="337" t="s">
        <v>523</v>
      </c>
      <c r="D132" s="338"/>
      <c r="E132" s="279">
        <v>4</v>
      </c>
      <c r="F132" s="280"/>
      <c r="G132" s="281"/>
      <c r="H132" s="282"/>
      <c r="I132" s="276"/>
      <c r="J132" s="283"/>
      <c r="K132" s="276"/>
      <c r="M132" s="277" t="s">
        <v>523</v>
      </c>
      <c r="O132" s="264"/>
    </row>
    <row r="133" spans="1:80">
      <c r="A133" s="274"/>
      <c r="B133" s="278"/>
      <c r="C133" s="337" t="s">
        <v>524</v>
      </c>
      <c r="D133" s="338"/>
      <c r="E133" s="279">
        <v>26</v>
      </c>
      <c r="F133" s="280"/>
      <c r="G133" s="281"/>
      <c r="H133" s="282"/>
      <c r="I133" s="276"/>
      <c r="J133" s="283"/>
      <c r="K133" s="276"/>
      <c r="M133" s="277" t="s">
        <v>524</v>
      </c>
      <c r="O133" s="264"/>
    </row>
    <row r="134" spans="1:80">
      <c r="A134" s="265">
        <v>29</v>
      </c>
      <c r="B134" s="266" t="s">
        <v>525</v>
      </c>
      <c r="C134" s="267" t="s">
        <v>526</v>
      </c>
      <c r="D134" s="268" t="s">
        <v>175</v>
      </c>
      <c r="E134" s="269">
        <v>2</v>
      </c>
      <c r="F134" s="269">
        <v>0</v>
      </c>
      <c r="G134" s="270">
        <f>E134*F134</f>
        <v>0</v>
      </c>
      <c r="H134" s="271">
        <v>3.1999999999987599E-4</v>
      </c>
      <c r="I134" s="272">
        <f>E134*H134</f>
        <v>6.3999999999975199E-4</v>
      </c>
      <c r="J134" s="271">
        <v>0</v>
      </c>
      <c r="K134" s="272">
        <f>E134*J134</f>
        <v>0</v>
      </c>
      <c r="O134" s="264">
        <v>2</v>
      </c>
      <c r="AA134" s="238">
        <v>1</v>
      </c>
      <c r="AB134" s="238">
        <v>7</v>
      </c>
      <c r="AC134" s="238">
        <v>7</v>
      </c>
      <c r="AZ134" s="238">
        <v>2</v>
      </c>
      <c r="BA134" s="238">
        <f>IF(AZ134=1,G134,0)</f>
        <v>0</v>
      </c>
      <c r="BB134" s="238">
        <f>IF(AZ134=2,G134,0)</f>
        <v>0</v>
      </c>
      <c r="BC134" s="238">
        <f>IF(AZ134=3,G134,0)</f>
        <v>0</v>
      </c>
      <c r="BD134" s="238">
        <f>IF(AZ134=4,G134,0)</f>
        <v>0</v>
      </c>
      <c r="BE134" s="238">
        <f>IF(AZ134=5,G134,0)</f>
        <v>0</v>
      </c>
      <c r="CA134" s="273">
        <v>1</v>
      </c>
      <c r="CB134" s="273">
        <v>7</v>
      </c>
    </row>
    <row r="135" spans="1:80">
      <c r="A135" s="274"/>
      <c r="B135" s="278"/>
      <c r="C135" s="337" t="s">
        <v>527</v>
      </c>
      <c r="D135" s="338"/>
      <c r="E135" s="279">
        <v>2</v>
      </c>
      <c r="F135" s="280"/>
      <c r="G135" s="281"/>
      <c r="H135" s="282"/>
      <c r="I135" s="276"/>
      <c r="J135" s="283"/>
      <c r="K135" s="276"/>
      <c r="M135" s="277" t="s">
        <v>527</v>
      </c>
      <c r="O135" s="264"/>
    </row>
    <row r="136" spans="1:80">
      <c r="A136" s="265">
        <v>30</v>
      </c>
      <c r="B136" s="266" t="s">
        <v>528</v>
      </c>
      <c r="C136" s="267" t="s">
        <v>529</v>
      </c>
      <c r="D136" s="268" t="s">
        <v>175</v>
      </c>
      <c r="E136" s="269">
        <v>2</v>
      </c>
      <c r="F136" s="269">
        <v>0</v>
      </c>
      <c r="G136" s="270">
        <f>E136*F136</f>
        <v>0</v>
      </c>
      <c r="H136" s="271">
        <v>5.1999999999985402E-4</v>
      </c>
      <c r="I136" s="272">
        <f>E136*H136</f>
        <v>1.039999999999708E-3</v>
      </c>
      <c r="J136" s="271">
        <v>0</v>
      </c>
      <c r="K136" s="272">
        <f>E136*J136</f>
        <v>0</v>
      </c>
      <c r="O136" s="264">
        <v>2</v>
      </c>
      <c r="AA136" s="238">
        <v>1</v>
      </c>
      <c r="AB136" s="238">
        <v>7</v>
      </c>
      <c r="AC136" s="238">
        <v>7</v>
      </c>
      <c r="AZ136" s="238">
        <v>2</v>
      </c>
      <c r="BA136" s="238">
        <f>IF(AZ136=1,G136,0)</f>
        <v>0</v>
      </c>
      <c r="BB136" s="238">
        <f>IF(AZ136=2,G136,0)</f>
        <v>0</v>
      </c>
      <c r="BC136" s="238">
        <f>IF(AZ136=3,G136,0)</f>
        <v>0</v>
      </c>
      <c r="BD136" s="238">
        <f>IF(AZ136=4,G136,0)</f>
        <v>0</v>
      </c>
      <c r="BE136" s="238">
        <f>IF(AZ136=5,G136,0)</f>
        <v>0</v>
      </c>
      <c r="CA136" s="273">
        <v>1</v>
      </c>
      <c r="CB136" s="273">
        <v>7</v>
      </c>
    </row>
    <row r="137" spans="1:80">
      <c r="A137" s="274"/>
      <c r="B137" s="278"/>
      <c r="C137" s="337" t="s">
        <v>530</v>
      </c>
      <c r="D137" s="338"/>
      <c r="E137" s="279">
        <v>2</v>
      </c>
      <c r="F137" s="280"/>
      <c r="G137" s="281"/>
      <c r="H137" s="282"/>
      <c r="I137" s="276"/>
      <c r="J137" s="283"/>
      <c r="K137" s="276"/>
      <c r="M137" s="277" t="s">
        <v>530</v>
      </c>
      <c r="O137" s="264"/>
    </row>
    <row r="138" spans="1:80">
      <c r="A138" s="265">
        <v>31</v>
      </c>
      <c r="B138" s="266" t="s">
        <v>531</v>
      </c>
      <c r="C138" s="267" t="s">
        <v>532</v>
      </c>
      <c r="D138" s="268" t="s">
        <v>175</v>
      </c>
      <c r="E138" s="269">
        <v>3</v>
      </c>
      <c r="F138" s="269">
        <v>0</v>
      </c>
      <c r="G138" s="270">
        <f>E138*F138</f>
        <v>0</v>
      </c>
      <c r="H138" s="271">
        <v>0</v>
      </c>
      <c r="I138" s="272">
        <f>E138*H138</f>
        <v>0</v>
      </c>
      <c r="J138" s="271">
        <v>0</v>
      </c>
      <c r="K138" s="272">
        <f>E138*J138</f>
        <v>0</v>
      </c>
      <c r="O138" s="264">
        <v>2</v>
      </c>
      <c r="AA138" s="238">
        <v>1</v>
      </c>
      <c r="AB138" s="238">
        <v>7</v>
      </c>
      <c r="AC138" s="238">
        <v>7</v>
      </c>
      <c r="AZ138" s="238">
        <v>2</v>
      </c>
      <c r="BA138" s="238">
        <f>IF(AZ138=1,G138,0)</f>
        <v>0</v>
      </c>
      <c r="BB138" s="238">
        <f>IF(AZ138=2,G138,0)</f>
        <v>0</v>
      </c>
      <c r="BC138" s="238">
        <f>IF(AZ138=3,G138,0)</f>
        <v>0</v>
      </c>
      <c r="BD138" s="238">
        <f>IF(AZ138=4,G138,0)</f>
        <v>0</v>
      </c>
      <c r="BE138" s="238">
        <f>IF(AZ138=5,G138,0)</f>
        <v>0</v>
      </c>
      <c r="CA138" s="273">
        <v>1</v>
      </c>
      <c r="CB138" s="273">
        <v>7</v>
      </c>
    </row>
    <row r="139" spans="1:80">
      <c r="A139" s="274"/>
      <c r="B139" s="278"/>
      <c r="C139" s="337" t="s">
        <v>533</v>
      </c>
      <c r="D139" s="338"/>
      <c r="E139" s="279">
        <v>2</v>
      </c>
      <c r="F139" s="280"/>
      <c r="G139" s="281"/>
      <c r="H139" s="282"/>
      <c r="I139" s="276"/>
      <c r="J139" s="283"/>
      <c r="K139" s="276"/>
      <c r="M139" s="277" t="s">
        <v>533</v>
      </c>
      <c r="O139" s="264"/>
    </row>
    <row r="140" spans="1:80">
      <c r="A140" s="274"/>
      <c r="B140" s="278"/>
      <c r="C140" s="337" t="s">
        <v>534</v>
      </c>
      <c r="D140" s="338"/>
      <c r="E140" s="279">
        <v>1</v>
      </c>
      <c r="F140" s="280"/>
      <c r="G140" s="281"/>
      <c r="H140" s="282"/>
      <c r="I140" s="276"/>
      <c r="J140" s="283"/>
      <c r="K140" s="276"/>
      <c r="M140" s="277" t="s">
        <v>534</v>
      </c>
      <c r="O140" s="264"/>
    </row>
    <row r="141" spans="1:80">
      <c r="A141" s="265">
        <v>32</v>
      </c>
      <c r="B141" s="266" t="s">
        <v>535</v>
      </c>
      <c r="C141" s="267" t="s">
        <v>536</v>
      </c>
      <c r="D141" s="268" t="s">
        <v>175</v>
      </c>
      <c r="E141" s="269">
        <v>1</v>
      </c>
      <c r="F141" s="269">
        <v>0</v>
      </c>
      <c r="G141" s="270">
        <f>E141*F141</f>
        <v>0</v>
      </c>
      <c r="H141" s="271">
        <v>0</v>
      </c>
      <c r="I141" s="272">
        <f>E141*H141</f>
        <v>0</v>
      </c>
      <c r="J141" s="271">
        <v>0</v>
      </c>
      <c r="K141" s="272">
        <f>E141*J141</f>
        <v>0</v>
      </c>
      <c r="O141" s="264">
        <v>2</v>
      </c>
      <c r="AA141" s="238">
        <v>1</v>
      </c>
      <c r="AB141" s="238">
        <v>7</v>
      </c>
      <c r="AC141" s="238">
        <v>7</v>
      </c>
      <c r="AZ141" s="238">
        <v>2</v>
      </c>
      <c r="BA141" s="238">
        <f>IF(AZ141=1,G141,0)</f>
        <v>0</v>
      </c>
      <c r="BB141" s="238">
        <f>IF(AZ141=2,G141,0)</f>
        <v>0</v>
      </c>
      <c r="BC141" s="238">
        <f>IF(AZ141=3,G141,0)</f>
        <v>0</v>
      </c>
      <c r="BD141" s="238">
        <f>IF(AZ141=4,G141,0)</f>
        <v>0</v>
      </c>
      <c r="BE141" s="238">
        <f>IF(AZ141=5,G141,0)</f>
        <v>0</v>
      </c>
      <c r="CA141" s="273">
        <v>1</v>
      </c>
      <c r="CB141" s="273">
        <v>7</v>
      </c>
    </row>
    <row r="142" spans="1:80">
      <c r="A142" s="274"/>
      <c r="B142" s="278"/>
      <c r="C142" s="337" t="s">
        <v>534</v>
      </c>
      <c r="D142" s="338"/>
      <c r="E142" s="279">
        <v>1</v>
      </c>
      <c r="F142" s="280"/>
      <c r="G142" s="281"/>
      <c r="H142" s="282"/>
      <c r="I142" s="276"/>
      <c r="J142" s="283"/>
      <c r="K142" s="276"/>
      <c r="M142" s="277" t="s">
        <v>534</v>
      </c>
      <c r="O142" s="264"/>
    </row>
    <row r="143" spans="1:80">
      <c r="A143" s="265">
        <v>33</v>
      </c>
      <c r="B143" s="266" t="s">
        <v>537</v>
      </c>
      <c r="C143" s="267" t="s">
        <v>538</v>
      </c>
      <c r="D143" s="268" t="s">
        <v>175</v>
      </c>
      <c r="E143" s="269">
        <v>7</v>
      </c>
      <c r="F143" s="269">
        <v>0</v>
      </c>
      <c r="G143" s="270">
        <f>E143*F143</f>
        <v>0</v>
      </c>
      <c r="H143" s="271">
        <v>2.4999999999986101E-4</v>
      </c>
      <c r="I143" s="272">
        <f>E143*H143</f>
        <v>1.7499999999990271E-3</v>
      </c>
      <c r="J143" s="271">
        <v>0</v>
      </c>
      <c r="K143" s="272">
        <f>E143*J143</f>
        <v>0</v>
      </c>
      <c r="O143" s="264">
        <v>2</v>
      </c>
      <c r="AA143" s="238">
        <v>1</v>
      </c>
      <c r="AB143" s="238">
        <v>7</v>
      </c>
      <c r="AC143" s="238">
        <v>7</v>
      </c>
      <c r="AZ143" s="238">
        <v>2</v>
      </c>
      <c r="BA143" s="238">
        <f>IF(AZ143=1,G143,0)</f>
        <v>0</v>
      </c>
      <c r="BB143" s="238">
        <f>IF(AZ143=2,G143,0)</f>
        <v>0</v>
      </c>
      <c r="BC143" s="238">
        <f>IF(AZ143=3,G143,0)</f>
        <v>0</v>
      </c>
      <c r="BD143" s="238">
        <f>IF(AZ143=4,G143,0)</f>
        <v>0</v>
      </c>
      <c r="BE143" s="238">
        <f>IF(AZ143=5,G143,0)</f>
        <v>0</v>
      </c>
      <c r="CA143" s="273">
        <v>1</v>
      </c>
      <c r="CB143" s="273">
        <v>7</v>
      </c>
    </row>
    <row r="144" spans="1:80">
      <c r="A144" s="274"/>
      <c r="B144" s="278"/>
      <c r="C144" s="337" t="s">
        <v>539</v>
      </c>
      <c r="D144" s="338"/>
      <c r="E144" s="279">
        <v>4</v>
      </c>
      <c r="F144" s="280"/>
      <c r="G144" s="281"/>
      <c r="H144" s="282"/>
      <c r="I144" s="276"/>
      <c r="J144" s="283"/>
      <c r="K144" s="276"/>
      <c r="M144" s="277" t="s">
        <v>539</v>
      </c>
      <c r="O144" s="264"/>
    </row>
    <row r="145" spans="1:80">
      <c r="A145" s="274"/>
      <c r="B145" s="278"/>
      <c r="C145" s="337" t="s">
        <v>527</v>
      </c>
      <c r="D145" s="338"/>
      <c r="E145" s="279">
        <v>2</v>
      </c>
      <c r="F145" s="280"/>
      <c r="G145" s="281"/>
      <c r="H145" s="282"/>
      <c r="I145" s="276"/>
      <c r="J145" s="283"/>
      <c r="K145" s="276"/>
      <c r="M145" s="277" t="s">
        <v>527</v>
      </c>
      <c r="O145" s="264"/>
    </row>
    <row r="146" spans="1:80">
      <c r="A146" s="274"/>
      <c r="B146" s="278"/>
      <c r="C146" s="337" t="s">
        <v>534</v>
      </c>
      <c r="D146" s="338"/>
      <c r="E146" s="279">
        <v>1</v>
      </c>
      <c r="F146" s="280"/>
      <c r="G146" s="281"/>
      <c r="H146" s="282"/>
      <c r="I146" s="276"/>
      <c r="J146" s="283"/>
      <c r="K146" s="276"/>
      <c r="M146" s="277" t="s">
        <v>534</v>
      </c>
      <c r="O146" s="264"/>
    </row>
    <row r="147" spans="1:80">
      <c r="A147" s="265">
        <v>34</v>
      </c>
      <c r="B147" s="266" t="s">
        <v>540</v>
      </c>
      <c r="C147" s="267" t="s">
        <v>541</v>
      </c>
      <c r="D147" s="268" t="s">
        <v>175</v>
      </c>
      <c r="E147" s="269">
        <v>1</v>
      </c>
      <c r="F147" s="269">
        <v>0</v>
      </c>
      <c r="G147" s="270">
        <f>E147*F147</f>
        <v>0</v>
      </c>
      <c r="H147" s="271">
        <v>3.99999999999956E-4</v>
      </c>
      <c r="I147" s="272">
        <f>E147*H147</f>
        <v>3.99999999999956E-4</v>
      </c>
      <c r="J147" s="271">
        <v>0</v>
      </c>
      <c r="K147" s="272">
        <f>E147*J147</f>
        <v>0</v>
      </c>
      <c r="O147" s="264">
        <v>2</v>
      </c>
      <c r="AA147" s="238">
        <v>1</v>
      </c>
      <c r="AB147" s="238">
        <v>7</v>
      </c>
      <c r="AC147" s="238">
        <v>7</v>
      </c>
      <c r="AZ147" s="238">
        <v>2</v>
      </c>
      <c r="BA147" s="238">
        <f>IF(AZ147=1,G147,0)</f>
        <v>0</v>
      </c>
      <c r="BB147" s="238">
        <f>IF(AZ147=2,G147,0)</f>
        <v>0</v>
      </c>
      <c r="BC147" s="238">
        <f>IF(AZ147=3,G147,0)</f>
        <v>0</v>
      </c>
      <c r="BD147" s="238">
        <f>IF(AZ147=4,G147,0)</f>
        <v>0</v>
      </c>
      <c r="BE147" s="238">
        <f>IF(AZ147=5,G147,0)</f>
        <v>0</v>
      </c>
      <c r="CA147" s="273">
        <v>1</v>
      </c>
      <c r="CB147" s="273">
        <v>7</v>
      </c>
    </row>
    <row r="148" spans="1:80">
      <c r="A148" s="274"/>
      <c r="B148" s="278"/>
      <c r="C148" s="337" t="s">
        <v>534</v>
      </c>
      <c r="D148" s="338"/>
      <c r="E148" s="279">
        <v>1</v>
      </c>
      <c r="F148" s="280"/>
      <c r="G148" s="281"/>
      <c r="H148" s="282"/>
      <c r="I148" s="276"/>
      <c r="J148" s="283"/>
      <c r="K148" s="276"/>
      <c r="M148" s="277" t="s">
        <v>534</v>
      </c>
      <c r="O148" s="264"/>
    </row>
    <row r="149" spans="1:80">
      <c r="A149" s="265">
        <v>35</v>
      </c>
      <c r="B149" s="266" t="s">
        <v>542</v>
      </c>
      <c r="C149" s="267" t="s">
        <v>543</v>
      </c>
      <c r="D149" s="268" t="s">
        <v>175</v>
      </c>
      <c r="E149" s="269">
        <v>1</v>
      </c>
      <c r="F149" s="269">
        <v>0</v>
      </c>
      <c r="G149" s="270">
        <f>E149*F149</f>
        <v>0</v>
      </c>
      <c r="H149" s="271">
        <v>7.99999999999912E-4</v>
      </c>
      <c r="I149" s="272">
        <f>E149*H149</f>
        <v>7.99999999999912E-4</v>
      </c>
      <c r="J149" s="271">
        <v>0</v>
      </c>
      <c r="K149" s="272">
        <f>E149*J149</f>
        <v>0</v>
      </c>
      <c r="O149" s="264">
        <v>2</v>
      </c>
      <c r="AA149" s="238">
        <v>1</v>
      </c>
      <c r="AB149" s="238">
        <v>7</v>
      </c>
      <c r="AC149" s="238">
        <v>7</v>
      </c>
      <c r="AZ149" s="238">
        <v>2</v>
      </c>
      <c r="BA149" s="238">
        <f>IF(AZ149=1,G149,0)</f>
        <v>0</v>
      </c>
      <c r="BB149" s="238">
        <f>IF(AZ149=2,G149,0)</f>
        <v>0</v>
      </c>
      <c r="BC149" s="238">
        <f>IF(AZ149=3,G149,0)</f>
        <v>0</v>
      </c>
      <c r="BD149" s="238">
        <f>IF(AZ149=4,G149,0)</f>
        <v>0</v>
      </c>
      <c r="BE149" s="238">
        <f>IF(AZ149=5,G149,0)</f>
        <v>0</v>
      </c>
      <c r="CA149" s="273">
        <v>1</v>
      </c>
      <c r="CB149" s="273">
        <v>7</v>
      </c>
    </row>
    <row r="150" spans="1:80">
      <c r="A150" s="274"/>
      <c r="B150" s="278"/>
      <c r="C150" s="337" t="s">
        <v>544</v>
      </c>
      <c r="D150" s="338"/>
      <c r="E150" s="279">
        <v>1</v>
      </c>
      <c r="F150" s="280"/>
      <c r="G150" s="281"/>
      <c r="H150" s="282"/>
      <c r="I150" s="276"/>
      <c r="J150" s="283"/>
      <c r="K150" s="276"/>
      <c r="M150" s="277" t="s">
        <v>544</v>
      </c>
      <c r="O150" s="264"/>
    </row>
    <row r="151" spans="1:80">
      <c r="A151" s="265">
        <v>36</v>
      </c>
      <c r="B151" s="266" t="s">
        <v>545</v>
      </c>
      <c r="C151" s="267" t="s">
        <v>546</v>
      </c>
      <c r="D151" s="268" t="s">
        <v>547</v>
      </c>
      <c r="E151" s="269">
        <v>2</v>
      </c>
      <c r="F151" s="269">
        <v>0</v>
      </c>
      <c r="G151" s="270">
        <f>E151*F151</f>
        <v>0</v>
      </c>
      <c r="H151" s="271">
        <v>0</v>
      </c>
      <c r="I151" s="272">
        <f>E151*H151</f>
        <v>0</v>
      </c>
      <c r="J151" s="271">
        <v>0</v>
      </c>
      <c r="K151" s="272">
        <f>E151*J151</f>
        <v>0</v>
      </c>
      <c r="O151" s="264">
        <v>2</v>
      </c>
      <c r="AA151" s="238">
        <v>1</v>
      </c>
      <c r="AB151" s="238">
        <v>7</v>
      </c>
      <c r="AC151" s="238">
        <v>7</v>
      </c>
      <c r="AZ151" s="238">
        <v>2</v>
      </c>
      <c r="BA151" s="238">
        <f>IF(AZ151=1,G151,0)</f>
        <v>0</v>
      </c>
      <c r="BB151" s="238">
        <f>IF(AZ151=2,G151,0)</f>
        <v>0</v>
      </c>
      <c r="BC151" s="238">
        <f>IF(AZ151=3,G151,0)</f>
        <v>0</v>
      </c>
      <c r="BD151" s="238">
        <f>IF(AZ151=4,G151,0)</f>
        <v>0</v>
      </c>
      <c r="BE151" s="238">
        <f>IF(AZ151=5,G151,0)</f>
        <v>0</v>
      </c>
      <c r="CA151" s="273">
        <v>1</v>
      </c>
      <c r="CB151" s="273">
        <v>7</v>
      </c>
    </row>
    <row r="152" spans="1:80" ht="22.5">
      <c r="A152" s="265">
        <v>37</v>
      </c>
      <c r="B152" s="266" t="s">
        <v>548</v>
      </c>
      <c r="C152" s="267" t="s">
        <v>549</v>
      </c>
      <c r="D152" s="268" t="s">
        <v>175</v>
      </c>
      <c r="E152" s="269">
        <v>2</v>
      </c>
      <c r="F152" s="269">
        <v>0</v>
      </c>
      <c r="G152" s="270">
        <f>E152*F152</f>
        <v>0</v>
      </c>
      <c r="H152" s="271">
        <v>3.0000000000001099E-2</v>
      </c>
      <c r="I152" s="272">
        <f>E152*H152</f>
        <v>6.0000000000002197E-2</v>
      </c>
      <c r="J152" s="271">
        <v>0</v>
      </c>
      <c r="K152" s="272">
        <f>E152*J152</f>
        <v>0</v>
      </c>
      <c r="O152" s="264">
        <v>2</v>
      </c>
      <c r="AA152" s="238">
        <v>1</v>
      </c>
      <c r="AB152" s="238">
        <v>7</v>
      </c>
      <c r="AC152" s="238">
        <v>7</v>
      </c>
      <c r="AZ152" s="238">
        <v>2</v>
      </c>
      <c r="BA152" s="238">
        <f>IF(AZ152=1,G152,0)</f>
        <v>0</v>
      </c>
      <c r="BB152" s="238">
        <f>IF(AZ152=2,G152,0)</f>
        <v>0</v>
      </c>
      <c r="BC152" s="238">
        <f>IF(AZ152=3,G152,0)</f>
        <v>0</v>
      </c>
      <c r="BD152" s="238">
        <f>IF(AZ152=4,G152,0)</f>
        <v>0</v>
      </c>
      <c r="BE152" s="238">
        <f>IF(AZ152=5,G152,0)</f>
        <v>0</v>
      </c>
      <c r="CA152" s="273">
        <v>1</v>
      </c>
      <c r="CB152" s="273">
        <v>7</v>
      </c>
    </row>
    <row r="153" spans="1:80">
      <c r="A153" s="274"/>
      <c r="B153" s="278"/>
      <c r="C153" s="337" t="s">
        <v>402</v>
      </c>
      <c r="D153" s="338"/>
      <c r="E153" s="279">
        <v>2</v>
      </c>
      <c r="F153" s="280"/>
      <c r="G153" s="281"/>
      <c r="H153" s="282"/>
      <c r="I153" s="276"/>
      <c r="J153" s="283"/>
      <c r="K153" s="276"/>
      <c r="M153" s="277">
        <v>2</v>
      </c>
      <c r="O153" s="264"/>
    </row>
    <row r="154" spans="1:80">
      <c r="A154" s="265">
        <v>38</v>
      </c>
      <c r="B154" s="266" t="s">
        <v>550</v>
      </c>
      <c r="C154" s="267" t="s">
        <v>551</v>
      </c>
      <c r="D154" s="268" t="s">
        <v>191</v>
      </c>
      <c r="E154" s="269">
        <v>862.5</v>
      </c>
      <c r="F154" s="269">
        <v>0</v>
      </c>
      <c r="G154" s="270">
        <f>E154*F154</f>
        <v>0</v>
      </c>
      <c r="H154" s="271">
        <v>0</v>
      </c>
      <c r="I154" s="272">
        <f>E154*H154</f>
        <v>0</v>
      </c>
      <c r="J154" s="271">
        <v>0</v>
      </c>
      <c r="K154" s="272">
        <f>E154*J154</f>
        <v>0</v>
      </c>
      <c r="O154" s="264">
        <v>2</v>
      </c>
      <c r="AA154" s="238">
        <v>1</v>
      </c>
      <c r="AB154" s="238">
        <v>7</v>
      </c>
      <c r="AC154" s="238">
        <v>7</v>
      </c>
      <c r="AZ154" s="238">
        <v>2</v>
      </c>
      <c r="BA154" s="238">
        <f>IF(AZ154=1,G154,0)</f>
        <v>0</v>
      </c>
      <c r="BB154" s="238">
        <f>IF(AZ154=2,G154,0)</f>
        <v>0</v>
      </c>
      <c r="BC154" s="238">
        <f>IF(AZ154=3,G154,0)</f>
        <v>0</v>
      </c>
      <c r="BD154" s="238">
        <f>IF(AZ154=4,G154,0)</f>
        <v>0</v>
      </c>
      <c r="BE154" s="238">
        <f>IF(AZ154=5,G154,0)</f>
        <v>0</v>
      </c>
      <c r="CA154" s="273">
        <v>1</v>
      </c>
      <c r="CB154" s="273">
        <v>7</v>
      </c>
    </row>
    <row r="155" spans="1:80">
      <c r="A155" s="274"/>
      <c r="B155" s="278"/>
      <c r="C155" s="337" t="s">
        <v>552</v>
      </c>
      <c r="D155" s="338"/>
      <c r="E155" s="279">
        <v>862.5</v>
      </c>
      <c r="F155" s="280"/>
      <c r="G155" s="281"/>
      <c r="H155" s="282"/>
      <c r="I155" s="276"/>
      <c r="J155" s="283"/>
      <c r="K155" s="276"/>
      <c r="M155" s="277" t="s">
        <v>552</v>
      </c>
      <c r="O155" s="264"/>
    </row>
    <row r="156" spans="1:80">
      <c r="A156" s="265">
        <v>39</v>
      </c>
      <c r="B156" s="266" t="s">
        <v>553</v>
      </c>
      <c r="C156" s="267" t="s">
        <v>554</v>
      </c>
      <c r="D156" s="268" t="s">
        <v>191</v>
      </c>
      <c r="E156" s="269">
        <v>24</v>
      </c>
      <c r="F156" s="269">
        <v>0</v>
      </c>
      <c r="G156" s="270">
        <f>E156*F156</f>
        <v>0</v>
      </c>
      <c r="H156" s="271">
        <v>0</v>
      </c>
      <c r="I156" s="272">
        <f>E156*H156</f>
        <v>0</v>
      </c>
      <c r="J156" s="271">
        <v>0</v>
      </c>
      <c r="K156" s="272">
        <f>E156*J156</f>
        <v>0</v>
      </c>
      <c r="O156" s="264">
        <v>2</v>
      </c>
      <c r="AA156" s="238">
        <v>1</v>
      </c>
      <c r="AB156" s="238">
        <v>7</v>
      </c>
      <c r="AC156" s="238">
        <v>7</v>
      </c>
      <c r="AZ156" s="238">
        <v>2</v>
      </c>
      <c r="BA156" s="238">
        <f>IF(AZ156=1,G156,0)</f>
        <v>0</v>
      </c>
      <c r="BB156" s="238">
        <f>IF(AZ156=2,G156,0)</f>
        <v>0</v>
      </c>
      <c r="BC156" s="238">
        <f>IF(AZ156=3,G156,0)</f>
        <v>0</v>
      </c>
      <c r="BD156" s="238">
        <f>IF(AZ156=4,G156,0)</f>
        <v>0</v>
      </c>
      <c r="BE156" s="238">
        <f>IF(AZ156=5,G156,0)</f>
        <v>0</v>
      </c>
      <c r="CA156" s="273">
        <v>1</v>
      </c>
      <c r="CB156" s="273">
        <v>7</v>
      </c>
    </row>
    <row r="157" spans="1:80">
      <c r="A157" s="265">
        <v>40</v>
      </c>
      <c r="B157" s="266" t="s">
        <v>555</v>
      </c>
      <c r="C157" s="267" t="s">
        <v>556</v>
      </c>
      <c r="D157" s="268" t="s">
        <v>191</v>
      </c>
      <c r="E157" s="269">
        <v>886.5</v>
      </c>
      <c r="F157" s="269">
        <v>0</v>
      </c>
      <c r="G157" s="270">
        <f>E157*F157</f>
        <v>0</v>
      </c>
      <c r="H157" s="271">
        <v>9.9999999999961197E-6</v>
      </c>
      <c r="I157" s="272">
        <f>E157*H157</f>
        <v>8.8649999999965597E-3</v>
      </c>
      <c r="J157" s="271">
        <v>0</v>
      </c>
      <c r="K157" s="272">
        <f>E157*J157</f>
        <v>0</v>
      </c>
      <c r="O157" s="264">
        <v>2</v>
      </c>
      <c r="AA157" s="238">
        <v>1</v>
      </c>
      <c r="AB157" s="238">
        <v>7</v>
      </c>
      <c r="AC157" s="238">
        <v>7</v>
      </c>
      <c r="AZ157" s="238">
        <v>2</v>
      </c>
      <c r="BA157" s="238">
        <f>IF(AZ157=1,G157,0)</f>
        <v>0</v>
      </c>
      <c r="BB157" s="238">
        <f>IF(AZ157=2,G157,0)</f>
        <v>0</v>
      </c>
      <c r="BC157" s="238">
        <f>IF(AZ157=3,G157,0)</f>
        <v>0</v>
      </c>
      <c r="BD157" s="238">
        <f>IF(AZ157=4,G157,0)</f>
        <v>0</v>
      </c>
      <c r="BE157" s="238">
        <f>IF(AZ157=5,G157,0)</f>
        <v>0</v>
      </c>
      <c r="CA157" s="273">
        <v>1</v>
      </c>
      <c r="CB157" s="273">
        <v>7</v>
      </c>
    </row>
    <row r="158" spans="1:80">
      <c r="A158" s="274"/>
      <c r="B158" s="278"/>
      <c r="C158" s="337" t="s">
        <v>557</v>
      </c>
      <c r="D158" s="338"/>
      <c r="E158" s="279">
        <v>886.5</v>
      </c>
      <c r="F158" s="280"/>
      <c r="G158" s="281"/>
      <c r="H158" s="282"/>
      <c r="I158" s="276"/>
      <c r="J158" s="283"/>
      <c r="K158" s="276"/>
      <c r="M158" s="277" t="s">
        <v>557</v>
      </c>
      <c r="O158" s="264"/>
    </row>
    <row r="159" spans="1:80">
      <c r="A159" s="265">
        <v>41</v>
      </c>
      <c r="B159" s="266" t="s">
        <v>558</v>
      </c>
      <c r="C159" s="267" t="s">
        <v>312</v>
      </c>
      <c r="D159" s="268" t="s">
        <v>313</v>
      </c>
      <c r="E159" s="269">
        <v>1</v>
      </c>
      <c r="F159" s="269">
        <v>0</v>
      </c>
      <c r="G159" s="270">
        <f>E159*F159</f>
        <v>0</v>
      </c>
      <c r="H159" s="271">
        <v>0</v>
      </c>
      <c r="I159" s="272">
        <f>E159*H159</f>
        <v>0</v>
      </c>
      <c r="J159" s="271"/>
      <c r="K159" s="272">
        <f>E159*J159</f>
        <v>0</v>
      </c>
      <c r="O159" s="264">
        <v>2</v>
      </c>
      <c r="AA159" s="238">
        <v>12</v>
      </c>
      <c r="AB159" s="238">
        <v>0</v>
      </c>
      <c r="AC159" s="238">
        <v>3</v>
      </c>
      <c r="AZ159" s="238">
        <v>2</v>
      </c>
      <c r="BA159" s="238">
        <f>IF(AZ159=1,G159,0)</f>
        <v>0</v>
      </c>
      <c r="BB159" s="238">
        <f>IF(AZ159=2,G159,0)</f>
        <v>0</v>
      </c>
      <c r="BC159" s="238">
        <f>IF(AZ159=3,G159,0)</f>
        <v>0</v>
      </c>
      <c r="BD159" s="238">
        <f>IF(AZ159=4,G159,0)</f>
        <v>0</v>
      </c>
      <c r="BE159" s="238">
        <f>IF(AZ159=5,G159,0)</f>
        <v>0</v>
      </c>
      <c r="CA159" s="273">
        <v>12</v>
      </c>
      <c r="CB159" s="273">
        <v>0</v>
      </c>
    </row>
    <row r="160" spans="1:80">
      <c r="A160" s="274"/>
      <c r="B160" s="275"/>
      <c r="C160" s="339" t="s">
        <v>223</v>
      </c>
      <c r="D160" s="340"/>
      <c r="E160" s="340"/>
      <c r="F160" s="340"/>
      <c r="G160" s="341"/>
      <c r="I160" s="276"/>
      <c r="K160" s="276"/>
      <c r="L160" s="277" t="s">
        <v>223</v>
      </c>
      <c r="O160" s="264">
        <v>3</v>
      </c>
    </row>
    <row r="161" spans="1:80">
      <c r="A161" s="274"/>
      <c r="B161" s="275"/>
      <c r="C161" s="339" t="s">
        <v>559</v>
      </c>
      <c r="D161" s="340"/>
      <c r="E161" s="340"/>
      <c r="F161" s="340"/>
      <c r="G161" s="341"/>
      <c r="I161" s="276"/>
      <c r="K161" s="276"/>
      <c r="L161" s="277" t="s">
        <v>559</v>
      </c>
      <c r="O161" s="264">
        <v>3</v>
      </c>
    </row>
    <row r="162" spans="1:80">
      <c r="A162" s="274"/>
      <c r="B162" s="275"/>
      <c r="C162" s="339" t="s">
        <v>560</v>
      </c>
      <c r="D162" s="340"/>
      <c r="E162" s="340"/>
      <c r="F162" s="340"/>
      <c r="G162" s="341"/>
      <c r="I162" s="276"/>
      <c r="K162" s="276"/>
      <c r="L162" s="277" t="s">
        <v>560</v>
      </c>
      <c r="O162" s="264">
        <v>3</v>
      </c>
    </row>
    <row r="163" spans="1:80" ht="22.5">
      <c r="A163" s="265">
        <v>42</v>
      </c>
      <c r="B163" s="266" t="s">
        <v>561</v>
      </c>
      <c r="C163" s="267" t="s">
        <v>562</v>
      </c>
      <c r="D163" s="268" t="s">
        <v>175</v>
      </c>
      <c r="E163" s="269">
        <v>92</v>
      </c>
      <c r="F163" s="269">
        <v>0</v>
      </c>
      <c r="G163" s="270">
        <f>E163*F163</f>
        <v>0</v>
      </c>
      <c r="H163" s="271">
        <v>1.4000000000002899E-4</v>
      </c>
      <c r="I163" s="272">
        <f>E163*H163</f>
        <v>1.2880000000002667E-2</v>
      </c>
      <c r="J163" s="271"/>
      <c r="K163" s="272">
        <f>E163*J163</f>
        <v>0</v>
      </c>
      <c r="O163" s="264">
        <v>2</v>
      </c>
      <c r="AA163" s="238">
        <v>12</v>
      </c>
      <c r="AB163" s="238">
        <v>0</v>
      </c>
      <c r="AC163" s="238">
        <v>4</v>
      </c>
      <c r="AZ163" s="238">
        <v>2</v>
      </c>
      <c r="BA163" s="238">
        <f>IF(AZ163=1,G163,0)</f>
        <v>0</v>
      </c>
      <c r="BB163" s="238">
        <f>IF(AZ163=2,G163,0)</f>
        <v>0</v>
      </c>
      <c r="BC163" s="238">
        <f>IF(AZ163=3,G163,0)</f>
        <v>0</v>
      </c>
      <c r="BD163" s="238">
        <f>IF(AZ163=4,G163,0)</f>
        <v>0</v>
      </c>
      <c r="BE163" s="238">
        <f>IF(AZ163=5,G163,0)</f>
        <v>0</v>
      </c>
      <c r="CA163" s="273">
        <v>12</v>
      </c>
      <c r="CB163" s="273">
        <v>0</v>
      </c>
    </row>
    <row r="164" spans="1:80">
      <c r="A164" s="274"/>
      <c r="B164" s="278"/>
      <c r="C164" s="337" t="s">
        <v>563</v>
      </c>
      <c r="D164" s="338"/>
      <c r="E164" s="279">
        <v>92</v>
      </c>
      <c r="F164" s="280"/>
      <c r="G164" s="281"/>
      <c r="H164" s="282"/>
      <c r="I164" s="276"/>
      <c r="J164" s="283"/>
      <c r="K164" s="276"/>
      <c r="M164" s="277" t="s">
        <v>563</v>
      </c>
      <c r="O164" s="264"/>
    </row>
    <row r="165" spans="1:80" ht="22.5">
      <c r="A165" s="265">
        <v>43</v>
      </c>
      <c r="B165" s="266" t="s">
        <v>564</v>
      </c>
      <c r="C165" s="267" t="s">
        <v>565</v>
      </c>
      <c r="D165" s="268" t="s">
        <v>175</v>
      </c>
      <c r="E165" s="269">
        <v>4</v>
      </c>
      <c r="F165" s="269">
        <v>0</v>
      </c>
      <c r="G165" s="270">
        <f>E165*F165</f>
        <v>0</v>
      </c>
      <c r="H165" s="271">
        <v>1.4000000000002899E-4</v>
      </c>
      <c r="I165" s="272">
        <f>E165*H165</f>
        <v>5.6000000000011596E-4</v>
      </c>
      <c r="J165" s="271"/>
      <c r="K165" s="272">
        <f>E165*J165</f>
        <v>0</v>
      </c>
      <c r="O165" s="264">
        <v>2</v>
      </c>
      <c r="AA165" s="238">
        <v>12</v>
      </c>
      <c r="AB165" s="238">
        <v>0</v>
      </c>
      <c r="AC165" s="238">
        <v>6</v>
      </c>
      <c r="AZ165" s="238">
        <v>2</v>
      </c>
      <c r="BA165" s="238">
        <f>IF(AZ165=1,G165,0)</f>
        <v>0</v>
      </c>
      <c r="BB165" s="238">
        <f>IF(AZ165=2,G165,0)</f>
        <v>0</v>
      </c>
      <c r="BC165" s="238">
        <f>IF(AZ165=3,G165,0)</f>
        <v>0</v>
      </c>
      <c r="BD165" s="238">
        <f>IF(AZ165=4,G165,0)</f>
        <v>0</v>
      </c>
      <c r="BE165" s="238">
        <f>IF(AZ165=5,G165,0)</f>
        <v>0</v>
      </c>
      <c r="CA165" s="273">
        <v>12</v>
      </c>
      <c r="CB165" s="273">
        <v>0</v>
      </c>
    </row>
    <row r="166" spans="1:80">
      <c r="A166" s="274"/>
      <c r="B166" s="278"/>
      <c r="C166" s="337" t="s">
        <v>566</v>
      </c>
      <c r="D166" s="338"/>
      <c r="E166" s="279">
        <v>4</v>
      </c>
      <c r="F166" s="280"/>
      <c r="G166" s="281"/>
      <c r="H166" s="282"/>
      <c r="I166" s="276"/>
      <c r="J166" s="283"/>
      <c r="K166" s="276"/>
      <c r="M166" s="277" t="s">
        <v>566</v>
      </c>
      <c r="O166" s="264"/>
    </row>
    <row r="167" spans="1:80" ht="22.5">
      <c r="A167" s="265">
        <v>44</v>
      </c>
      <c r="B167" s="266" t="s">
        <v>567</v>
      </c>
      <c r="C167" s="267" t="s">
        <v>568</v>
      </c>
      <c r="D167" s="268" t="s">
        <v>191</v>
      </c>
      <c r="E167" s="269">
        <v>320</v>
      </c>
      <c r="F167" s="269">
        <v>0</v>
      </c>
      <c r="G167" s="270">
        <f>E167*F167</f>
        <v>0</v>
      </c>
      <c r="H167" s="271">
        <v>1.9999999999988898E-3</v>
      </c>
      <c r="I167" s="272">
        <f>E167*H167</f>
        <v>0.63999999999964474</v>
      </c>
      <c r="J167" s="271"/>
      <c r="K167" s="272">
        <f>E167*J167</f>
        <v>0</v>
      </c>
      <c r="O167" s="264">
        <v>2</v>
      </c>
      <c r="AA167" s="238">
        <v>12</v>
      </c>
      <c r="AB167" s="238">
        <v>0</v>
      </c>
      <c r="AC167" s="238">
        <v>7</v>
      </c>
      <c r="AZ167" s="238">
        <v>2</v>
      </c>
      <c r="BA167" s="238">
        <f>IF(AZ167=1,G167,0)</f>
        <v>0</v>
      </c>
      <c r="BB167" s="238">
        <f>IF(AZ167=2,G167,0)</f>
        <v>0</v>
      </c>
      <c r="BC167" s="238">
        <f>IF(AZ167=3,G167,0)</f>
        <v>0</v>
      </c>
      <c r="BD167" s="238">
        <f>IF(AZ167=4,G167,0)</f>
        <v>0</v>
      </c>
      <c r="BE167" s="238">
        <f>IF(AZ167=5,G167,0)</f>
        <v>0</v>
      </c>
      <c r="CA167" s="273">
        <v>12</v>
      </c>
      <c r="CB167" s="273">
        <v>0</v>
      </c>
    </row>
    <row r="168" spans="1:80">
      <c r="A168" s="274"/>
      <c r="B168" s="275"/>
      <c r="C168" s="339" t="s">
        <v>223</v>
      </c>
      <c r="D168" s="340"/>
      <c r="E168" s="340"/>
      <c r="F168" s="340"/>
      <c r="G168" s="341"/>
      <c r="I168" s="276"/>
      <c r="K168" s="276"/>
      <c r="L168" s="277" t="s">
        <v>223</v>
      </c>
      <c r="O168" s="264">
        <v>3</v>
      </c>
    </row>
    <row r="169" spans="1:80">
      <c r="A169" s="274"/>
      <c r="B169" s="275"/>
      <c r="C169" s="339" t="s">
        <v>569</v>
      </c>
      <c r="D169" s="340"/>
      <c r="E169" s="340"/>
      <c r="F169" s="340"/>
      <c r="G169" s="341"/>
      <c r="I169" s="276"/>
      <c r="K169" s="276"/>
      <c r="L169" s="277" t="s">
        <v>569</v>
      </c>
      <c r="O169" s="264">
        <v>3</v>
      </c>
    </row>
    <row r="170" spans="1:80" ht="22.5">
      <c r="A170" s="265">
        <v>45</v>
      </c>
      <c r="B170" s="266" t="s">
        <v>570</v>
      </c>
      <c r="C170" s="267" t="s">
        <v>571</v>
      </c>
      <c r="D170" s="268" t="s">
        <v>100</v>
      </c>
      <c r="E170" s="269">
        <v>3</v>
      </c>
      <c r="F170" s="269">
        <v>0</v>
      </c>
      <c r="G170" s="270">
        <f>E170*F170</f>
        <v>0</v>
      </c>
      <c r="H170" s="271">
        <v>0</v>
      </c>
      <c r="I170" s="272">
        <f>E170*H170</f>
        <v>0</v>
      </c>
      <c r="J170" s="271"/>
      <c r="K170" s="272">
        <f>E170*J170</f>
        <v>0</v>
      </c>
      <c r="O170" s="264">
        <v>2</v>
      </c>
      <c r="AA170" s="238">
        <v>12</v>
      </c>
      <c r="AB170" s="238">
        <v>0</v>
      </c>
      <c r="AC170" s="238">
        <v>55</v>
      </c>
      <c r="AZ170" s="238">
        <v>2</v>
      </c>
      <c r="BA170" s="238">
        <f>IF(AZ170=1,G170,0)</f>
        <v>0</v>
      </c>
      <c r="BB170" s="238">
        <f>IF(AZ170=2,G170,0)</f>
        <v>0</v>
      </c>
      <c r="BC170" s="238">
        <f>IF(AZ170=3,G170,0)</f>
        <v>0</v>
      </c>
      <c r="BD170" s="238">
        <f>IF(AZ170=4,G170,0)</f>
        <v>0</v>
      </c>
      <c r="BE170" s="238">
        <f>IF(AZ170=5,G170,0)</f>
        <v>0</v>
      </c>
      <c r="CA170" s="273">
        <v>12</v>
      </c>
      <c r="CB170" s="273">
        <v>0</v>
      </c>
    </row>
    <row r="171" spans="1:80">
      <c r="A171" s="274"/>
      <c r="B171" s="278"/>
      <c r="C171" s="337" t="s">
        <v>572</v>
      </c>
      <c r="D171" s="338"/>
      <c r="E171" s="279">
        <v>1</v>
      </c>
      <c r="F171" s="280"/>
      <c r="G171" s="281"/>
      <c r="H171" s="282"/>
      <c r="I171" s="276"/>
      <c r="J171" s="283"/>
      <c r="K171" s="276"/>
      <c r="M171" s="277" t="s">
        <v>572</v>
      </c>
      <c r="O171" s="264"/>
    </row>
    <row r="172" spans="1:80">
      <c r="A172" s="274"/>
      <c r="B172" s="278"/>
      <c r="C172" s="337" t="s">
        <v>178</v>
      </c>
      <c r="D172" s="338"/>
      <c r="E172" s="279">
        <v>1</v>
      </c>
      <c r="F172" s="280"/>
      <c r="G172" s="281"/>
      <c r="H172" s="282"/>
      <c r="I172" s="276"/>
      <c r="J172" s="283"/>
      <c r="K172" s="276"/>
      <c r="M172" s="277" t="s">
        <v>178</v>
      </c>
      <c r="O172" s="264"/>
    </row>
    <row r="173" spans="1:80">
      <c r="A173" s="274"/>
      <c r="B173" s="278"/>
      <c r="C173" s="337" t="s">
        <v>534</v>
      </c>
      <c r="D173" s="338"/>
      <c r="E173" s="279">
        <v>1</v>
      </c>
      <c r="F173" s="280"/>
      <c r="G173" s="281"/>
      <c r="H173" s="282"/>
      <c r="I173" s="276"/>
      <c r="J173" s="283"/>
      <c r="K173" s="276"/>
      <c r="M173" s="277" t="s">
        <v>534</v>
      </c>
      <c r="O173" s="264"/>
    </row>
    <row r="174" spans="1:80">
      <c r="A174" s="265">
        <v>46</v>
      </c>
      <c r="B174" s="266" t="s">
        <v>573</v>
      </c>
      <c r="C174" s="267" t="s">
        <v>574</v>
      </c>
      <c r="D174" s="268" t="s">
        <v>100</v>
      </c>
      <c r="E174" s="269">
        <v>15</v>
      </c>
      <c r="F174" s="269">
        <v>0</v>
      </c>
      <c r="G174" s="270">
        <f>E174*F174</f>
        <v>0</v>
      </c>
      <c r="H174" s="271">
        <v>0</v>
      </c>
      <c r="I174" s="272">
        <f>E174*H174</f>
        <v>0</v>
      </c>
      <c r="J174" s="271"/>
      <c r="K174" s="272">
        <f>E174*J174</f>
        <v>0</v>
      </c>
      <c r="O174" s="264">
        <v>2</v>
      </c>
      <c r="AA174" s="238">
        <v>12</v>
      </c>
      <c r="AB174" s="238">
        <v>0</v>
      </c>
      <c r="AC174" s="238">
        <v>8</v>
      </c>
      <c r="AZ174" s="238">
        <v>2</v>
      </c>
      <c r="BA174" s="238">
        <f>IF(AZ174=1,G174,0)</f>
        <v>0</v>
      </c>
      <c r="BB174" s="238">
        <f>IF(AZ174=2,G174,0)</f>
        <v>0</v>
      </c>
      <c r="BC174" s="238">
        <f>IF(AZ174=3,G174,0)</f>
        <v>0</v>
      </c>
      <c r="BD174" s="238">
        <f>IF(AZ174=4,G174,0)</f>
        <v>0</v>
      </c>
      <c r="BE174" s="238">
        <f>IF(AZ174=5,G174,0)</f>
        <v>0</v>
      </c>
      <c r="CA174" s="273">
        <v>12</v>
      </c>
      <c r="CB174" s="273">
        <v>0</v>
      </c>
    </row>
    <row r="175" spans="1:80">
      <c r="A175" s="274"/>
      <c r="B175" s="278"/>
      <c r="C175" s="337" t="s">
        <v>575</v>
      </c>
      <c r="D175" s="338"/>
      <c r="E175" s="279">
        <v>4</v>
      </c>
      <c r="F175" s="280"/>
      <c r="G175" s="281"/>
      <c r="H175" s="282"/>
      <c r="I175" s="276"/>
      <c r="J175" s="283"/>
      <c r="K175" s="276"/>
      <c r="M175" s="277" t="s">
        <v>575</v>
      </c>
      <c r="O175" s="264"/>
    </row>
    <row r="176" spans="1:80">
      <c r="A176" s="274"/>
      <c r="B176" s="278"/>
      <c r="C176" s="337" t="s">
        <v>576</v>
      </c>
      <c r="D176" s="338"/>
      <c r="E176" s="279">
        <v>4</v>
      </c>
      <c r="F176" s="280"/>
      <c r="G176" s="281"/>
      <c r="H176" s="282"/>
      <c r="I176" s="276"/>
      <c r="J176" s="283"/>
      <c r="K176" s="276"/>
      <c r="M176" s="277" t="s">
        <v>576</v>
      </c>
      <c r="O176" s="264"/>
    </row>
    <row r="177" spans="1:80">
      <c r="A177" s="274"/>
      <c r="B177" s="278"/>
      <c r="C177" s="337" t="s">
        <v>577</v>
      </c>
      <c r="D177" s="338"/>
      <c r="E177" s="279">
        <v>5</v>
      </c>
      <c r="F177" s="280"/>
      <c r="G177" s="281"/>
      <c r="H177" s="282"/>
      <c r="I177" s="276"/>
      <c r="J177" s="283"/>
      <c r="K177" s="276"/>
      <c r="M177" s="277" t="s">
        <v>577</v>
      </c>
      <c r="O177" s="264"/>
    </row>
    <row r="178" spans="1:80">
      <c r="A178" s="274"/>
      <c r="B178" s="278"/>
      <c r="C178" s="337" t="s">
        <v>339</v>
      </c>
      <c r="D178" s="338"/>
      <c r="E178" s="279">
        <v>2</v>
      </c>
      <c r="F178" s="280"/>
      <c r="G178" s="281"/>
      <c r="H178" s="282"/>
      <c r="I178" s="276"/>
      <c r="J178" s="283"/>
      <c r="K178" s="276"/>
      <c r="M178" s="277" t="s">
        <v>339</v>
      </c>
      <c r="O178" s="264"/>
    </row>
    <row r="179" spans="1:80">
      <c r="A179" s="265">
        <v>47</v>
      </c>
      <c r="B179" s="266" t="s">
        <v>578</v>
      </c>
      <c r="C179" s="267" t="s">
        <v>579</v>
      </c>
      <c r="D179" s="268" t="s">
        <v>100</v>
      </c>
      <c r="E179" s="269">
        <v>1</v>
      </c>
      <c r="F179" s="269">
        <v>0</v>
      </c>
      <c r="G179" s="270">
        <f>E179*F179</f>
        <v>0</v>
      </c>
      <c r="H179" s="271">
        <v>1.00000000000051E-2</v>
      </c>
      <c r="I179" s="272">
        <f>E179*H179</f>
        <v>1.00000000000051E-2</v>
      </c>
      <c r="J179" s="271"/>
      <c r="K179" s="272">
        <f>E179*J179</f>
        <v>0</v>
      </c>
      <c r="O179" s="264">
        <v>2</v>
      </c>
      <c r="AA179" s="238">
        <v>12</v>
      </c>
      <c r="AB179" s="238">
        <v>0</v>
      </c>
      <c r="AC179" s="238">
        <v>61</v>
      </c>
      <c r="AZ179" s="238">
        <v>2</v>
      </c>
      <c r="BA179" s="238">
        <f>IF(AZ179=1,G179,0)</f>
        <v>0</v>
      </c>
      <c r="BB179" s="238">
        <f>IF(AZ179=2,G179,0)</f>
        <v>0</v>
      </c>
      <c r="BC179" s="238">
        <f>IF(AZ179=3,G179,0)</f>
        <v>0</v>
      </c>
      <c r="BD179" s="238">
        <f>IF(AZ179=4,G179,0)</f>
        <v>0</v>
      </c>
      <c r="BE179" s="238">
        <f>IF(AZ179=5,G179,0)</f>
        <v>0</v>
      </c>
      <c r="CA179" s="273">
        <v>12</v>
      </c>
      <c r="CB179" s="273">
        <v>0</v>
      </c>
    </row>
    <row r="180" spans="1:80">
      <c r="A180" s="274"/>
      <c r="B180" s="275"/>
      <c r="C180" s="339" t="s">
        <v>580</v>
      </c>
      <c r="D180" s="340"/>
      <c r="E180" s="340"/>
      <c r="F180" s="340"/>
      <c r="G180" s="341"/>
      <c r="I180" s="276"/>
      <c r="K180" s="276"/>
      <c r="L180" s="277" t="s">
        <v>580</v>
      </c>
      <c r="O180" s="264">
        <v>3</v>
      </c>
    </row>
    <row r="181" spans="1:80">
      <c r="A181" s="265">
        <v>48</v>
      </c>
      <c r="B181" s="266" t="s">
        <v>581</v>
      </c>
      <c r="C181" s="267" t="s">
        <v>582</v>
      </c>
      <c r="D181" s="268" t="s">
        <v>100</v>
      </c>
      <c r="E181" s="269">
        <v>1</v>
      </c>
      <c r="F181" s="269">
        <v>0</v>
      </c>
      <c r="G181" s="270">
        <f>E181*F181</f>
        <v>0</v>
      </c>
      <c r="H181" s="271">
        <v>0</v>
      </c>
      <c r="I181" s="272">
        <f>E181*H181</f>
        <v>0</v>
      </c>
      <c r="J181" s="271"/>
      <c r="K181" s="272">
        <f>E181*J181</f>
        <v>0</v>
      </c>
      <c r="O181" s="264">
        <v>2</v>
      </c>
      <c r="AA181" s="238">
        <v>12</v>
      </c>
      <c r="AB181" s="238">
        <v>0</v>
      </c>
      <c r="AC181" s="238">
        <v>65</v>
      </c>
      <c r="AZ181" s="238">
        <v>2</v>
      </c>
      <c r="BA181" s="238">
        <f>IF(AZ181=1,G181,0)</f>
        <v>0</v>
      </c>
      <c r="BB181" s="238">
        <f>IF(AZ181=2,G181,0)</f>
        <v>0</v>
      </c>
      <c r="BC181" s="238">
        <f>IF(AZ181=3,G181,0)</f>
        <v>0</v>
      </c>
      <c r="BD181" s="238">
        <f>IF(AZ181=4,G181,0)</f>
        <v>0</v>
      </c>
      <c r="BE181" s="238">
        <f>IF(AZ181=5,G181,0)</f>
        <v>0</v>
      </c>
      <c r="CA181" s="273">
        <v>12</v>
      </c>
      <c r="CB181" s="273">
        <v>0</v>
      </c>
    </row>
    <row r="182" spans="1:80">
      <c r="A182" s="274"/>
      <c r="B182" s="278"/>
      <c r="C182" s="337" t="s">
        <v>534</v>
      </c>
      <c r="D182" s="338"/>
      <c r="E182" s="279">
        <v>1</v>
      </c>
      <c r="F182" s="280">
        <v>959.5</v>
      </c>
      <c r="G182" s="281"/>
      <c r="H182" s="282"/>
      <c r="I182" s="276"/>
      <c r="J182" s="283"/>
      <c r="K182" s="276"/>
      <c r="M182" s="277" t="s">
        <v>534</v>
      </c>
      <c r="O182" s="264"/>
    </row>
    <row r="183" spans="1:80">
      <c r="A183" s="265">
        <v>49</v>
      </c>
      <c r="B183" s="266" t="s">
        <v>583</v>
      </c>
      <c r="C183" s="267" t="s">
        <v>584</v>
      </c>
      <c r="D183" s="268" t="s">
        <v>100</v>
      </c>
      <c r="E183" s="269">
        <v>1</v>
      </c>
      <c r="F183" s="269">
        <v>0</v>
      </c>
      <c r="G183" s="270">
        <f>E183*F183</f>
        <v>0</v>
      </c>
      <c r="H183" s="271">
        <v>0</v>
      </c>
      <c r="I183" s="272">
        <f>E183*H183</f>
        <v>0</v>
      </c>
      <c r="J183" s="271"/>
      <c r="K183" s="272">
        <f>E183*J183</f>
        <v>0</v>
      </c>
      <c r="O183" s="264">
        <v>2</v>
      </c>
      <c r="AA183" s="238">
        <v>12</v>
      </c>
      <c r="AB183" s="238">
        <v>0</v>
      </c>
      <c r="AC183" s="238">
        <v>66</v>
      </c>
      <c r="AZ183" s="238">
        <v>2</v>
      </c>
      <c r="BA183" s="238">
        <f>IF(AZ183=1,G183,0)</f>
        <v>0</v>
      </c>
      <c r="BB183" s="238">
        <f>IF(AZ183=2,G183,0)</f>
        <v>0</v>
      </c>
      <c r="BC183" s="238">
        <f>IF(AZ183=3,G183,0)</f>
        <v>0</v>
      </c>
      <c r="BD183" s="238">
        <f>IF(AZ183=4,G183,0)</f>
        <v>0</v>
      </c>
      <c r="BE183" s="238">
        <f>IF(AZ183=5,G183,0)</f>
        <v>0</v>
      </c>
      <c r="CA183" s="273">
        <v>12</v>
      </c>
      <c r="CB183" s="273">
        <v>0</v>
      </c>
    </row>
    <row r="184" spans="1:80">
      <c r="A184" s="274"/>
      <c r="B184" s="278"/>
      <c r="C184" s="337" t="s">
        <v>534</v>
      </c>
      <c r="D184" s="338"/>
      <c r="E184" s="279">
        <v>1</v>
      </c>
      <c r="F184" s="280"/>
      <c r="G184" s="281"/>
      <c r="H184" s="282"/>
      <c r="I184" s="276"/>
      <c r="J184" s="283"/>
      <c r="K184" s="276"/>
      <c r="M184" s="277" t="s">
        <v>534</v>
      </c>
      <c r="O184" s="264"/>
    </row>
    <row r="185" spans="1:80">
      <c r="A185" s="265">
        <v>50</v>
      </c>
      <c r="B185" s="266" t="s">
        <v>585</v>
      </c>
      <c r="C185" s="267" t="s">
        <v>586</v>
      </c>
      <c r="D185" s="268" t="s">
        <v>166</v>
      </c>
      <c r="E185" s="269">
        <v>4.7308500000000002</v>
      </c>
      <c r="F185" s="269">
        <v>0</v>
      </c>
      <c r="G185" s="270">
        <f>E185*F185</f>
        <v>0</v>
      </c>
      <c r="H185" s="271">
        <v>0</v>
      </c>
      <c r="I185" s="272">
        <f>E185*H185</f>
        <v>0</v>
      </c>
      <c r="J185" s="271"/>
      <c r="K185" s="272">
        <f>E185*J185</f>
        <v>0</v>
      </c>
      <c r="O185" s="264">
        <v>2</v>
      </c>
      <c r="AA185" s="238">
        <v>7</v>
      </c>
      <c r="AB185" s="238">
        <v>1001</v>
      </c>
      <c r="AC185" s="238">
        <v>5</v>
      </c>
      <c r="AZ185" s="238">
        <v>2</v>
      </c>
      <c r="BA185" s="238">
        <f>IF(AZ185=1,G185,0)</f>
        <v>0</v>
      </c>
      <c r="BB185" s="238">
        <f>IF(AZ185=2,G185,0)</f>
        <v>0</v>
      </c>
      <c r="BC185" s="238">
        <f>IF(AZ185=3,G185,0)</f>
        <v>0</v>
      </c>
      <c r="BD185" s="238">
        <f>IF(AZ185=4,G185,0)</f>
        <v>0</v>
      </c>
      <c r="BE185" s="238">
        <f>IF(AZ185=5,G185,0)</f>
        <v>0</v>
      </c>
      <c r="CA185" s="273">
        <v>7</v>
      </c>
      <c r="CB185" s="273">
        <v>1001</v>
      </c>
    </row>
    <row r="186" spans="1:80">
      <c r="A186" s="265">
        <v>51</v>
      </c>
      <c r="B186" s="266" t="s">
        <v>362</v>
      </c>
      <c r="C186" s="267" t="s">
        <v>363</v>
      </c>
      <c r="D186" s="268" t="s">
        <v>364</v>
      </c>
      <c r="E186" s="269">
        <v>25</v>
      </c>
      <c r="F186" s="269">
        <v>0</v>
      </c>
      <c r="G186" s="270">
        <f>E186*F186</f>
        <v>0</v>
      </c>
      <c r="H186" s="271">
        <v>0</v>
      </c>
      <c r="I186" s="272">
        <f>E186*H186</f>
        <v>0</v>
      </c>
      <c r="J186" s="271"/>
      <c r="K186" s="272">
        <f>E186*J186</f>
        <v>0</v>
      </c>
      <c r="O186" s="264">
        <v>2</v>
      </c>
      <c r="AA186" s="238">
        <v>10</v>
      </c>
      <c r="AB186" s="238">
        <v>0</v>
      </c>
      <c r="AC186" s="238">
        <v>8</v>
      </c>
      <c r="AZ186" s="238">
        <v>5</v>
      </c>
      <c r="BA186" s="238">
        <f>IF(AZ186=1,G186,0)</f>
        <v>0</v>
      </c>
      <c r="BB186" s="238">
        <f>IF(AZ186=2,G186,0)</f>
        <v>0</v>
      </c>
      <c r="BC186" s="238">
        <f>IF(AZ186=3,G186,0)</f>
        <v>0</v>
      </c>
      <c r="BD186" s="238">
        <f>IF(AZ186=4,G186,0)</f>
        <v>0</v>
      </c>
      <c r="BE186" s="238">
        <f>IF(AZ186=5,G186,0)</f>
        <v>0</v>
      </c>
      <c r="CA186" s="273">
        <v>10</v>
      </c>
      <c r="CB186" s="273">
        <v>0</v>
      </c>
    </row>
    <row r="187" spans="1:80">
      <c r="A187" s="284"/>
      <c r="B187" s="285" t="s">
        <v>101</v>
      </c>
      <c r="C187" s="286" t="s">
        <v>426</v>
      </c>
      <c r="D187" s="287"/>
      <c r="E187" s="288"/>
      <c r="F187" s="289"/>
      <c r="G187" s="290">
        <f>SUM(G37:G186)</f>
        <v>0</v>
      </c>
      <c r="H187" s="291"/>
      <c r="I187" s="292">
        <f>SUM(I37:I186)</f>
        <v>4.7308499999999976</v>
      </c>
      <c r="J187" s="291"/>
      <c r="K187" s="292">
        <f>SUM(K37:K186)</f>
        <v>-0.51340000000017527</v>
      </c>
      <c r="O187" s="264">
        <v>4</v>
      </c>
      <c r="BA187" s="293">
        <f>SUM(BA37:BA186)</f>
        <v>0</v>
      </c>
      <c r="BB187" s="293">
        <f>SUM(BB37:BB186)</f>
        <v>0</v>
      </c>
      <c r="BC187" s="293">
        <f>SUM(BC37:BC186)</f>
        <v>0</v>
      </c>
      <c r="BD187" s="293">
        <f>SUM(BD37:BD186)</f>
        <v>0</v>
      </c>
      <c r="BE187" s="293">
        <f>SUM(BE37:BE186)</f>
        <v>0</v>
      </c>
    </row>
    <row r="188" spans="1:80">
      <c r="A188" s="254" t="s">
        <v>97</v>
      </c>
      <c r="B188" s="255" t="s">
        <v>587</v>
      </c>
      <c r="C188" s="256" t="s">
        <v>588</v>
      </c>
      <c r="D188" s="257"/>
      <c r="E188" s="258"/>
      <c r="F188" s="258"/>
      <c r="G188" s="259"/>
      <c r="H188" s="260"/>
      <c r="I188" s="261"/>
      <c r="J188" s="262"/>
      <c r="K188" s="263"/>
      <c r="O188" s="264">
        <v>1</v>
      </c>
    </row>
    <row r="189" spans="1:80">
      <c r="A189" s="265">
        <v>52</v>
      </c>
      <c r="B189" s="266" t="s">
        <v>590</v>
      </c>
      <c r="C189" s="267" t="s">
        <v>591</v>
      </c>
      <c r="D189" s="268" t="s">
        <v>547</v>
      </c>
      <c r="E189" s="269">
        <v>8</v>
      </c>
      <c r="F189" s="269">
        <v>0</v>
      </c>
      <c r="G189" s="270">
        <f>E189*F189</f>
        <v>0</v>
      </c>
      <c r="H189" s="271">
        <v>8.4999999999979504E-4</v>
      </c>
      <c r="I189" s="272">
        <f>E189*H189</f>
        <v>6.7999999999983603E-3</v>
      </c>
      <c r="J189" s="271"/>
      <c r="K189" s="272">
        <f>E189*J189</f>
        <v>0</v>
      </c>
      <c r="O189" s="264">
        <v>2</v>
      </c>
      <c r="AA189" s="238">
        <v>12</v>
      </c>
      <c r="AB189" s="238">
        <v>0</v>
      </c>
      <c r="AC189" s="238">
        <v>11</v>
      </c>
      <c r="AZ189" s="238">
        <v>2</v>
      </c>
      <c r="BA189" s="238">
        <f>IF(AZ189=1,G189,0)</f>
        <v>0</v>
      </c>
      <c r="BB189" s="238">
        <f>IF(AZ189=2,G189,0)</f>
        <v>0</v>
      </c>
      <c r="BC189" s="238">
        <f>IF(AZ189=3,G189,0)</f>
        <v>0</v>
      </c>
      <c r="BD189" s="238">
        <f>IF(AZ189=4,G189,0)</f>
        <v>0</v>
      </c>
      <c r="BE189" s="238">
        <f>IF(AZ189=5,G189,0)</f>
        <v>0</v>
      </c>
      <c r="CA189" s="273">
        <v>12</v>
      </c>
      <c r="CB189" s="273">
        <v>0</v>
      </c>
    </row>
    <row r="190" spans="1:80">
      <c r="A190" s="274"/>
      <c r="B190" s="275"/>
      <c r="C190" s="339" t="s">
        <v>592</v>
      </c>
      <c r="D190" s="340"/>
      <c r="E190" s="340"/>
      <c r="F190" s="340"/>
      <c r="G190" s="341"/>
      <c r="I190" s="276"/>
      <c r="K190" s="276"/>
      <c r="L190" s="277" t="s">
        <v>592</v>
      </c>
      <c r="O190" s="264">
        <v>3</v>
      </c>
    </row>
    <row r="191" spans="1:80">
      <c r="A191" s="274"/>
      <c r="B191" s="278"/>
      <c r="C191" s="337" t="s">
        <v>593</v>
      </c>
      <c r="D191" s="338"/>
      <c r="E191" s="279">
        <v>0</v>
      </c>
      <c r="F191" s="280"/>
      <c r="G191" s="281"/>
      <c r="H191" s="282"/>
      <c r="I191" s="276"/>
      <c r="J191" s="283"/>
      <c r="K191" s="276"/>
      <c r="M191" s="277" t="s">
        <v>593</v>
      </c>
      <c r="O191" s="264"/>
    </row>
    <row r="192" spans="1:80">
      <c r="A192" s="274"/>
      <c r="B192" s="278"/>
      <c r="C192" s="337" t="s">
        <v>594</v>
      </c>
      <c r="D192" s="338"/>
      <c r="E192" s="279">
        <v>2</v>
      </c>
      <c r="F192" s="280"/>
      <c r="G192" s="281"/>
      <c r="H192" s="282"/>
      <c r="I192" s="276"/>
      <c r="J192" s="283"/>
      <c r="K192" s="276"/>
      <c r="M192" s="277" t="s">
        <v>594</v>
      </c>
      <c r="O192" s="264"/>
    </row>
    <row r="193" spans="1:80">
      <c r="A193" s="274"/>
      <c r="B193" s="278"/>
      <c r="C193" s="337" t="s">
        <v>595</v>
      </c>
      <c r="D193" s="338"/>
      <c r="E193" s="279">
        <v>2</v>
      </c>
      <c r="F193" s="280"/>
      <c r="G193" s="281"/>
      <c r="H193" s="282"/>
      <c r="I193" s="276"/>
      <c r="J193" s="283"/>
      <c r="K193" s="276"/>
      <c r="M193" s="277" t="s">
        <v>595</v>
      </c>
      <c r="O193" s="264"/>
    </row>
    <row r="194" spans="1:80">
      <c r="A194" s="274"/>
      <c r="B194" s="278"/>
      <c r="C194" s="337" t="s">
        <v>523</v>
      </c>
      <c r="D194" s="338"/>
      <c r="E194" s="279">
        <v>4</v>
      </c>
      <c r="F194" s="280"/>
      <c r="G194" s="281"/>
      <c r="H194" s="282"/>
      <c r="I194" s="276"/>
      <c r="J194" s="283"/>
      <c r="K194" s="276"/>
      <c r="M194" s="277" t="s">
        <v>523</v>
      </c>
      <c r="O194" s="264"/>
    </row>
    <row r="195" spans="1:80">
      <c r="A195" s="265">
        <v>53</v>
      </c>
      <c r="B195" s="266" t="s">
        <v>596</v>
      </c>
      <c r="C195" s="267" t="s">
        <v>597</v>
      </c>
      <c r="D195" s="268" t="s">
        <v>100</v>
      </c>
      <c r="E195" s="269">
        <v>4</v>
      </c>
      <c r="F195" s="269">
        <v>0</v>
      </c>
      <c r="G195" s="270">
        <f>E195*F195</f>
        <v>0</v>
      </c>
      <c r="H195" s="271">
        <v>0</v>
      </c>
      <c r="I195" s="272">
        <f>E195*H195</f>
        <v>0</v>
      </c>
      <c r="J195" s="271"/>
      <c r="K195" s="272">
        <f>E195*J195</f>
        <v>0</v>
      </c>
      <c r="O195" s="264">
        <v>2</v>
      </c>
      <c r="AA195" s="238">
        <v>12</v>
      </c>
      <c r="AB195" s="238">
        <v>0</v>
      </c>
      <c r="AC195" s="238">
        <v>52</v>
      </c>
      <c r="AZ195" s="238">
        <v>2</v>
      </c>
      <c r="BA195" s="238">
        <f>IF(AZ195=1,G195,0)</f>
        <v>0</v>
      </c>
      <c r="BB195" s="238">
        <f>IF(AZ195=2,G195,0)</f>
        <v>0</v>
      </c>
      <c r="BC195" s="238">
        <f>IF(AZ195=3,G195,0)</f>
        <v>0</v>
      </c>
      <c r="BD195" s="238">
        <f>IF(AZ195=4,G195,0)</f>
        <v>0</v>
      </c>
      <c r="BE195" s="238">
        <f>IF(AZ195=5,G195,0)</f>
        <v>0</v>
      </c>
      <c r="CA195" s="273">
        <v>12</v>
      </c>
      <c r="CB195" s="273">
        <v>0</v>
      </c>
    </row>
    <row r="196" spans="1:80">
      <c r="A196" s="274"/>
      <c r="B196" s="275"/>
      <c r="C196" s="339" t="s">
        <v>223</v>
      </c>
      <c r="D196" s="340"/>
      <c r="E196" s="340"/>
      <c r="F196" s="340"/>
      <c r="G196" s="341"/>
      <c r="I196" s="276"/>
      <c r="K196" s="276"/>
      <c r="L196" s="277" t="s">
        <v>223</v>
      </c>
      <c r="O196" s="264">
        <v>3</v>
      </c>
    </row>
    <row r="197" spans="1:80">
      <c r="A197" s="274"/>
      <c r="B197" s="275"/>
      <c r="C197" s="339" t="s">
        <v>598</v>
      </c>
      <c r="D197" s="340"/>
      <c r="E197" s="340"/>
      <c r="F197" s="340"/>
      <c r="G197" s="341"/>
      <c r="I197" s="276"/>
      <c r="K197" s="276"/>
      <c r="L197" s="277" t="s">
        <v>598</v>
      </c>
      <c r="O197" s="264">
        <v>3</v>
      </c>
    </row>
    <row r="198" spans="1:80">
      <c r="A198" s="274"/>
      <c r="B198" s="275"/>
      <c r="C198" s="339" t="s">
        <v>599</v>
      </c>
      <c r="D198" s="340"/>
      <c r="E198" s="340"/>
      <c r="F198" s="340"/>
      <c r="G198" s="341"/>
      <c r="I198" s="276"/>
      <c r="K198" s="276"/>
      <c r="L198" s="277" t="s">
        <v>599</v>
      </c>
      <c r="O198" s="264">
        <v>3</v>
      </c>
    </row>
    <row r="199" spans="1:80">
      <c r="A199" s="274"/>
      <c r="B199" s="275"/>
      <c r="C199" s="339" t="s">
        <v>600</v>
      </c>
      <c r="D199" s="340"/>
      <c r="E199" s="340"/>
      <c r="F199" s="340"/>
      <c r="G199" s="341"/>
      <c r="I199" s="276"/>
      <c r="K199" s="276"/>
      <c r="L199" s="277" t="s">
        <v>600</v>
      </c>
      <c r="O199" s="264">
        <v>3</v>
      </c>
    </row>
    <row r="200" spans="1:80">
      <c r="A200" s="274"/>
      <c r="B200" s="278"/>
      <c r="C200" s="337" t="s">
        <v>594</v>
      </c>
      <c r="D200" s="338"/>
      <c r="E200" s="279">
        <v>2</v>
      </c>
      <c r="F200" s="280"/>
      <c r="G200" s="281"/>
      <c r="H200" s="282"/>
      <c r="I200" s="276"/>
      <c r="J200" s="283"/>
      <c r="K200" s="276"/>
      <c r="M200" s="277" t="s">
        <v>594</v>
      </c>
      <c r="O200" s="264"/>
    </row>
    <row r="201" spans="1:80">
      <c r="A201" s="274"/>
      <c r="B201" s="278"/>
      <c r="C201" s="337" t="s">
        <v>595</v>
      </c>
      <c r="D201" s="338"/>
      <c r="E201" s="279">
        <v>2</v>
      </c>
      <c r="F201" s="280"/>
      <c r="G201" s="281"/>
      <c r="H201" s="282"/>
      <c r="I201" s="276"/>
      <c r="J201" s="283"/>
      <c r="K201" s="276"/>
      <c r="M201" s="277" t="s">
        <v>595</v>
      </c>
      <c r="O201" s="264"/>
    </row>
    <row r="202" spans="1:80">
      <c r="A202" s="265">
        <v>54</v>
      </c>
      <c r="B202" s="266" t="s">
        <v>601</v>
      </c>
      <c r="C202" s="267" t="s">
        <v>602</v>
      </c>
      <c r="D202" s="268" t="s">
        <v>100</v>
      </c>
      <c r="E202" s="269">
        <v>4</v>
      </c>
      <c r="F202" s="269">
        <v>0</v>
      </c>
      <c r="G202" s="270">
        <f>E202*F202</f>
        <v>0</v>
      </c>
      <c r="H202" s="271">
        <v>0</v>
      </c>
      <c r="I202" s="272">
        <f>E202*H202</f>
        <v>0</v>
      </c>
      <c r="J202" s="271"/>
      <c r="K202" s="272">
        <f>E202*J202</f>
        <v>0</v>
      </c>
      <c r="O202" s="264">
        <v>2</v>
      </c>
      <c r="AA202" s="238">
        <v>12</v>
      </c>
      <c r="AB202" s="238">
        <v>0</v>
      </c>
      <c r="AC202" s="238">
        <v>53</v>
      </c>
      <c r="AZ202" s="238">
        <v>2</v>
      </c>
      <c r="BA202" s="238">
        <f>IF(AZ202=1,G202,0)</f>
        <v>0</v>
      </c>
      <c r="BB202" s="238">
        <f>IF(AZ202=2,G202,0)</f>
        <v>0</v>
      </c>
      <c r="BC202" s="238">
        <f>IF(AZ202=3,G202,0)</f>
        <v>0</v>
      </c>
      <c r="BD202" s="238">
        <f>IF(AZ202=4,G202,0)</f>
        <v>0</v>
      </c>
      <c r="BE202" s="238">
        <f>IF(AZ202=5,G202,0)</f>
        <v>0</v>
      </c>
      <c r="CA202" s="273">
        <v>12</v>
      </c>
      <c r="CB202" s="273">
        <v>0</v>
      </c>
    </row>
    <row r="203" spans="1:80">
      <c r="A203" s="274"/>
      <c r="B203" s="275"/>
      <c r="C203" s="339" t="s">
        <v>603</v>
      </c>
      <c r="D203" s="340"/>
      <c r="E203" s="340"/>
      <c r="F203" s="340"/>
      <c r="G203" s="341"/>
      <c r="I203" s="276"/>
      <c r="K203" s="276"/>
      <c r="L203" s="277" t="s">
        <v>603</v>
      </c>
      <c r="O203" s="264">
        <v>3</v>
      </c>
    </row>
    <row r="204" spans="1:80">
      <c r="A204" s="274"/>
      <c r="B204" s="275"/>
      <c r="C204" s="339" t="s">
        <v>599</v>
      </c>
      <c r="D204" s="340"/>
      <c r="E204" s="340"/>
      <c r="F204" s="340"/>
      <c r="G204" s="341"/>
      <c r="I204" s="276"/>
      <c r="K204" s="276"/>
      <c r="L204" s="277" t="s">
        <v>599</v>
      </c>
      <c r="O204" s="264">
        <v>3</v>
      </c>
    </row>
    <row r="205" spans="1:80">
      <c r="A205" s="274"/>
      <c r="B205" s="275"/>
      <c r="C205" s="339" t="s">
        <v>600</v>
      </c>
      <c r="D205" s="340"/>
      <c r="E205" s="340"/>
      <c r="F205" s="340"/>
      <c r="G205" s="341"/>
      <c r="I205" s="276"/>
      <c r="K205" s="276"/>
      <c r="L205" s="277" t="s">
        <v>600</v>
      </c>
      <c r="O205" s="264">
        <v>3</v>
      </c>
    </row>
    <row r="206" spans="1:80">
      <c r="A206" s="274"/>
      <c r="B206" s="278"/>
      <c r="C206" s="337" t="s">
        <v>594</v>
      </c>
      <c r="D206" s="338"/>
      <c r="E206" s="279">
        <v>2</v>
      </c>
      <c r="F206" s="280"/>
      <c r="G206" s="281"/>
      <c r="H206" s="282"/>
      <c r="I206" s="276"/>
      <c r="J206" s="283"/>
      <c r="K206" s="276"/>
      <c r="M206" s="277" t="s">
        <v>594</v>
      </c>
      <c r="O206" s="264"/>
    </row>
    <row r="207" spans="1:80">
      <c r="A207" s="274"/>
      <c r="B207" s="278"/>
      <c r="C207" s="337" t="s">
        <v>595</v>
      </c>
      <c r="D207" s="338"/>
      <c r="E207" s="279">
        <v>2</v>
      </c>
      <c r="F207" s="280"/>
      <c r="G207" s="281"/>
      <c r="H207" s="282"/>
      <c r="I207" s="276"/>
      <c r="J207" s="283"/>
      <c r="K207" s="276"/>
      <c r="M207" s="277" t="s">
        <v>595</v>
      </c>
      <c r="O207" s="264"/>
    </row>
    <row r="208" spans="1:80">
      <c r="A208" s="265">
        <v>55</v>
      </c>
      <c r="B208" s="266" t="s">
        <v>604</v>
      </c>
      <c r="C208" s="267" t="s">
        <v>605</v>
      </c>
      <c r="D208" s="268" t="s">
        <v>100</v>
      </c>
      <c r="E208" s="269">
        <v>3</v>
      </c>
      <c r="F208" s="269">
        <v>0</v>
      </c>
      <c r="G208" s="270">
        <f>E208*F208</f>
        <v>0</v>
      </c>
      <c r="H208" s="271">
        <v>0</v>
      </c>
      <c r="I208" s="272">
        <f>E208*H208</f>
        <v>0</v>
      </c>
      <c r="J208" s="271"/>
      <c r="K208" s="272">
        <f>E208*J208</f>
        <v>0</v>
      </c>
      <c r="O208" s="264">
        <v>2</v>
      </c>
      <c r="AA208" s="238">
        <v>12</v>
      </c>
      <c r="AB208" s="238">
        <v>0</v>
      </c>
      <c r="AC208" s="238">
        <v>54</v>
      </c>
      <c r="AZ208" s="238">
        <v>2</v>
      </c>
      <c r="BA208" s="238">
        <f>IF(AZ208=1,G208,0)</f>
        <v>0</v>
      </c>
      <c r="BB208" s="238">
        <f>IF(AZ208=2,G208,0)</f>
        <v>0</v>
      </c>
      <c r="BC208" s="238">
        <f>IF(AZ208=3,G208,0)</f>
        <v>0</v>
      </c>
      <c r="BD208" s="238">
        <f>IF(AZ208=4,G208,0)</f>
        <v>0</v>
      </c>
      <c r="BE208" s="238">
        <f>IF(AZ208=5,G208,0)</f>
        <v>0</v>
      </c>
      <c r="CA208" s="273">
        <v>12</v>
      </c>
      <c r="CB208" s="273">
        <v>0</v>
      </c>
    </row>
    <row r="209" spans="1:80">
      <c r="A209" s="274"/>
      <c r="B209" s="275"/>
      <c r="C209" s="339" t="s">
        <v>606</v>
      </c>
      <c r="D209" s="340"/>
      <c r="E209" s="340"/>
      <c r="F209" s="340"/>
      <c r="G209" s="341"/>
      <c r="I209" s="276"/>
      <c r="K209" s="276"/>
      <c r="L209" s="277" t="s">
        <v>606</v>
      </c>
      <c r="O209" s="264">
        <v>3</v>
      </c>
    </row>
    <row r="210" spans="1:80">
      <c r="A210" s="274"/>
      <c r="B210" s="275"/>
      <c r="C210" s="339" t="s">
        <v>599</v>
      </c>
      <c r="D210" s="340"/>
      <c r="E210" s="340"/>
      <c r="F210" s="340"/>
      <c r="G210" s="341"/>
      <c r="I210" s="276"/>
      <c r="K210" s="276"/>
      <c r="L210" s="277" t="s">
        <v>599</v>
      </c>
      <c r="O210" s="264">
        <v>3</v>
      </c>
    </row>
    <row r="211" spans="1:80">
      <c r="A211" s="274"/>
      <c r="B211" s="275"/>
      <c r="C211" s="339" t="s">
        <v>600</v>
      </c>
      <c r="D211" s="340"/>
      <c r="E211" s="340"/>
      <c r="F211" s="340"/>
      <c r="G211" s="341"/>
      <c r="I211" s="276"/>
      <c r="K211" s="276"/>
      <c r="L211" s="277" t="s">
        <v>600</v>
      </c>
      <c r="O211" s="264">
        <v>3</v>
      </c>
    </row>
    <row r="212" spans="1:80">
      <c r="A212" s="274"/>
      <c r="B212" s="278"/>
      <c r="C212" s="337" t="s">
        <v>607</v>
      </c>
      <c r="D212" s="338"/>
      <c r="E212" s="279">
        <v>3</v>
      </c>
      <c r="F212" s="280"/>
      <c r="G212" s="281"/>
      <c r="H212" s="282"/>
      <c r="I212" s="276"/>
      <c r="J212" s="283"/>
      <c r="K212" s="276"/>
      <c r="M212" s="277" t="s">
        <v>607</v>
      </c>
      <c r="O212" s="264"/>
    </row>
    <row r="213" spans="1:80">
      <c r="A213" s="284"/>
      <c r="B213" s="285" t="s">
        <v>101</v>
      </c>
      <c r="C213" s="286" t="s">
        <v>589</v>
      </c>
      <c r="D213" s="287"/>
      <c r="E213" s="288"/>
      <c r="F213" s="289"/>
      <c r="G213" s="290">
        <f>SUM(G188:G212)</f>
        <v>0</v>
      </c>
      <c r="H213" s="291"/>
      <c r="I213" s="292">
        <f>SUM(I188:I212)</f>
        <v>6.7999999999983603E-3</v>
      </c>
      <c r="J213" s="291"/>
      <c r="K213" s="292">
        <f>SUM(K188:K212)</f>
        <v>0</v>
      </c>
      <c r="O213" s="264">
        <v>4</v>
      </c>
      <c r="BA213" s="293">
        <f>SUM(BA188:BA212)</f>
        <v>0</v>
      </c>
      <c r="BB213" s="293">
        <f>SUM(BB188:BB212)</f>
        <v>0</v>
      </c>
      <c r="BC213" s="293">
        <f>SUM(BC188:BC212)</f>
        <v>0</v>
      </c>
      <c r="BD213" s="293">
        <f>SUM(BD188:BD212)</f>
        <v>0</v>
      </c>
      <c r="BE213" s="293">
        <f>SUM(BE188:BE212)</f>
        <v>0</v>
      </c>
    </row>
    <row r="214" spans="1:80">
      <c r="A214" s="254" t="s">
        <v>97</v>
      </c>
      <c r="B214" s="255" t="s">
        <v>373</v>
      </c>
      <c r="C214" s="256" t="s">
        <v>374</v>
      </c>
      <c r="D214" s="257"/>
      <c r="E214" s="258"/>
      <c r="F214" s="258"/>
      <c r="G214" s="259"/>
      <c r="H214" s="260"/>
      <c r="I214" s="261"/>
      <c r="J214" s="262"/>
      <c r="K214" s="263"/>
      <c r="O214" s="264">
        <v>1</v>
      </c>
    </row>
    <row r="215" spans="1:80" ht="22.5">
      <c r="A215" s="265">
        <v>56</v>
      </c>
      <c r="B215" s="266" t="s">
        <v>608</v>
      </c>
      <c r="C215" s="267" t="s">
        <v>609</v>
      </c>
      <c r="D215" s="268" t="s">
        <v>313</v>
      </c>
      <c r="E215" s="269">
        <v>1</v>
      </c>
      <c r="F215" s="269">
        <v>0</v>
      </c>
      <c r="G215" s="270">
        <f>E215*F215</f>
        <v>0</v>
      </c>
      <c r="H215" s="271">
        <v>0</v>
      </c>
      <c r="I215" s="272">
        <f>E215*H215</f>
        <v>0</v>
      </c>
      <c r="J215" s="271"/>
      <c r="K215" s="272">
        <f>E215*J215</f>
        <v>0</v>
      </c>
      <c r="O215" s="264">
        <v>2</v>
      </c>
      <c r="AA215" s="238">
        <v>12</v>
      </c>
      <c r="AB215" s="238">
        <v>0</v>
      </c>
      <c r="AC215" s="238">
        <v>14</v>
      </c>
      <c r="AZ215" s="238">
        <v>1</v>
      </c>
      <c r="BA215" s="238">
        <f>IF(AZ215=1,G215,0)</f>
        <v>0</v>
      </c>
      <c r="BB215" s="238">
        <f>IF(AZ215=2,G215,0)</f>
        <v>0</v>
      </c>
      <c r="BC215" s="238">
        <f>IF(AZ215=3,G215,0)</f>
        <v>0</v>
      </c>
      <c r="BD215" s="238">
        <f>IF(AZ215=4,G215,0)</f>
        <v>0</v>
      </c>
      <c r="BE215" s="238">
        <f>IF(AZ215=5,G215,0)</f>
        <v>0</v>
      </c>
      <c r="CA215" s="273">
        <v>12</v>
      </c>
      <c r="CB215" s="273">
        <v>0</v>
      </c>
    </row>
    <row r="216" spans="1:80">
      <c r="A216" s="284"/>
      <c r="B216" s="285" t="s">
        <v>101</v>
      </c>
      <c r="C216" s="286" t="s">
        <v>375</v>
      </c>
      <c r="D216" s="287"/>
      <c r="E216" s="288"/>
      <c r="F216" s="289"/>
      <c r="G216" s="290">
        <f>SUM(G214:G215)</f>
        <v>0</v>
      </c>
      <c r="H216" s="291"/>
      <c r="I216" s="292">
        <f>SUM(I214:I215)</f>
        <v>0</v>
      </c>
      <c r="J216" s="291"/>
      <c r="K216" s="292">
        <f>SUM(K214:K215)</f>
        <v>0</v>
      </c>
      <c r="O216" s="264">
        <v>4</v>
      </c>
      <c r="BA216" s="293">
        <f>SUM(BA214:BA215)</f>
        <v>0</v>
      </c>
      <c r="BB216" s="293">
        <f>SUM(BB214:BB215)</f>
        <v>0</v>
      </c>
      <c r="BC216" s="293">
        <f>SUM(BC214:BC215)</f>
        <v>0</v>
      </c>
      <c r="BD216" s="293">
        <f>SUM(BD214:BD215)</f>
        <v>0</v>
      </c>
      <c r="BE216" s="293">
        <f>SUM(BE214:BE215)</f>
        <v>0</v>
      </c>
    </row>
    <row r="217" spans="1:80">
      <c r="E217" s="238"/>
    </row>
    <row r="218" spans="1:80">
      <c r="E218" s="238"/>
    </row>
    <row r="219" spans="1:80">
      <c r="E219" s="238"/>
    </row>
    <row r="220" spans="1:80">
      <c r="E220" s="238"/>
    </row>
    <row r="221" spans="1:80">
      <c r="E221" s="238"/>
    </row>
    <row r="222" spans="1:80">
      <c r="E222" s="238"/>
    </row>
    <row r="223" spans="1:80">
      <c r="E223" s="238"/>
    </row>
    <row r="224" spans="1:80">
      <c r="E224" s="238"/>
    </row>
    <row r="225" spans="1:7">
      <c r="E225" s="238"/>
    </row>
    <row r="226" spans="1:7">
      <c r="E226" s="238"/>
    </row>
    <row r="227" spans="1:7">
      <c r="E227" s="238"/>
    </row>
    <row r="228" spans="1:7">
      <c r="E228" s="238"/>
    </row>
    <row r="229" spans="1:7">
      <c r="E229" s="238"/>
    </row>
    <row r="230" spans="1:7">
      <c r="E230" s="238"/>
    </row>
    <row r="231" spans="1:7">
      <c r="E231" s="238"/>
    </row>
    <row r="232" spans="1:7">
      <c r="E232" s="238"/>
    </row>
    <row r="233" spans="1:7">
      <c r="E233" s="238"/>
    </row>
    <row r="234" spans="1:7">
      <c r="E234" s="238"/>
    </row>
    <row r="235" spans="1:7">
      <c r="E235" s="238"/>
    </row>
    <row r="236" spans="1:7">
      <c r="E236" s="238"/>
    </row>
    <row r="237" spans="1:7">
      <c r="E237" s="238"/>
    </row>
    <row r="238" spans="1:7">
      <c r="E238" s="238"/>
    </row>
    <row r="239" spans="1:7">
      <c r="E239" s="238"/>
    </row>
    <row r="240" spans="1:7">
      <c r="A240" s="283"/>
      <c r="B240" s="283"/>
      <c r="C240" s="283"/>
      <c r="D240" s="283"/>
      <c r="E240" s="283"/>
      <c r="F240" s="283"/>
      <c r="G240" s="283"/>
    </row>
    <row r="241" spans="1:7">
      <c r="A241" s="283"/>
      <c r="B241" s="283"/>
      <c r="C241" s="283"/>
      <c r="D241" s="283"/>
      <c r="E241" s="283"/>
      <c r="F241" s="283"/>
      <c r="G241" s="283"/>
    </row>
    <row r="242" spans="1:7">
      <c r="A242" s="283"/>
      <c r="B242" s="283"/>
      <c r="C242" s="283"/>
      <c r="D242" s="283"/>
      <c r="E242" s="283"/>
      <c r="F242" s="283"/>
      <c r="G242" s="283"/>
    </row>
    <row r="243" spans="1:7">
      <c r="A243" s="283"/>
      <c r="B243" s="283"/>
      <c r="C243" s="283"/>
      <c r="D243" s="283"/>
      <c r="E243" s="283"/>
      <c r="F243" s="283"/>
      <c r="G243" s="283"/>
    </row>
    <row r="244" spans="1:7">
      <c r="E244" s="238"/>
    </row>
    <row r="245" spans="1:7">
      <c r="E245" s="238"/>
    </row>
    <row r="246" spans="1:7">
      <c r="E246" s="238"/>
    </row>
    <row r="247" spans="1:7">
      <c r="E247" s="238"/>
    </row>
    <row r="248" spans="1:7">
      <c r="E248" s="238"/>
    </row>
    <row r="249" spans="1:7">
      <c r="E249" s="238"/>
    </row>
    <row r="250" spans="1:7">
      <c r="E250" s="238"/>
    </row>
    <row r="251" spans="1:7">
      <c r="E251" s="238"/>
    </row>
    <row r="252" spans="1:7">
      <c r="E252" s="238"/>
    </row>
    <row r="253" spans="1:7">
      <c r="E253" s="238"/>
    </row>
    <row r="254" spans="1:7">
      <c r="E254" s="238"/>
    </row>
    <row r="255" spans="1:7">
      <c r="E255" s="238"/>
    </row>
    <row r="256" spans="1:7">
      <c r="E256" s="238"/>
    </row>
    <row r="257" spans="5:5">
      <c r="E257" s="238"/>
    </row>
    <row r="258" spans="5:5">
      <c r="E258" s="238"/>
    </row>
    <row r="259" spans="5:5">
      <c r="E259" s="238"/>
    </row>
    <row r="260" spans="5:5">
      <c r="E260" s="238"/>
    </row>
    <row r="261" spans="5:5">
      <c r="E261" s="238"/>
    </row>
    <row r="262" spans="5:5">
      <c r="E262" s="238"/>
    </row>
    <row r="263" spans="5:5">
      <c r="E263" s="238"/>
    </row>
    <row r="264" spans="5:5">
      <c r="E264" s="238"/>
    </row>
    <row r="265" spans="5:5">
      <c r="E265" s="238"/>
    </row>
    <row r="266" spans="5:5">
      <c r="E266" s="238"/>
    </row>
    <row r="267" spans="5:5">
      <c r="E267" s="238"/>
    </row>
    <row r="268" spans="5:5">
      <c r="E268" s="238"/>
    </row>
    <row r="269" spans="5:5">
      <c r="E269" s="238"/>
    </row>
    <row r="270" spans="5:5">
      <c r="E270" s="238"/>
    </row>
    <row r="271" spans="5:5">
      <c r="E271" s="238"/>
    </row>
    <row r="272" spans="5:5">
      <c r="E272" s="238"/>
    </row>
    <row r="273" spans="1:7">
      <c r="E273" s="238"/>
    </row>
    <row r="274" spans="1:7">
      <c r="E274" s="238"/>
    </row>
    <row r="275" spans="1:7">
      <c r="A275" s="294"/>
      <c r="B275" s="294"/>
    </row>
    <row r="276" spans="1:7">
      <c r="A276" s="283"/>
      <c r="B276" s="283"/>
      <c r="C276" s="295"/>
      <c r="D276" s="295"/>
      <c r="E276" s="296"/>
      <c r="F276" s="295"/>
      <c r="G276" s="297"/>
    </row>
    <row r="277" spans="1:7">
      <c r="A277" s="298"/>
      <c r="B277" s="298"/>
      <c r="C277" s="283"/>
      <c r="D277" s="283"/>
      <c r="E277" s="299"/>
      <c r="F277" s="283"/>
      <c r="G277" s="283"/>
    </row>
    <row r="278" spans="1:7">
      <c r="A278" s="283"/>
      <c r="B278" s="283"/>
      <c r="C278" s="283"/>
      <c r="D278" s="283"/>
      <c r="E278" s="299"/>
      <c r="F278" s="283"/>
      <c r="G278" s="283"/>
    </row>
    <row r="279" spans="1:7">
      <c r="A279" s="283"/>
      <c r="B279" s="283"/>
      <c r="C279" s="283"/>
      <c r="D279" s="283"/>
      <c r="E279" s="299"/>
      <c r="F279" s="283"/>
      <c r="G279" s="283"/>
    </row>
    <row r="280" spans="1:7">
      <c r="A280" s="283"/>
      <c r="B280" s="283"/>
      <c r="C280" s="283"/>
      <c r="D280" s="283"/>
      <c r="E280" s="299"/>
      <c r="F280" s="283"/>
      <c r="G280" s="283"/>
    </row>
    <row r="281" spans="1:7">
      <c r="A281" s="283"/>
      <c r="B281" s="283"/>
      <c r="C281" s="283"/>
      <c r="D281" s="283"/>
      <c r="E281" s="299"/>
      <c r="F281" s="283"/>
      <c r="G281" s="283"/>
    </row>
    <row r="282" spans="1:7">
      <c r="A282" s="283"/>
      <c r="B282" s="283"/>
      <c r="C282" s="283"/>
      <c r="D282" s="283"/>
      <c r="E282" s="299"/>
      <c r="F282" s="283"/>
      <c r="G282" s="283"/>
    </row>
    <row r="283" spans="1:7">
      <c r="A283" s="283"/>
      <c r="B283" s="283"/>
      <c r="C283" s="283"/>
      <c r="D283" s="283"/>
      <c r="E283" s="299"/>
      <c r="F283" s="283"/>
      <c r="G283" s="283"/>
    </row>
    <row r="284" spans="1:7">
      <c r="A284" s="283"/>
      <c r="B284" s="283"/>
      <c r="C284" s="283"/>
      <c r="D284" s="283"/>
      <c r="E284" s="299"/>
      <c r="F284" s="283"/>
      <c r="G284" s="283"/>
    </row>
    <row r="285" spans="1:7">
      <c r="A285" s="283"/>
      <c r="B285" s="283"/>
      <c r="C285" s="283"/>
      <c r="D285" s="283"/>
      <c r="E285" s="299"/>
      <c r="F285" s="283"/>
      <c r="G285" s="283"/>
    </row>
    <row r="286" spans="1:7">
      <c r="A286" s="283"/>
      <c r="B286" s="283"/>
      <c r="C286" s="283"/>
      <c r="D286" s="283"/>
      <c r="E286" s="299"/>
      <c r="F286" s="283"/>
      <c r="G286" s="283"/>
    </row>
    <row r="287" spans="1:7">
      <c r="A287" s="283"/>
      <c r="B287" s="283"/>
      <c r="C287" s="283"/>
      <c r="D287" s="283"/>
      <c r="E287" s="299"/>
      <c r="F287" s="283"/>
      <c r="G287" s="283"/>
    </row>
    <row r="288" spans="1:7">
      <c r="A288" s="283"/>
      <c r="B288" s="283"/>
      <c r="C288" s="283"/>
      <c r="D288" s="283"/>
      <c r="E288" s="299"/>
      <c r="F288" s="283"/>
      <c r="G288" s="283"/>
    </row>
    <row r="289" spans="1:7">
      <c r="A289" s="283"/>
      <c r="B289" s="283"/>
      <c r="C289" s="283"/>
      <c r="D289" s="283"/>
      <c r="E289" s="299"/>
      <c r="F289" s="283"/>
      <c r="G289" s="283"/>
    </row>
  </sheetData>
  <mergeCells count="148">
    <mergeCell ref="C210:G210"/>
    <mergeCell ref="C211:G211"/>
    <mergeCell ref="C212:D212"/>
    <mergeCell ref="C203:G203"/>
    <mergeCell ref="C204:G204"/>
    <mergeCell ref="C205:G205"/>
    <mergeCell ref="C206:D206"/>
    <mergeCell ref="C207:D207"/>
    <mergeCell ref="C209:G209"/>
    <mergeCell ref="C196:G196"/>
    <mergeCell ref="C197:G197"/>
    <mergeCell ref="C198:G198"/>
    <mergeCell ref="C199:G199"/>
    <mergeCell ref="C200:D200"/>
    <mergeCell ref="C201:D201"/>
    <mergeCell ref="C180:G180"/>
    <mergeCell ref="C182:D182"/>
    <mergeCell ref="C184:D184"/>
    <mergeCell ref="C190:G190"/>
    <mergeCell ref="C191:D191"/>
    <mergeCell ref="C192:D192"/>
    <mergeCell ref="C193:D193"/>
    <mergeCell ref="C194:D194"/>
    <mergeCell ref="C172:D172"/>
    <mergeCell ref="C173:D173"/>
    <mergeCell ref="C175:D175"/>
    <mergeCell ref="C176:D176"/>
    <mergeCell ref="C177:D177"/>
    <mergeCell ref="C178:D178"/>
    <mergeCell ref="C162:G162"/>
    <mergeCell ref="C164:D164"/>
    <mergeCell ref="C166:D166"/>
    <mergeCell ref="C168:G168"/>
    <mergeCell ref="C169:G169"/>
    <mergeCell ref="C171:D171"/>
    <mergeCell ref="C150:D150"/>
    <mergeCell ref="C153:D153"/>
    <mergeCell ref="C155:D155"/>
    <mergeCell ref="C158:D158"/>
    <mergeCell ref="C160:G160"/>
    <mergeCell ref="C161:G161"/>
    <mergeCell ref="C140:D140"/>
    <mergeCell ref="C142:D142"/>
    <mergeCell ref="C144:D144"/>
    <mergeCell ref="C145:D145"/>
    <mergeCell ref="C146:D146"/>
    <mergeCell ref="C148:D148"/>
    <mergeCell ref="C131:D131"/>
    <mergeCell ref="C132:D132"/>
    <mergeCell ref="C133:D133"/>
    <mergeCell ref="C135:D135"/>
    <mergeCell ref="C137:D137"/>
    <mergeCell ref="C139:D139"/>
    <mergeCell ref="C123:D123"/>
    <mergeCell ref="C125:D125"/>
    <mergeCell ref="C126:D126"/>
    <mergeCell ref="C128:D128"/>
    <mergeCell ref="C129:D129"/>
    <mergeCell ref="C130:D130"/>
    <mergeCell ref="C116:D116"/>
    <mergeCell ref="C117:D117"/>
    <mergeCell ref="C118:D118"/>
    <mergeCell ref="C119:D119"/>
    <mergeCell ref="C121:G121"/>
    <mergeCell ref="C122:D122"/>
    <mergeCell ref="C110:G110"/>
    <mergeCell ref="C111:D111"/>
    <mergeCell ref="C112:D112"/>
    <mergeCell ref="C113:D113"/>
    <mergeCell ref="C114:D114"/>
    <mergeCell ref="C115:D115"/>
    <mergeCell ref="C103:D103"/>
    <mergeCell ref="C104:D104"/>
    <mergeCell ref="C105:D105"/>
    <mergeCell ref="C106:D106"/>
    <mergeCell ref="C107:D107"/>
    <mergeCell ref="C108:D108"/>
    <mergeCell ref="C97:G97"/>
    <mergeCell ref="C98:D98"/>
    <mergeCell ref="C99:D99"/>
    <mergeCell ref="C100:D100"/>
    <mergeCell ref="C101:D101"/>
    <mergeCell ref="C102:D102"/>
    <mergeCell ref="C89:D89"/>
    <mergeCell ref="C90:D90"/>
    <mergeCell ref="C91:D91"/>
    <mergeCell ref="C93:G93"/>
    <mergeCell ref="C94:D94"/>
    <mergeCell ref="C95:D95"/>
    <mergeCell ref="C82:D82"/>
    <mergeCell ref="C83:D83"/>
    <mergeCell ref="C84:D84"/>
    <mergeCell ref="C86:G86"/>
    <mergeCell ref="C87:D87"/>
    <mergeCell ref="C88:D88"/>
    <mergeCell ref="C75:D75"/>
    <mergeCell ref="C76:D76"/>
    <mergeCell ref="C78:G78"/>
    <mergeCell ref="C79:D79"/>
    <mergeCell ref="C80:D80"/>
    <mergeCell ref="C81:D81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8:G68"/>
    <mergeCell ref="C55:D55"/>
    <mergeCell ref="C57:G57"/>
    <mergeCell ref="C58:D58"/>
    <mergeCell ref="C59:D59"/>
    <mergeCell ref="C60:D60"/>
    <mergeCell ref="C61:D61"/>
    <mergeCell ref="C49:G49"/>
    <mergeCell ref="C50:D50"/>
    <mergeCell ref="C51:D51"/>
    <mergeCell ref="C52:D52"/>
    <mergeCell ref="C53:D53"/>
    <mergeCell ref="C54:D54"/>
    <mergeCell ref="C30:G30"/>
    <mergeCell ref="C32:G32"/>
    <mergeCell ref="C34:G34"/>
    <mergeCell ref="C42:D42"/>
    <mergeCell ref="C43:D43"/>
    <mergeCell ref="C45:D45"/>
    <mergeCell ref="C46:D46"/>
    <mergeCell ref="C47:D47"/>
    <mergeCell ref="C16:G16"/>
    <mergeCell ref="C18:G18"/>
    <mergeCell ref="C20:G20"/>
    <mergeCell ref="C22:G22"/>
    <mergeCell ref="C23:D23"/>
    <mergeCell ref="C25:G25"/>
    <mergeCell ref="C26:D26"/>
    <mergeCell ref="C28:G28"/>
    <mergeCell ref="A1:G1"/>
    <mergeCell ref="A3:B3"/>
    <mergeCell ref="A4:B4"/>
    <mergeCell ref="E4:G4"/>
    <mergeCell ref="C10:G10"/>
    <mergeCell ref="C11:D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5"/>
  <sheetViews>
    <sheetView topLeftCell="A10" zoomScaleNormal="100" workbookViewId="0">
      <selection activeCell="N31" sqref="N31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96" t="s">
        <v>102</v>
      </c>
      <c r="B1" s="97"/>
      <c r="C1" s="97"/>
      <c r="D1" s="97"/>
      <c r="E1" s="97"/>
      <c r="F1" s="97"/>
      <c r="G1" s="97"/>
    </row>
    <row r="2" spans="1:57" ht="12.75" customHeight="1">
      <c r="A2" s="98" t="s">
        <v>32</v>
      </c>
      <c r="B2" s="99"/>
      <c r="C2" s="100" t="s">
        <v>611</v>
      </c>
      <c r="D2" s="100" t="s">
        <v>588</v>
      </c>
      <c r="E2" s="99"/>
      <c r="F2" s="101" t="s">
        <v>33</v>
      </c>
      <c r="G2" s="102"/>
    </row>
    <row r="3" spans="1:57" ht="3" hidden="1" customHeight="1">
      <c r="A3" s="103"/>
      <c r="B3" s="104"/>
      <c r="C3" s="105"/>
      <c r="D3" s="105"/>
      <c r="E3" s="104"/>
      <c r="F3" s="106"/>
      <c r="G3" s="107"/>
    </row>
    <row r="4" spans="1:57" ht="12" customHeight="1">
      <c r="A4" s="108" t="s">
        <v>34</v>
      </c>
      <c r="B4" s="104"/>
      <c r="C4" s="105"/>
      <c r="D4" s="105"/>
      <c r="E4" s="104"/>
      <c r="F4" s="106" t="s">
        <v>35</v>
      </c>
      <c r="G4" s="109"/>
    </row>
    <row r="5" spans="1:57" ht="12.95" customHeight="1">
      <c r="A5" s="110" t="s">
        <v>107</v>
      </c>
      <c r="B5" s="111"/>
      <c r="C5" s="112" t="s">
        <v>108</v>
      </c>
      <c r="D5" s="113"/>
      <c r="E5" s="114"/>
      <c r="F5" s="106" t="s">
        <v>36</v>
      </c>
      <c r="G5" s="107"/>
    </row>
    <row r="6" spans="1:57" ht="12.95" customHeight="1">
      <c r="A6" s="108" t="s">
        <v>37</v>
      </c>
      <c r="B6" s="104"/>
      <c r="C6" s="105"/>
      <c r="D6" s="105"/>
      <c r="E6" s="104"/>
      <c r="F6" s="115" t="s">
        <v>38</v>
      </c>
      <c r="G6" s="116"/>
      <c r="O6" s="117"/>
    </row>
    <row r="7" spans="1:57" ht="12.95" customHeight="1">
      <c r="A7" s="118" t="s">
        <v>104</v>
      </c>
      <c r="B7" s="119"/>
      <c r="C7" s="120" t="s">
        <v>105</v>
      </c>
      <c r="D7" s="121"/>
      <c r="E7" s="121"/>
      <c r="F7" s="122" t="s">
        <v>39</v>
      </c>
      <c r="G7" s="116">
        <f>IF(G6=0,,ROUND((F30+F32)/G6,1))</f>
        <v>0</v>
      </c>
    </row>
    <row r="8" spans="1:57">
      <c r="A8" s="123" t="s">
        <v>40</v>
      </c>
      <c r="B8" s="106"/>
      <c r="C8" s="313"/>
      <c r="D8" s="313"/>
      <c r="E8" s="314"/>
      <c r="F8" s="124" t="s">
        <v>41</v>
      </c>
      <c r="G8" s="125"/>
      <c r="H8" s="126"/>
      <c r="I8" s="127"/>
    </row>
    <row r="9" spans="1:57">
      <c r="A9" s="123" t="s">
        <v>42</v>
      </c>
      <c r="B9" s="106"/>
      <c r="C9" s="313"/>
      <c r="D9" s="313"/>
      <c r="E9" s="314"/>
      <c r="F9" s="106"/>
      <c r="G9" s="128"/>
      <c r="H9" s="129"/>
    </row>
    <row r="10" spans="1:57">
      <c r="A10" s="123" t="s">
        <v>43</v>
      </c>
      <c r="B10" s="106"/>
      <c r="C10" s="313"/>
      <c r="D10" s="313"/>
      <c r="E10" s="313"/>
      <c r="F10" s="130"/>
      <c r="G10" s="131"/>
      <c r="H10" s="132"/>
    </row>
    <row r="11" spans="1:57" ht="13.5" customHeight="1">
      <c r="A11" s="123" t="s">
        <v>44</v>
      </c>
      <c r="B11" s="106"/>
      <c r="C11" s="313"/>
      <c r="D11" s="313"/>
      <c r="E11" s="313"/>
      <c r="F11" s="133" t="s">
        <v>45</v>
      </c>
      <c r="G11" s="134"/>
      <c r="H11" s="129"/>
      <c r="BA11" s="135"/>
      <c r="BB11" s="135"/>
      <c r="BC11" s="135"/>
      <c r="BD11" s="135"/>
      <c r="BE11" s="135"/>
    </row>
    <row r="12" spans="1:57" ht="12.75" customHeight="1">
      <c r="A12" s="136" t="s">
        <v>46</v>
      </c>
      <c r="B12" s="104"/>
      <c r="C12" s="315"/>
      <c r="D12" s="315"/>
      <c r="E12" s="315"/>
      <c r="F12" s="137" t="s">
        <v>47</v>
      </c>
      <c r="G12" s="138"/>
      <c r="H12" s="129"/>
    </row>
    <row r="13" spans="1:57" ht="28.5" customHeight="1" thickBot="1">
      <c r="A13" s="139" t="s">
        <v>48</v>
      </c>
      <c r="B13" s="140"/>
      <c r="C13" s="140"/>
      <c r="D13" s="140"/>
      <c r="E13" s="141"/>
      <c r="F13" s="141"/>
      <c r="G13" s="142"/>
      <c r="H13" s="129"/>
    </row>
    <row r="14" spans="1:57" ht="17.25" customHeight="1" thickBot="1">
      <c r="A14" s="143" t="s">
        <v>49</v>
      </c>
      <c r="B14" s="144"/>
      <c r="C14" s="145"/>
      <c r="D14" s="146" t="s">
        <v>50</v>
      </c>
      <c r="E14" s="147"/>
      <c r="F14" s="147"/>
      <c r="G14" s="145"/>
    </row>
    <row r="15" spans="1:57" ht="15.95" customHeight="1">
      <c r="A15" s="148"/>
      <c r="B15" s="149" t="s">
        <v>51</v>
      </c>
      <c r="C15" s="150">
        <f>'D.1.4a D.1.4a-ZP Rek'!E10</f>
        <v>0</v>
      </c>
      <c r="D15" s="151" t="str">
        <f>'D.1.4a D.1.4a-ZP Rek'!A15</f>
        <v>Ztížené výrobní podmínky</v>
      </c>
      <c r="E15" s="152"/>
      <c r="F15" s="153"/>
      <c r="G15" s="150">
        <f>'D.1.4a D.1.4a-ZP Rek'!I15</f>
        <v>0</v>
      </c>
    </row>
    <row r="16" spans="1:57" ht="15.95" customHeight="1">
      <c r="A16" s="148" t="s">
        <v>52</v>
      </c>
      <c r="B16" s="149" t="s">
        <v>53</v>
      </c>
      <c r="C16" s="150">
        <f>'D.1.4a D.1.4a-ZP Rek'!F10</f>
        <v>0</v>
      </c>
      <c r="D16" s="154" t="str">
        <f>'D.1.4a D.1.4a-ZP Rek'!A16</f>
        <v>Oborová přirážka</v>
      </c>
      <c r="E16" s="155"/>
      <c r="F16" s="156"/>
      <c r="G16" s="150">
        <f>'D.1.4a D.1.4a-ZP Rek'!I16</f>
        <v>0</v>
      </c>
    </row>
    <row r="17" spans="1:7" ht="15.95" customHeight="1">
      <c r="A17" s="148" t="s">
        <v>54</v>
      </c>
      <c r="B17" s="149" t="s">
        <v>55</v>
      </c>
      <c r="C17" s="150">
        <f>'D.1.4a D.1.4a-ZP Rek'!H10</f>
        <v>0</v>
      </c>
      <c r="D17" s="154" t="str">
        <f>'D.1.4a D.1.4a-ZP Rek'!A17</f>
        <v>Přesun stavebních kapacit</v>
      </c>
      <c r="E17" s="155"/>
      <c r="F17" s="156"/>
      <c r="G17" s="150">
        <f>'D.1.4a D.1.4a-ZP Rek'!I17</f>
        <v>0</v>
      </c>
    </row>
    <row r="18" spans="1:7" ht="15.95" customHeight="1">
      <c r="A18" s="157" t="s">
        <v>56</v>
      </c>
      <c r="B18" s="158" t="s">
        <v>57</v>
      </c>
      <c r="C18" s="150">
        <f>'D.1.4a D.1.4a-ZP Rek'!G10</f>
        <v>0</v>
      </c>
      <c r="D18" s="154" t="str">
        <f>'D.1.4a D.1.4a-ZP Rek'!A18</f>
        <v>Mimostaveništní doprava</v>
      </c>
      <c r="E18" s="155"/>
      <c r="F18" s="156"/>
      <c r="G18" s="150">
        <f>'D.1.4a D.1.4a-ZP Rek'!I18</f>
        <v>0</v>
      </c>
    </row>
    <row r="19" spans="1:7" ht="15.95" customHeight="1">
      <c r="A19" s="159" t="s">
        <v>58</v>
      </c>
      <c r="B19" s="149"/>
      <c r="C19" s="150">
        <f>SUM(C15:C18)</f>
        <v>0</v>
      </c>
      <c r="D19" s="160" t="str">
        <f>'D.1.4a D.1.4a-ZP Rek'!A19</f>
        <v>Zařízení staveniště</v>
      </c>
      <c r="E19" s="155"/>
      <c r="F19" s="156"/>
      <c r="G19" s="150">
        <f>'D.1.4a D.1.4a-ZP Rek'!I19</f>
        <v>0</v>
      </c>
    </row>
    <row r="20" spans="1:7" ht="15.95" customHeight="1">
      <c r="A20" s="159"/>
      <c r="B20" s="149"/>
      <c r="C20" s="150"/>
      <c r="D20" s="154" t="str">
        <f>'D.1.4a D.1.4a-ZP Rek'!A20</f>
        <v>Provoz investora</v>
      </c>
      <c r="E20" s="155"/>
      <c r="F20" s="156"/>
      <c r="G20" s="150">
        <f>'D.1.4a D.1.4a-ZP Rek'!I20</f>
        <v>0</v>
      </c>
    </row>
    <row r="21" spans="1:7" ht="15.95" customHeight="1">
      <c r="A21" s="159" t="s">
        <v>29</v>
      </c>
      <c r="B21" s="149"/>
      <c r="C21" s="150">
        <f>'D.1.4a D.1.4a-ZP Rek'!I10</f>
        <v>0</v>
      </c>
      <c r="D21" s="154" t="str">
        <f>'D.1.4a D.1.4a-ZP Rek'!A21</f>
        <v>Kompletační činnost (IČD)</v>
      </c>
      <c r="E21" s="155"/>
      <c r="F21" s="156"/>
      <c r="G21" s="150">
        <f>'D.1.4a D.1.4a-ZP Rek'!I21</f>
        <v>0</v>
      </c>
    </row>
    <row r="22" spans="1:7" ht="15.95" customHeight="1">
      <c r="A22" s="161" t="s">
        <v>59</v>
      </c>
      <c r="B22" s="129"/>
      <c r="C22" s="150">
        <f>C19+C21</f>
        <v>0</v>
      </c>
      <c r="D22" s="154" t="s">
        <v>60</v>
      </c>
      <c r="E22" s="155"/>
      <c r="F22" s="156"/>
      <c r="G22" s="150">
        <f>G23-SUM(G15:G21)</f>
        <v>0</v>
      </c>
    </row>
    <row r="23" spans="1:7" ht="15.95" customHeight="1" thickBot="1">
      <c r="A23" s="316" t="s">
        <v>61</v>
      </c>
      <c r="B23" s="317"/>
      <c r="C23" s="162">
        <f>C22+G23</f>
        <v>0</v>
      </c>
      <c r="D23" s="163" t="s">
        <v>62</v>
      </c>
      <c r="E23" s="164"/>
      <c r="F23" s="165"/>
      <c r="G23" s="150">
        <f>'D.1.4a D.1.4a-ZP Rek'!H23</f>
        <v>0</v>
      </c>
    </row>
    <row r="24" spans="1:7">
      <c r="A24" s="166" t="s">
        <v>63</v>
      </c>
      <c r="B24" s="167"/>
      <c r="C24" s="168"/>
      <c r="D24" s="167" t="s">
        <v>64</v>
      </c>
      <c r="E24" s="167"/>
      <c r="F24" s="169" t="s">
        <v>65</v>
      </c>
      <c r="G24" s="170"/>
    </row>
    <row r="25" spans="1:7">
      <c r="A25" s="161" t="s">
        <v>66</v>
      </c>
      <c r="B25" s="129"/>
      <c r="C25" s="171"/>
      <c r="D25" s="129" t="s">
        <v>66</v>
      </c>
      <c r="F25" s="172" t="s">
        <v>66</v>
      </c>
      <c r="G25" s="173"/>
    </row>
    <row r="26" spans="1:7" ht="37.5" customHeight="1">
      <c r="A26" s="161" t="s">
        <v>67</v>
      </c>
      <c r="B26" s="174"/>
      <c r="C26" s="171"/>
      <c r="D26" s="129" t="s">
        <v>67</v>
      </c>
      <c r="F26" s="172" t="s">
        <v>67</v>
      </c>
      <c r="G26" s="173"/>
    </row>
    <row r="27" spans="1:7">
      <c r="A27" s="161"/>
      <c r="B27" s="175"/>
      <c r="C27" s="171"/>
      <c r="D27" s="129"/>
      <c r="F27" s="172"/>
      <c r="G27" s="173"/>
    </row>
    <row r="28" spans="1:7">
      <c r="A28" s="161" t="s">
        <v>68</v>
      </c>
      <c r="B28" s="129"/>
      <c r="C28" s="171"/>
      <c r="D28" s="172" t="s">
        <v>69</v>
      </c>
      <c r="E28" s="171"/>
      <c r="F28" s="176" t="s">
        <v>69</v>
      </c>
      <c r="G28" s="173"/>
    </row>
    <row r="29" spans="1:7" ht="69" customHeight="1">
      <c r="A29" s="161"/>
      <c r="B29" s="129"/>
      <c r="C29" s="177"/>
      <c r="D29" s="178"/>
      <c r="E29" s="177"/>
      <c r="F29" s="129"/>
      <c r="G29" s="173"/>
    </row>
    <row r="30" spans="1:7">
      <c r="A30" s="179" t="s">
        <v>11</v>
      </c>
      <c r="B30" s="180"/>
      <c r="C30" s="181">
        <v>21</v>
      </c>
      <c r="D30" s="180" t="s">
        <v>70</v>
      </c>
      <c r="E30" s="182"/>
      <c r="F30" s="318">
        <f>ROUND(C23-F32,0)</f>
        <v>0</v>
      </c>
      <c r="G30" s="319"/>
    </row>
    <row r="31" spans="1:7">
      <c r="A31" s="179" t="s">
        <v>71</v>
      </c>
      <c r="B31" s="180"/>
      <c r="C31" s="181">
        <f>C30</f>
        <v>21</v>
      </c>
      <c r="D31" s="180" t="s">
        <v>72</v>
      </c>
      <c r="E31" s="182"/>
      <c r="F31" s="318">
        <f>ROUND(PRODUCT(F30,C31/100),1)</f>
        <v>0</v>
      </c>
      <c r="G31" s="319"/>
    </row>
    <row r="32" spans="1:7">
      <c r="A32" s="179" t="s">
        <v>11</v>
      </c>
      <c r="B32" s="180"/>
      <c r="C32" s="181">
        <v>0</v>
      </c>
      <c r="D32" s="180" t="s">
        <v>72</v>
      </c>
      <c r="E32" s="182"/>
      <c r="F32" s="318">
        <v>0</v>
      </c>
      <c r="G32" s="319"/>
    </row>
    <row r="33" spans="1:8">
      <c r="A33" s="179" t="s">
        <v>71</v>
      </c>
      <c r="B33" s="183"/>
      <c r="C33" s="184">
        <f>C32</f>
        <v>0</v>
      </c>
      <c r="D33" s="180" t="s">
        <v>72</v>
      </c>
      <c r="E33" s="156"/>
      <c r="F33" s="318">
        <f>ROUND(PRODUCT(F32,C33/100),1)</f>
        <v>0</v>
      </c>
      <c r="G33" s="319"/>
    </row>
    <row r="34" spans="1:8" s="188" customFormat="1" ht="19.5" customHeight="1" thickBot="1">
      <c r="A34" s="185" t="s">
        <v>73</v>
      </c>
      <c r="B34" s="186"/>
      <c r="C34" s="186"/>
      <c r="D34" s="186"/>
      <c r="E34" s="187"/>
      <c r="F34" s="320">
        <f>CEILING(SUM(F30:F33),IF(SUM(F30:F33)&gt;=0,1,-1))</f>
        <v>0</v>
      </c>
      <c r="G34" s="321"/>
    </row>
    <row r="36" spans="1:8">
      <c r="A36" s="1" t="s">
        <v>74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312" t="s">
        <v>757</v>
      </c>
      <c r="C37" s="312"/>
      <c r="D37" s="312"/>
      <c r="E37" s="312"/>
      <c r="F37" s="312"/>
      <c r="G37" s="312"/>
      <c r="H37" t="s">
        <v>1</v>
      </c>
    </row>
    <row r="38" spans="1:8" ht="12.75" customHeight="1">
      <c r="A38" s="189"/>
      <c r="B38" s="312"/>
      <c r="C38" s="312"/>
      <c r="D38" s="312"/>
      <c r="E38" s="312"/>
      <c r="F38" s="312"/>
      <c r="G38" s="312"/>
      <c r="H38" t="s">
        <v>1</v>
      </c>
    </row>
    <row r="39" spans="1:8">
      <c r="A39" s="189"/>
      <c r="B39" s="312"/>
      <c r="C39" s="312"/>
      <c r="D39" s="312"/>
      <c r="E39" s="312"/>
      <c r="F39" s="312"/>
      <c r="G39" s="312"/>
      <c r="H39" t="s">
        <v>1</v>
      </c>
    </row>
    <row r="40" spans="1:8">
      <c r="A40" s="189"/>
      <c r="B40" s="312"/>
      <c r="C40" s="312"/>
      <c r="D40" s="312"/>
      <c r="E40" s="312"/>
      <c r="F40" s="312"/>
      <c r="G40" s="312"/>
      <c r="H40" t="s">
        <v>1</v>
      </c>
    </row>
    <row r="41" spans="1:8">
      <c r="A41" s="189"/>
      <c r="B41" s="312"/>
      <c r="C41" s="312"/>
      <c r="D41" s="312"/>
      <c r="E41" s="312"/>
      <c r="F41" s="312"/>
      <c r="G41" s="312"/>
      <c r="H41" t="s">
        <v>1</v>
      </c>
    </row>
    <row r="42" spans="1:8">
      <c r="A42" s="189"/>
      <c r="B42" s="312"/>
      <c r="C42" s="312"/>
      <c r="D42" s="312"/>
      <c r="E42" s="312"/>
      <c r="F42" s="312"/>
      <c r="G42" s="312"/>
      <c r="H42" t="s">
        <v>1</v>
      </c>
    </row>
    <row r="43" spans="1:8">
      <c r="A43" s="189"/>
      <c r="B43" s="312"/>
      <c r="C43" s="312"/>
      <c r="D43" s="312"/>
      <c r="E43" s="312"/>
      <c r="F43" s="312"/>
      <c r="G43" s="312"/>
      <c r="H43" t="s">
        <v>1</v>
      </c>
    </row>
    <row r="44" spans="1:8">
      <c r="A44" s="189"/>
      <c r="B44" s="312"/>
      <c r="C44" s="312"/>
      <c r="D44" s="312"/>
      <c r="E44" s="312"/>
      <c r="F44" s="312"/>
      <c r="G44" s="312"/>
      <c r="H44" t="s">
        <v>1</v>
      </c>
    </row>
    <row r="45" spans="1:8" ht="0.75" customHeight="1">
      <c r="A45" s="189"/>
      <c r="B45" s="312"/>
      <c r="C45" s="312"/>
      <c r="D45" s="312"/>
      <c r="E45" s="312"/>
      <c r="F45" s="312"/>
      <c r="G45" s="312"/>
      <c r="H45" t="s">
        <v>1</v>
      </c>
    </row>
    <row r="46" spans="1:8">
      <c r="B46" s="322"/>
      <c r="C46" s="322"/>
      <c r="D46" s="322"/>
      <c r="E46" s="322"/>
      <c r="F46" s="322"/>
      <c r="G46" s="322"/>
    </row>
    <row r="47" spans="1:8">
      <c r="B47" s="322"/>
      <c r="C47" s="322"/>
      <c r="D47" s="322"/>
      <c r="E47" s="322"/>
      <c r="F47" s="322"/>
      <c r="G47" s="322"/>
    </row>
    <row r="48" spans="1:8">
      <c r="B48" s="322"/>
      <c r="C48" s="322"/>
      <c r="D48" s="322"/>
      <c r="E48" s="322"/>
      <c r="F48" s="322"/>
      <c r="G48" s="322"/>
    </row>
    <row r="49" spans="2:7">
      <c r="B49" s="322"/>
      <c r="C49" s="322"/>
      <c r="D49" s="322"/>
      <c r="E49" s="322"/>
      <c r="F49" s="322"/>
      <c r="G49" s="322"/>
    </row>
    <row r="50" spans="2:7">
      <c r="B50" s="322"/>
      <c r="C50" s="322"/>
      <c r="D50" s="322"/>
      <c r="E50" s="322"/>
      <c r="F50" s="322"/>
      <c r="G50" s="322"/>
    </row>
    <row r="51" spans="2:7">
      <c r="B51" s="322"/>
      <c r="C51" s="322"/>
      <c r="D51" s="322"/>
      <c r="E51" s="322"/>
      <c r="F51" s="322"/>
      <c r="G51" s="322"/>
    </row>
    <row r="52" spans="2:7">
      <c r="B52" s="322"/>
      <c r="C52" s="322"/>
      <c r="D52" s="322"/>
      <c r="E52" s="322"/>
      <c r="F52" s="322"/>
      <c r="G52" s="322"/>
    </row>
    <row r="53" spans="2:7">
      <c r="B53" s="322"/>
      <c r="C53" s="322"/>
      <c r="D53" s="322"/>
      <c r="E53" s="322"/>
      <c r="F53" s="322"/>
      <c r="G53" s="322"/>
    </row>
    <row r="54" spans="2:7">
      <c r="B54" s="322"/>
      <c r="C54" s="322"/>
      <c r="D54" s="322"/>
      <c r="E54" s="322"/>
      <c r="F54" s="322"/>
      <c r="G54" s="322"/>
    </row>
    <row r="55" spans="2:7">
      <c r="B55" s="322"/>
      <c r="C55" s="322"/>
      <c r="D55" s="322"/>
      <c r="E55" s="322"/>
      <c r="F55" s="322"/>
      <c r="G55" s="32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4"/>
  <sheetViews>
    <sheetView workbookViewId="0">
      <selection activeCell="F8" sqref="F8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323" t="s">
        <v>2</v>
      </c>
      <c r="B1" s="324"/>
      <c r="C1" s="190" t="s">
        <v>106</v>
      </c>
      <c r="D1" s="191"/>
      <c r="E1" s="192"/>
      <c r="F1" s="191"/>
      <c r="G1" s="193" t="s">
        <v>75</v>
      </c>
      <c r="H1" s="194" t="s">
        <v>611</v>
      </c>
      <c r="I1" s="195"/>
    </row>
    <row r="2" spans="1:57" ht="13.5" thickBot="1">
      <c r="A2" s="325" t="s">
        <v>76</v>
      </c>
      <c r="B2" s="326"/>
      <c r="C2" s="196" t="s">
        <v>109</v>
      </c>
      <c r="D2" s="197"/>
      <c r="E2" s="198"/>
      <c r="F2" s="197"/>
      <c r="G2" s="327" t="s">
        <v>588</v>
      </c>
      <c r="H2" s="328"/>
      <c r="I2" s="329"/>
    </row>
    <row r="3" spans="1:57" ht="13.5" thickTop="1">
      <c r="F3" s="129"/>
    </row>
    <row r="4" spans="1:57" ht="19.5" customHeight="1">
      <c r="A4" s="199" t="s">
        <v>77</v>
      </c>
      <c r="B4" s="200"/>
      <c r="C4" s="200"/>
      <c r="D4" s="200"/>
      <c r="E4" s="201"/>
      <c r="F4" s="200"/>
      <c r="G4" s="200"/>
      <c r="H4" s="200"/>
      <c r="I4" s="200"/>
    </row>
    <row r="5" spans="1:57" ht="13.5" thickBot="1"/>
    <row r="6" spans="1:57" s="129" customFormat="1" ht="13.5" thickBot="1">
      <c r="A6" s="202"/>
      <c r="B6" s="203" t="s">
        <v>78</v>
      </c>
      <c r="C6" s="203"/>
      <c r="D6" s="204"/>
      <c r="E6" s="205" t="s">
        <v>25</v>
      </c>
      <c r="F6" s="206" t="s">
        <v>26</v>
      </c>
      <c r="G6" s="206" t="s">
        <v>27</v>
      </c>
      <c r="H6" s="206" t="s">
        <v>28</v>
      </c>
      <c r="I6" s="207" t="s">
        <v>29</v>
      </c>
    </row>
    <row r="7" spans="1:57" s="129" customFormat="1">
      <c r="A7" s="300" t="str">
        <f>'D.1.4a D.1.4a-ZP Pol'!B7</f>
        <v>95</v>
      </c>
      <c r="B7" s="63" t="str">
        <f>'D.1.4a D.1.4a-ZP Pol'!C7</f>
        <v>Dokončovací konstrukce na pozemních stavbách</v>
      </c>
      <c r="D7" s="208"/>
      <c r="E7" s="301">
        <f>'D.1.4a D.1.4a-ZP Pol'!G10</f>
        <v>0</v>
      </c>
      <c r="F7" s="302">
        <f>'D.1.4a D.1.4a-ZP Pol'!BB10</f>
        <v>0</v>
      </c>
      <c r="G7" s="302">
        <f>'D.1.4a D.1.4a-ZP Pol'!BC10</f>
        <v>0</v>
      </c>
      <c r="H7" s="302">
        <f>'D.1.4a D.1.4a-ZP Pol'!BD10</f>
        <v>0</v>
      </c>
      <c r="I7" s="303">
        <f>'D.1.4a D.1.4a-ZP Pol'!BE10</f>
        <v>0</v>
      </c>
    </row>
    <row r="8" spans="1:57" s="129" customFormat="1">
      <c r="A8" s="300" t="str">
        <f>'D.1.4a D.1.4a-ZP Pol'!B11</f>
        <v>725</v>
      </c>
      <c r="B8" s="63" t="str">
        <f>'D.1.4a D.1.4a-ZP Pol'!C11</f>
        <v>Zařizovací předměty</v>
      </c>
      <c r="D8" s="208"/>
      <c r="E8" s="301">
        <f>'D.1.4a D.1.4a-ZP Pol'!BA175</f>
        <v>0</v>
      </c>
      <c r="F8" s="302">
        <f>'D.1.4a D.1.4a-ZP Pol'!G175-'D.1.4a D.1.4a-ZP Pol'!G174</f>
        <v>0</v>
      </c>
      <c r="G8" s="302">
        <f>'D.1.4a D.1.4a-ZP Pol'!BC175</f>
        <v>0</v>
      </c>
      <c r="H8" s="302">
        <f>'D.1.4a D.1.4a-ZP Pol'!BD175</f>
        <v>0</v>
      </c>
      <c r="I8" s="303">
        <f>'D.1.4a D.1.4a-ZP Pol'!G174</f>
        <v>0</v>
      </c>
    </row>
    <row r="9" spans="1:57" s="129" customFormat="1" ht="13.5" thickBot="1">
      <c r="A9" s="300" t="str">
        <f>'D.1.4a D.1.4a-ZP Pol'!B176</f>
        <v>D96</v>
      </c>
      <c r="B9" s="63" t="str">
        <f>'D.1.4a D.1.4a-ZP Pol'!C176</f>
        <v>Přesuny suti a vybouraných hmot</v>
      </c>
      <c r="D9" s="208"/>
      <c r="E9" s="301">
        <f>'D.1.4a D.1.4a-ZP Pol'!G178</f>
        <v>0</v>
      </c>
      <c r="F9" s="302">
        <f>'D.1.4a D.1.4a-ZP Pol'!BB178</f>
        <v>0</v>
      </c>
      <c r="G9" s="302">
        <f>'D.1.4a D.1.4a-ZP Pol'!BC178</f>
        <v>0</v>
      </c>
      <c r="H9" s="302">
        <f>'D.1.4a D.1.4a-ZP Pol'!BD178</f>
        <v>0</v>
      </c>
      <c r="I9" s="303">
        <f>'D.1.4a D.1.4a-ZP Pol'!BE178</f>
        <v>0</v>
      </c>
    </row>
    <row r="10" spans="1:57" s="13" customFormat="1" ht="13.5" thickBot="1">
      <c r="A10" s="209"/>
      <c r="B10" s="210" t="s">
        <v>79</v>
      </c>
      <c r="C10" s="210"/>
      <c r="D10" s="211"/>
      <c r="E10" s="212">
        <f>SUM(E7:E9)</f>
        <v>0</v>
      </c>
      <c r="F10" s="213">
        <f>SUM(F7:F9)</f>
        <v>0</v>
      </c>
      <c r="G10" s="213">
        <f>SUM(G7:G9)</f>
        <v>0</v>
      </c>
      <c r="H10" s="213">
        <f>SUM(H7:H9)</f>
        <v>0</v>
      </c>
      <c r="I10" s="214">
        <f>SUM(I7:I9)</f>
        <v>0</v>
      </c>
    </row>
    <row r="11" spans="1:57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57" ht="19.5" customHeight="1">
      <c r="A12" s="200" t="s">
        <v>80</v>
      </c>
      <c r="B12" s="200"/>
      <c r="C12" s="200"/>
      <c r="D12" s="200"/>
      <c r="E12" s="200"/>
      <c r="F12" s="200"/>
      <c r="G12" s="215"/>
      <c r="H12" s="200"/>
      <c r="I12" s="200"/>
      <c r="BA12" s="135"/>
      <c r="BB12" s="135"/>
      <c r="BC12" s="135"/>
      <c r="BD12" s="135"/>
      <c r="BE12" s="135"/>
    </row>
    <row r="13" spans="1:57" ht="13.5" thickBot="1"/>
    <row r="14" spans="1:57">
      <c r="A14" s="166" t="s">
        <v>81</v>
      </c>
      <c r="B14" s="167"/>
      <c r="C14" s="167"/>
      <c r="D14" s="216"/>
      <c r="E14" s="217" t="s">
        <v>82</v>
      </c>
      <c r="F14" s="218" t="s">
        <v>12</v>
      </c>
      <c r="G14" s="219" t="s">
        <v>83</v>
      </c>
      <c r="H14" s="220"/>
      <c r="I14" s="221" t="s">
        <v>82</v>
      </c>
    </row>
    <row r="15" spans="1:57">
      <c r="A15" s="222" t="s">
        <v>389</v>
      </c>
      <c r="B15" s="223"/>
      <c r="C15" s="223"/>
      <c r="D15" s="224"/>
      <c r="E15" s="225"/>
      <c r="F15" s="226"/>
      <c r="G15" s="227">
        <v>0</v>
      </c>
      <c r="H15" s="228"/>
      <c r="I15" s="229">
        <f t="shared" ref="I15:I22" si="0">E15+F15*G15/100</f>
        <v>0</v>
      </c>
      <c r="BA15">
        <v>0</v>
      </c>
    </row>
    <row r="16" spans="1:57">
      <c r="A16" s="222" t="s">
        <v>390</v>
      </c>
      <c r="B16" s="223"/>
      <c r="C16" s="223"/>
      <c r="D16" s="224"/>
      <c r="E16" s="225"/>
      <c r="F16" s="226"/>
      <c r="G16" s="227">
        <v>0</v>
      </c>
      <c r="H16" s="228"/>
      <c r="I16" s="229">
        <f t="shared" si="0"/>
        <v>0</v>
      </c>
      <c r="BA16">
        <v>0</v>
      </c>
    </row>
    <row r="17" spans="1:53">
      <c r="A17" s="222" t="s">
        <v>391</v>
      </c>
      <c r="B17" s="223"/>
      <c r="C17" s="223"/>
      <c r="D17" s="224"/>
      <c r="E17" s="225"/>
      <c r="F17" s="226"/>
      <c r="G17" s="227">
        <v>0</v>
      </c>
      <c r="H17" s="228"/>
      <c r="I17" s="229">
        <f t="shared" si="0"/>
        <v>0</v>
      </c>
      <c r="BA17">
        <v>0</v>
      </c>
    </row>
    <row r="18" spans="1:53">
      <c r="A18" s="222" t="s">
        <v>392</v>
      </c>
      <c r="B18" s="223"/>
      <c r="C18" s="223"/>
      <c r="D18" s="224"/>
      <c r="E18" s="225"/>
      <c r="F18" s="226"/>
      <c r="G18" s="227">
        <v>0</v>
      </c>
      <c r="H18" s="228"/>
      <c r="I18" s="229">
        <f t="shared" si="0"/>
        <v>0</v>
      </c>
      <c r="BA18">
        <v>0</v>
      </c>
    </row>
    <row r="19" spans="1:53">
      <c r="A19" s="222" t="s">
        <v>393</v>
      </c>
      <c r="B19" s="223"/>
      <c r="C19" s="223"/>
      <c r="D19" s="224"/>
      <c r="E19" s="225"/>
      <c r="F19" s="226"/>
      <c r="G19" s="227">
        <v>0</v>
      </c>
      <c r="H19" s="228"/>
      <c r="I19" s="229">
        <f t="shared" si="0"/>
        <v>0</v>
      </c>
      <c r="BA19">
        <v>1</v>
      </c>
    </row>
    <row r="20" spans="1:53">
      <c r="A20" s="222" t="s">
        <v>394</v>
      </c>
      <c r="B20" s="223"/>
      <c r="C20" s="223"/>
      <c r="D20" s="224"/>
      <c r="E20" s="225"/>
      <c r="F20" s="226"/>
      <c r="G20" s="227">
        <v>0</v>
      </c>
      <c r="H20" s="228"/>
      <c r="I20" s="229">
        <f t="shared" si="0"/>
        <v>0</v>
      </c>
      <c r="BA20">
        <v>1</v>
      </c>
    </row>
    <row r="21" spans="1:53">
      <c r="A21" s="222" t="s">
        <v>395</v>
      </c>
      <c r="B21" s="223"/>
      <c r="C21" s="223"/>
      <c r="D21" s="224"/>
      <c r="E21" s="225"/>
      <c r="F21" s="226"/>
      <c r="G21" s="227">
        <v>0</v>
      </c>
      <c r="H21" s="228"/>
      <c r="I21" s="229">
        <f t="shared" si="0"/>
        <v>0</v>
      </c>
      <c r="BA21">
        <v>2</v>
      </c>
    </row>
    <row r="22" spans="1:53">
      <c r="A22" s="222" t="s">
        <v>396</v>
      </c>
      <c r="B22" s="223"/>
      <c r="C22" s="223"/>
      <c r="D22" s="224"/>
      <c r="E22" s="225"/>
      <c r="F22" s="226"/>
      <c r="G22" s="227">
        <v>0</v>
      </c>
      <c r="H22" s="228"/>
      <c r="I22" s="229">
        <f t="shared" si="0"/>
        <v>0</v>
      </c>
      <c r="BA22">
        <v>2</v>
      </c>
    </row>
    <row r="23" spans="1:53" ht="13.5" thickBot="1">
      <c r="A23" s="230"/>
      <c r="B23" s="231" t="s">
        <v>84</v>
      </c>
      <c r="C23" s="232"/>
      <c r="D23" s="233"/>
      <c r="E23" s="234"/>
      <c r="F23" s="235"/>
      <c r="G23" s="235"/>
      <c r="H23" s="330">
        <f>SUM(I15:I22)</f>
        <v>0</v>
      </c>
      <c r="I23" s="331"/>
    </row>
    <row r="25" spans="1:53">
      <c r="B25" s="13"/>
      <c r="F25" s="236"/>
      <c r="G25" s="237"/>
      <c r="H25" s="237"/>
      <c r="I25" s="46"/>
    </row>
    <row r="26" spans="1:53">
      <c r="F26" s="236"/>
      <c r="G26" s="237"/>
      <c r="H26" s="237"/>
      <c r="I26" s="46"/>
    </row>
    <row r="27" spans="1:53">
      <c r="F27" s="236"/>
      <c r="G27" s="237"/>
      <c r="H27" s="237"/>
      <c r="I27" s="46"/>
    </row>
    <row r="28" spans="1:53">
      <c r="F28" s="236"/>
      <c r="G28" s="237"/>
      <c r="H28" s="237"/>
      <c r="I28" s="46"/>
    </row>
    <row r="29" spans="1:53">
      <c r="F29" s="236"/>
      <c r="G29" s="237"/>
      <c r="H29" s="237"/>
      <c r="I29" s="46"/>
    </row>
    <row r="30" spans="1:53">
      <c r="F30" s="236"/>
      <c r="G30" s="237"/>
      <c r="H30" s="237"/>
      <c r="I30" s="46"/>
    </row>
    <row r="31" spans="1:53">
      <c r="F31" s="236"/>
      <c r="G31" s="237"/>
      <c r="H31" s="237"/>
      <c r="I31" s="46"/>
    </row>
    <row r="32" spans="1:53">
      <c r="F32" s="236"/>
      <c r="G32" s="237"/>
      <c r="H32" s="237"/>
      <c r="I32" s="46"/>
    </row>
    <row r="33" spans="6:9">
      <c r="F33" s="236"/>
      <c r="G33" s="237"/>
      <c r="H33" s="237"/>
      <c r="I33" s="46"/>
    </row>
    <row r="34" spans="6:9">
      <c r="F34" s="236"/>
      <c r="G34" s="237"/>
      <c r="H34" s="237"/>
      <c r="I34" s="46"/>
    </row>
    <row r="35" spans="6:9">
      <c r="F35" s="236"/>
      <c r="G35" s="237"/>
      <c r="H35" s="237"/>
      <c r="I35" s="46"/>
    </row>
    <row r="36" spans="6:9">
      <c r="F36" s="236"/>
      <c r="G36" s="237"/>
      <c r="H36" s="237"/>
      <c r="I36" s="46"/>
    </row>
    <row r="37" spans="6:9">
      <c r="F37" s="236"/>
      <c r="G37" s="237"/>
      <c r="H37" s="237"/>
      <c r="I37" s="46"/>
    </row>
    <row r="38" spans="6:9">
      <c r="F38" s="236"/>
      <c r="G38" s="237"/>
      <c r="H38" s="237"/>
      <c r="I38" s="46"/>
    </row>
    <row r="39" spans="6:9">
      <c r="F39" s="236"/>
      <c r="G39" s="237"/>
      <c r="H39" s="237"/>
      <c r="I39" s="46"/>
    </row>
    <row r="40" spans="6:9">
      <c r="F40" s="236"/>
      <c r="G40" s="237"/>
      <c r="H40" s="237"/>
      <c r="I40" s="46"/>
    </row>
    <row r="41" spans="6:9">
      <c r="F41" s="236"/>
      <c r="G41" s="237"/>
      <c r="H41" s="237"/>
      <c r="I41" s="46"/>
    </row>
    <row r="42" spans="6:9">
      <c r="F42" s="236"/>
      <c r="G42" s="237"/>
      <c r="H42" s="237"/>
      <c r="I42" s="46"/>
    </row>
    <row r="43" spans="6:9">
      <c r="F43" s="236"/>
      <c r="G43" s="237"/>
      <c r="H43" s="237"/>
      <c r="I43" s="46"/>
    </row>
    <row r="44" spans="6:9">
      <c r="F44" s="236"/>
      <c r="G44" s="237"/>
      <c r="H44" s="237"/>
      <c r="I44" s="46"/>
    </row>
    <row r="45" spans="6:9">
      <c r="F45" s="236"/>
      <c r="G45" s="237"/>
      <c r="H45" s="237"/>
      <c r="I45" s="46"/>
    </row>
    <row r="46" spans="6:9">
      <c r="F46" s="236"/>
      <c r="G46" s="237"/>
      <c r="H46" s="237"/>
      <c r="I46" s="46"/>
    </row>
    <row r="47" spans="6:9">
      <c r="F47" s="236"/>
      <c r="G47" s="237"/>
      <c r="H47" s="237"/>
      <c r="I47" s="46"/>
    </row>
    <row r="48" spans="6:9">
      <c r="F48" s="236"/>
      <c r="G48" s="237"/>
      <c r="H48" s="237"/>
      <c r="I48" s="46"/>
    </row>
    <row r="49" spans="6:9">
      <c r="F49" s="236"/>
      <c r="G49" s="237"/>
      <c r="H49" s="237"/>
      <c r="I49" s="46"/>
    </row>
    <row r="50" spans="6:9">
      <c r="F50" s="236"/>
      <c r="G50" s="237"/>
      <c r="H50" s="237"/>
      <c r="I50" s="46"/>
    </row>
    <row r="51" spans="6:9">
      <c r="F51" s="236"/>
      <c r="G51" s="237"/>
      <c r="H51" s="237"/>
      <c r="I51" s="46"/>
    </row>
    <row r="52" spans="6:9">
      <c r="F52" s="236"/>
      <c r="G52" s="237"/>
      <c r="H52" s="237"/>
      <c r="I52" s="46"/>
    </row>
    <row r="53" spans="6:9">
      <c r="F53" s="236"/>
      <c r="G53" s="237"/>
      <c r="H53" s="237"/>
      <c r="I53" s="46"/>
    </row>
    <row r="54" spans="6:9">
      <c r="F54" s="236"/>
      <c r="G54" s="237"/>
      <c r="H54" s="237"/>
      <c r="I54" s="46"/>
    </row>
    <row r="55" spans="6:9">
      <c r="F55" s="236"/>
      <c r="G55" s="237"/>
      <c r="H55" s="237"/>
      <c r="I55" s="46"/>
    </row>
    <row r="56" spans="6:9">
      <c r="F56" s="236"/>
      <c r="G56" s="237"/>
      <c r="H56" s="237"/>
      <c r="I56" s="46"/>
    </row>
    <row r="57" spans="6:9">
      <c r="F57" s="236"/>
      <c r="G57" s="237"/>
      <c r="H57" s="237"/>
      <c r="I57" s="46"/>
    </row>
    <row r="58" spans="6:9">
      <c r="F58" s="236"/>
      <c r="G58" s="237"/>
      <c r="H58" s="237"/>
      <c r="I58" s="46"/>
    </row>
    <row r="59" spans="6:9">
      <c r="F59" s="236"/>
      <c r="G59" s="237"/>
      <c r="H59" s="237"/>
      <c r="I59" s="46"/>
    </row>
    <row r="60" spans="6:9">
      <c r="F60" s="236"/>
      <c r="G60" s="237"/>
      <c r="H60" s="237"/>
      <c r="I60" s="46"/>
    </row>
    <row r="61" spans="6:9">
      <c r="F61" s="236"/>
      <c r="G61" s="237"/>
      <c r="H61" s="237"/>
      <c r="I61" s="46"/>
    </row>
    <row r="62" spans="6:9">
      <c r="F62" s="236"/>
      <c r="G62" s="237"/>
      <c r="H62" s="237"/>
      <c r="I62" s="46"/>
    </row>
    <row r="63" spans="6:9">
      <c r="F63" s="236"/>
      <c r="G63" s="237"/>
      <c r="H63" s="237"/>
      <c r="I63" s="46"/>
    </row>
    <row r="64" spans="6:9">
      <c r="F64" s="236"/>
      <c r="G64" s="237"/>
      <c r="H64" s="237"/>
      <c r="I64" s="46"/>
    </row>
    <row r="65" spans="6:9">
      <c r="F65" s="236"/>
      <c r="G65" s="237"/>
      <c r="H65" s="237"/>
      <c r="I65" s="46"/>
    </row>
    <row r="66" spans="6:9">
      <c r="F66" s="236"/>
      <c r="G66" s="237"/>
      <c r="H66" s="237"/>
      <c r="I66" s="46"/>
    </row>
    <row r="67" spans="6:9">
      <c r="F67" s="236"/>
      <c r="G67" s="237"/>
      <c r="H67" s="237"/>
      <c r="I67" s="46"/>
    </row>
    <row r="68" spans="6:9">
      <c r="F68" s="236"/>
      <c r="G68" s="237"/>
      <c r="H68" s="237"/>
      <c r="I68" s="46"/>
    </row>
    <row r="69" spans="6:9">
      <c r="F69" s="236"/>
      <c r="G69" s="237"/>
      <c r="H69" s="237"/>
      <c r="I69" s="46"/>
    </row>
    <row r="70" spans="6:9">
      <c r="F70" s="236"/>
      <c r="G70" s="237"/>
      <c r="H70" s="237"/>
      <c r="I70" s="46"/>
    </row>
    <row r="71" spans="6:9">
      <c r="F71" s="236"/>
      <c r="G71" s="237"/>
      <c r="H71" s="237"/>
      <c r="I71" s="46"/>
    </row>
    <row r="72" spans="6:9">
      <c r="F72" s="236"/>
      <c r="G72" s="237"/>
      <c r="H72" s="237"/>
      <c r="I72" s="46"/>
    </row>
    <row r="73" spans="6:9">
      <c r="F73" s="236"/>
      <c r="G73" s="237"/>
      <c r="H73" s="237"/>
      <c r="I73" s="46"/>
    </row>
    <row r="74" spans="6:9">
      <c r="F74" s="236"/>
      <c r="G74" s="237"/>
      <c r="H74" s="237"/>
      <c r="I74" s="46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37</vt:i4>
      </vt:variant>
    </vt:vector>
  </HeadingPairs>
  <TitlesOfParts>
    <vt:vector size="47" baseType="lpstr">
      <vt:lpstr>Stavba</vt:lpstr>
      <vt:lpstr>D.1.4a D.1.4a-SP KL</vt:lpstr>
      <vt:lpstr>D.1.4a D.1.4a-SP Rek</vt:lpstr>
      <vt:lpstr>D.1.4a D.1.4a-SP Pol</vt:lpstr>
      <vt:lpstr>D.1.4a D.1.4a-Vo KL</vt:lpstr>
      <vt:lpstr>D.1.4a D.1.4a-Vo Rek</vt:lpstr>
      <vt:lpstr>D.1.4a D.1.4a-Vo Pol</vt:lpstr>
      <vt:lpstr>D.1.4a D.1.4a-ZP KL</vt:lpstr>
      <vt:lpstr>D.1.4a D.1.4a-ZP Rek</vt:lpstr>
      <vt:lpstr>D.1.4a D.1.4a-ZP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'D.1.4a D.1.4a-SP Pol'!Názvy_tisku</vt:lpstr>
      <vt:lpstr>'D.1.4a D.1.4a-SP Rek'!Názvy_tisku</vt:lpstr>
      <vt:lpstr>'D.1.4a D.1.4a-Vo Pol'!Názvy_tisku</vt:lpstr>
      <vt:lpstr>'D.1.4a D.1.4a-Vo Rek'!Názvy_tisku</vt:lpstr>
      <vt:lpstr>'D.1.4a D.1.4a-ZP Pol'!Názvy_tisku</vt:lpstr>
      <vt:lpstr>'D.1.4a D.1.4a-ZP Rek'!Názvy_tisku</vt:lpstr>
      <vt:lpstr>Stavba!Objednatel</vt:lpstr>
      <vt:lpstr>Stavba!Objekt</vt:lpstr>
      <vt:lpstr>'D.1.4a D.1.4a-SP KL'!Oblast_tisku</vt:lpstr>
      <vt:lpstr>'D.1.4a D.1.4a-SP Pol'!Oblast_tisku</vt:lpstr>
      <vt:lpstr>'D.1.4a D.1.4a-SP Rek'!Oblast_tisku</vt:lpstr>
      <vt:lpstr>'D.1.4a D.1.4a-Vo KL'!Oblast_tisku</vt:lpstr>
      <vt:lpstr>'D.1.4a D.1.4a-Vo Pol'!Oblast_tisku</vt:lpstr>
      <vt:lpstr>'D.1.4a D.1.4a-Vo Rek'!Oblast_tisku</vt:lpstr>
      <vt:lpstr>'D.1.4a D.1.4a-ZP KL'!Oblast_tisku</vt:lpstr>
      <vt:lpstr>'D.1.4a D.1.4a-ZP Pol'!Oblast_tisku</vt:lpstr>
      <vt:lpstr>'D.1.4a D.1.4a-ZP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Onderka</dc:creator>
  <cp:lastModifiedBy>Onderka</cp:lastModifiedBy>
  <cp:lastPrinted>2017-04-13T08:57:53Z</cp:lastPrinted>
  <dcterms:created xsi:type="dcterms:W3CDTF">2017-04-12T15:00:31Z</dcterms:created>
  <dcterms:modified xsi:type="dcterms:W3CDTF">2018-04-13T06:23:59Z</dcterms:modified>
</cp:coreProperties>
</file>