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6000" activeTab="0"/>
  </bookViews>
  <sheets>
    <sheet name="Tarify_VZ_Final_Prazdne" sheetId="1" r:id="rId1"/>
  </sheets>
  <definedNames/>
  <calcPr fullCalcOnLoad="1"/>
</workbook>
</file>

<file path=xl/sharedStrings.xml><?xml version="1.0" encoding="utf-8"?>
<sst xmlns="http://schemas.openxmlformats.org/spreadsheetml/2006/main" count="230" uniqueCount="92">
  <si>
    <t>Popis tarifů</t>
  </si>
  <si>
    <t>neomezené volání:</t>
  </si>
  <si>
    <t>ČR pevné sítě</t>
  </si>
  <si>
    <t>ČR vlastní mobilní síť</t>
  </si>
  <si>
    <t>ČR ostatní mobilní sítě</t>
  </si>
  <si>
    <t>mezinárodní hovory</t>
  </si>
  <si>
    <t>mezinárodní roaming</t>
  </si>
  <si>
    <t>SMS</t>
  </si>
  <si>
    <t>Hlasové tarify</t>
  </si>
  <si>
    <t>vnitropodniková síť</t>
  </si>
  <si>
    <t>neomezené:</t>
  </si>
  <si>
    <t>Tarif W</t>
  </si>
  <si>
    <t>300 volných minut pro:</t>
  </si>
  <si>
    <t>120 volných minut pro:</t>
  </si>
  <si>
    <t>Soutěží se</t>
  </si>
  <si>
    <t>cena tarifu / měsíc</t>
  </si>
  <si>
    <t>omezené:</t>
  </si>
  <si>
    <t>data = přístup k internetu a přístup k mailu</t>
  </si>
  <si>
    <t>Datové tarify</t>
  </si>
  <si>
    <t>paušál za SIM ve VPN / měsíc</t>
  </si>
  <si>
    <t>Total</t>
  </si>
  <si>
    <t>ks SIM</t>
  </si>
  <si>
    <t>% SIM</t>
  </si>
  <si>
    <t>neomezená data:</t>
  </si>
  <si>
    <t>omezená data:</t>
  </si>
  <si>
    <t>Platí pro všechny výše uvedené tarify</t>
  </si>
  <si>
    <t>Ceny pro</t>
  </si>
  <si>
    <t xml:space="preserve">Soutěží se </t>
  </si>
  <si>
    <t>Kč/min</t>
  </si>
  <si>
    <t>ostatní státy</t>
  </si>
  <si>
    <t>příchozí</t>
  </si>
  <si>
    <t>odchozí</t>
  </si>
  <si>
    <t>cena SMS ČR</t>
  </si>
  <si>
    <t>SMS ČR</t>
  </si>
  <si>
    <t>MMS ČR</t>
  </si>
  <si>
    <t>MMS mimo ČR</t>
  </si>
  <si>
    <t>Kč/ks</t>
  </si>
  <si>
    <t>SMS mimo ČR</t>
  </si>
  <si>
    <t>Kč/SIM ve VPN/měsíc</t>
  </si>
  <si>
    <t>Kč/měsíc</t>
  </si>
  <si>
    <t>Kč/min nad rámec volných</t>
  </si>
  <si>
    <t>Nabídková cena celkem</t>
  </si>
  <si>
    <t>rychlost až 512 kb/s</t>
  </si>
  <si>
    <t>zdarma</t>
  </si>
  <si>
    <t>volání ve VPN nečerpá volné minuty v rámci tarifu</t>
  </si>
  <si>
    <t>Počet jednotek za měsíc  pro kalkulaci</t>
  </si>
  <si>
    <t>Počet</t>
  </si>
  <si>
    <t>Nabídková cena bez DPH</t>
  </si>
  <si>
    <t>DPH</t>
  </si>
  <si>
    <t>Nabídková cena včetně DPH</t>
  </si>
  <si>
    <t>Celkem bez DPH za měsíc</t>
  </si>
  <si>
    <t>státy EU</t>
  </si>
  <si>
    <t>Evropa - státy mimo EU</t>
  </si>
  <si>
    <t>Ostatní či jiné zde neuvedené poplatky vztahující se ke zde uvedeným poptávaným službám</t>
  </si>
  <si>
    <t>Poř.č.</t>
  </si>
  <si>
    <t>Tarif TOP</t>
  </si>
  <si>
    <t>počet volných minut a volných SMS je požadován jako minimální počet volných, pokud uchazeč nabídne více volných, nebude tento počet hodnocen</t>
  </si>
  <si>
    <t>Podrobný elektronický výpis - je vždy součástí ceny tarifu a má účetní hodnotu 1Kč</t>
  </si>
  <si>
    <t>Příloha č.4 - Tabulka pro vyhodnocení</t>
  </si>
  <si>
    <t>k Zadávací dokumentaci zadávacího řízení</t>
  </si>
  <si>
    <t>Tarif M</t>
  </si>
  <si>
    <t>cena minuty ČR pevná síť volání</t>
  </si>
  <si>
    <t>lze přidat k hlasu volitelně</t>
  </si>
  <si>
    <t>cena minuty ČR mobilní síť Telefónica volání</t>
  </si>
  <si>
    <t>cena minuty ČR mobilní síť T-Mobile volání</t>
  </si>
  <si>
    <t>cena minuty ČR mobilní síť Vodafone volání</t>
  </si>
  <si>
    <t>Tarif MM</t>
  </si>
  <si>
    <t>400 volných minut pro:</t>
  </si>
  <si>
    <t>tarifikace pro všechna uskutečněná volání je 60+1</t>
  </si>
  <si>
    <t>"Veřejná zakázka na poskytování mobilních telekomunikačních služeb pro statutární město Ostrava, právnické osoby zřízené a založené statutárním městem Ostrava, popřípadě městskými obvody"</t>
  </si>
  <si>
    <t>viz Datové tarify - bez omezení FUP</t>
  </si>
  <si>
    <t>150 volných</t>
  </si>
  <si>
    <t>viz Datové tarify - s omezením FUP</t>
  </si>
  <si>
    <t>Platí pouze pro Tarif MM, Tarif M a Tarif W</t>
  </si>
  <si>
    <t>jak samostatné datové SIM karty, tak libovolně přidat datový tarif k hlasovému tarifu</t>
  </si>
  <si>
    <t>Tarif omezený - ČR  - D1</t>
  </si>
  <si>
    <t>FUP min. 1 GB/měsíc</t>
  </si>
  <si>
    <t>FUP min. 3 GB/měsíc</t>
  </si>
  <si>
    <t>FUP min. 10 GB/měsíc</t>
  </si>
  <si>
    <t>Tarif omezený - ČR  - D2</t>
  </si>
  <si>
    <t>Tarif omezený - ČR  - D3</t>
  </si>
  <si>
    <t>50 volných</t>
  </si>
  <si>
    <t>Datový balíček 1 mimo ČR</t>
  </si>
  <si>
    <t>bez omezení rychlosti</t>
  </si>
  <si>
    <t>cena za měsíc</t>
  </si>
  <si>
    <t>FUP minimálně 200 MB</t>
  </si>
  <si>
    <t>lze přidat ke hlasovému tarifu</t>
  </si>
  <si>
    <t>mimo ČR</t>
  </si>
  <si>
    <t>Datový balíček 2 mimo ČR</t>
  </si>
  <si>
    <t>svět</t>
  </si>
  <si>
    <t>ČR</t>
  </si>
  <si>
    <t>Kč/ks nad rámec volných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</si>
</sst>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0_ ;[Red]\-#,##0.00\ "/>
    <numFmt numFmtId="166" formatCode="#,##0.0000"/>
    <numFmt numFmtId="167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sz val="8"/>
      <name val="Calibri"/>
      <family val="2"/>
    </font>
    <font>
      <sz val="10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47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 wrapText="1"/>
      <protection hidden="1"/>
    </xf>
    <xf numFmtId="4" fontId="3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wrapText="1"/>
      <protection hidden="1"/>
    </xf>
    <xf numFmtId="0" fontId="3" fillId="33" borderId="0" xfId="0" applyFont="1" applyFill="1" applyAlignment="1" applyProtection="1">
      <alignment horizontal="center"/>
      <protection hidden="1"/>
    </xf>
    <xf numFmtId="164" fontId="3" fillId="33" borderId="0" xfId="47" applyNumberFormat="1" applyFont="1" applyFill="1" applyAlignment="1" applyProtection="1">
      <alignment horizontal="center"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 wrapText="1"/>
      <protection hidden="1"/>
    </xf>
    <xf numFmtId="0" fontId="3" fillId="0" borderId="0" xfId="0" applyFont="1" applyFill="1" applyAlignment="1" applyProtection="1">
      <alignment/>
      <protection hidden="1"/>
    </xf>
    <xf numFmtId="4" fontId="3" fillId="0" borderId="0" xfId="0" applyNumberFormat="1" applyFont="1" applyFill="1" applyAlignment="1" applyProtection="1">
      <alignment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/>
      <protection hidden="1"/>
    </xf>
    <xf numFmtId="4" fontId="3" fillId="34" borderId="0" xfId="0" applyNumberFormat="1" applyFont="1" applyFill="1" applyAlignment="1" applyProtection="1">
      <alignment/>
      <protection hidden="1" locked="0"/>
    </xf>
    <xf numFmtId="9" fontId="3" fillId="34" borderId="0" xfId="47" applyFont="1" applyFill="1" applyAlignment="1" applyProtection="1">
      <alignment/>
      <protection hidden="1" locked="0"/>
    </xf>
    <xf numFmtId="3" fontId="3" fillId="0" borderId="0" xfId="0" applyNumberFormat="1" applyFont="1" applyAlignment="1" applyProtection="1">
      <alignment horizontal="center"/>
      <protection hidden="1"/>
    </xf>
    <xf numFmtId="3" fontId="41" fillId="0" borderId="0" xfId="0" applyNumberFormat="1" applyFont="1" applyAlignment="1" applyProtection="1">
      <alignment horizontal="center"/>
      <protection hidden="1"/>
    </xf>
    <xf numFmtId="0" fontId="41" fillId="35" borderId="0" xfId="0" applyFont="1" applyFill="1" applyAlignment="1" applyProtection="1">
      <alignment horizontal="center"/>
      <protection hidden="1"/>
    </xf>
    <xf numFmtId="4" fontId="42" fillId="34" borderId="0" xfId="0" applyNumberFormat="1" applyFont="1" applyFill="1" applyAlignment="1" applyProtection="1">
      <alignment/>
      <protection hidden="1" locked="0"/>
    </xf>
    <xf numFmtId="0" fontId="3" fillId="0" borderId="0" xfId="0" applyFont="1" applyFill="1" applyAlignment="1" applyProtection="1">
      <alignment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164" fontId="3" fillId="0" borderId="0" xfId="47" applyNumberFormat="1" applyFont="1" applyFill="1" applyAlignment="1" applyProtection="1">
      <alignment horizontal="center"/>
      <protection hidden="1"/>
    </xf>
    <xf numFmtId="3" fontId="41" fillId="0" borderId="0" xfId="0" applyNumberFormat="1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wrapText="1"/>
      <protection hidden="1"/>
    </xf>
    <xf numFmtId="0" fontId="3" fillId="0" borderId="12" xfId="0" applyFont="1" applyBorder="1" applyAlignment="1" applyProtection="1">
      <alignment wrapText="1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wrapText="1"/>
      <protection hidden="1"/>
    </xf>
    <xf numFmtId="4" fontId="3" fillId="34" borderId="0" xfId="0" applyNumberFormat="1" applyFont="1" applyFill="1" applyBorder="1" applyAlignment="1" applyProtection="1">
      <alignment/>
      <protection hidden="1" locked="0"/>
    </xf>
    <xf numFmtId="9" fontId="3" fillId="34" borderId="0" xfId="47" applyFont="1" applyFill="1" applyBorder="1" applyAlignment="1" applyProtection="1">
      <alignment/>
      <protection hidden="1" locked="0"/>
    </xf>
    <xf numFmtId="4" fontId="3" fillId="0" borderId="0" xfId="0" applyNumberFormat="1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164" fontId="3" fillId="33" borderId="15" xfId="47" applyNumberFormat="1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wrapText="1"/>
      <protection hidden="1"/>
    </xf>
    <xf numFmtId="4" fontId="3" fillId="34" borderId="17" xfId="0" applyNumberFormat="1" applyFont="1" applyFill="1" applyBorder="1" applyAlignment="1" applyProtection="1">
      <alignment/>
      <protection hidden="1" locked="0"/>
    </xf>
    <xf numFmtId="0" fontId="5" fillId="0" borderId="17" xfId="0" applyFont="1" applyBorder="1" applyAlignment="1" applyProtection="1">
      <alignment wrapText="1"/>
      <protection hidden="1"/>
    </xf>
    <xf numFmtId="9" fontId="3" fillId="34" borderId="17" xfId="47" applyFont="1" applyFill="1" applyBorder="1" applyAlignment="1" applyProtection="1">
      <alignment/>
      <protection hidden="1" locked="0"/>
    </xf>
    <xf numFmtId="4" fontId="3" fillId="0" borderId="17" xfId="0" applyNumberFormat="1" applyFont="1" applyFill="1" applyBorder="1" applyAlignment="1" applyProtection="1">
      <alignment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 wrapText="1"/>
      <protection hidden="1"/>
    </xf>
    <xf numFmtId="0" fontId="3" fillId="33" borderId="17" xfId="0" applyFont="1" applyFill="1" applyBorder="1" applyAlignment="1" applyProtection="1">
      <alignment horizontal="center"/>
      <protection hidden="1"/>
    </xf>
    <xf numFmtId="164" fontId="3" fillId="33" borderId="18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 wrapText="1"/>
      <protection hidden="1"/>
    </xf>
    <xf numFmtId="4" fontId="2" fillId="34" borderId="0" xfId="0" applyNumberFormat="1" applyFont="1" applyFill="1" applyAlignment="1" applyProtection="1">
      <alignment/>
      <protection hidden="1"/>
    </xf>
    <xf numFmtId="0" fontId="3" fillId="35" borderId="0" xfId="0" applyFont="1" applyFill="1" applyAlignment="1" applyProtection="1">
      <alignment/>
      <protection hidden="1"/>
    </xf>
    <xf numFmtId="0" fontId="3" fillId="35" borderId="0" xfId="0" applyFont="1" applyFill="1" applyAlignment="1" applyProtection="1">
      <alignment wrapText="1"/>
      <protection hidden="1"/>
    </xf>
    <xf numFmtId="3" fontId="41" fillId="35" borderId="0" xfId="0" applyNumberFormat="1" applyFont="1" applyFill="1" applyAlignment="1" applyProtection="1">
      <alignment horizontal="center"/>
      <protection hidden="1"/>
    </xf>
    <xf numFmtId="0" fontId="3" fillId="35" borderId="0" xfId="0" applyFont="1" applyFill="1" applyAlignment="1" applyProtection="1">
      <alignment horizontal="center"/>
      <protection hidden="1"/>
    </xf>
    <xf numFmtId="4" fontId="3" fillId="35" borderId="0" xfId="0" applyNumberFormat="1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4" fontId="3" fillId="34" borderId="0" xfId="0" applyNumberFormat="1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164" fontId="3" fillId="33" borderId="0" xfId="47" applyNumberFormat="1" applyFont="1" applyFill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wrapText="1"/>
      <protection/>
    </xf>
    <xf numFmtId="9" fontId="3" fillId="34" borderId="0" xfId="47" applyFont="1" applyFill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3" fontId="41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tabSelected="1" zoomScale="85" zoomScaleNormal="85" zoomScalePageLayoutView="0" workbookViewId="0" topLeftCell="A99">
      <selection activeCell="G107" sqref="G107"/>
    </sheetView>
  </sheetViews>
  <sheetFormatPr defaultColWidth="9.140625" defaultRowHeight="15"/>
  <cols>
    <col min="1" max="1" width="22.8515625" style="1" customWidth="1"/>
    <col min="2" max="2" width="24.8515625" style="1" customWidth="1"/>
    <col min="3" max="3" width="12.421875" style="1" bestFit="1" customWidth="1"/>
    <col min="4" max="4" width="2.57421875" style="1" customWidth="1"/>
    <col min="5" max="5" width="28.8515625" style="6" customWidth="1"/>
    <col min="6" max="6" width="12.140625" style="1" customWidth="1"/>
    <col min="7" max="7" width="11.8515625" style="6" customWidth="1"/>
    <col min="8" max="8" width="7.140625" style="6" customWidth="1"/>
    <col min="9" max="9" width="11.8515625" style="6" customWidth="1"/>
    <col min="10" max="10" width="8.8515625" style="1" customWidth="1"/>
    <col min="11" max="11" width="9.421875" style="1" bestFit="1" customWidth="1"/>
    <col min="12" max="12" width="7.8515625" style="8" customWidth="1"/>
    <col min="13" max="13" width="2.140625" style="1" customWidth="1"/>
    <col min="14" max="14" width="10.7109375" style="4" bestFit="1" customWidth="1"/>
    <col min="15" max="15" width="11.8515625" style="1" bestFit="1" customWidth="1"/>
    <col min="16" max="16" width="16.421875" style="1" customWidth="1"/>
    <col min="17" max="17" width="13.8515625" style="1" customWidth="1"/>
    <col min="18" max="16384" width="9.140625" style="1" customWidth="1"/>
  </cols>
  <sheetData>
    <row r="1" spans="1:16" ht="12.75">
      <c r="A1" s="97" t="s">
        <v>58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98" t="s">
        <v>59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4.75" customHeight="1">
      <c r="A3" s="99" t="s">
        <v>69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6" spans="1:16" ht="12.75">
      <c r="A6" s="101" t="s">
        <v>0</v>
      </c>
      <c r="B6" s="101"/>
      <c r="C6" s="101"/>
      <c r="D6" s="101"/>
      <c r="E6" s="101"/>
      <c r="F6" s="101"/>
      <c r="G6" s="7"/>
      <c r="H6" s="7"/>
      <c r="I6" s="7"/>
      <c r="J6" s="8"/>
      <c r="K6" s="8"/>
      <c r="M6" s="8"/>
      <c r="N6" s="9"/>
      <c r="O6" s="8"/>
      <c r="P6" s="8"/>
    </row>
    <row r="7" spans="1:16" ht="12.75">
      <c r="A7" s="8"/>
      <c r="B7" s="8"/>
      <c r="C7" s="8"/>
      <c r="D7" s="8"/>
      <c r="E7" s="7"/>
      <c r="F7" s="8"/>
      <c r="G7" s="7"/>
      <c r="H7" s="7"/>
      <c r="I7" s="7"/>
      <c r="J7" s="8"/>
      <c r="K7" s="39" t="s">
        <v>20</v>
      </c>
      <c r="M7" s="8"/>
      <c r="N7" s="9"/>
      <c r="O7" s="8"/>
      <c r="P7" s="8">
        <v>36</v>
      </c>
    </row>
    <row r="8" spans="1:18" ht="63.75">
      <c r="A8" s="10" t="s">
        <v>8</v>
      </c>
      <c r="B8" s="8"/>
      <c r="C8" s="8"/>
      <c r="D8" s="8"/>
      <c r="E8" s="7"/>
      <c r="F8" s="8"/>
      <c r="G8" s="7"/>
      <c r="H8" s="7"/>
      <c r="I8" s="7"/>
      <c r="J8" s="8"/>
      <c r="K8" s="39">
        <f>+J11+J21+J33+J45</f>
        <v>2243</v>
      </c>
      <c r="L8" s="32" t="s">
        <v>54</v>
      </c>
      <c r="M8" s="8"/>
      <c r="N8" s="11" t="s">
        <v>45</v>
      </c>
      <c r="O8" s="11" t="s">
        <v>50</v>
      </c>
      <c r="P8" s="11" t="str">
        <f>"Celkem bez DPH za "&amp;P7&amp;" měsíců"</f>
        <v>Celkem bez DPH za 36 měsíců</v>
      </c>
      <c r="Q8" s="3"/>
      <c r="R8" s="3"/>
    </row>
    <row r="9" spans="1:18" ht="12.75">
      <c r="A9" s="41" t="s">
        <v>55</v>
      </c>
      <c r="B9" s="42"/>
      <c r="C9" s="43"/>
      <c r="D9" s="8"/>
      <c r="E9" s="7"/>
      <c r="F9" s="8"/>
      <c r="G9" s="7"/>
      <c r="H9" s="7"/>
      <c r="I9" s="7"/>
      <c r="J9" s="95" t="s">
        <v>46</v>
      </c>
      <c r="K9" s="95"/>
      <c r="M9" s="8"/>
      <c r="N9" s="9"/>
      <c r="O9" s="12"/>
      <c r="P9" s="12"/>
      <c r="Q9" s="5"/>
      <c r="R9" s="2"/>
    </row>
    <row r="10" spans="1:16" ht="51">
      <c r="A10" s="44" t="s">
        <v>1</v>
      </c>
      <c r="B10" s="25" t="s">
        <v>2</v>
      </c>
      <c r="C10" s="45"/>
      <c r="D10" s="8"/>
      <c r="E10" s="49" t="s">
        <v>14</v>
      </c>
      <c r="F10" s="50" t="s">
        <v>47</v>
      </c>
      <c r="G10" s="50"/>
      <c r="H10" s="50" t="s">
        <v>48</v>
      </c>
      <c r="I10" s="50" t="s">
        <v>49</v>
      </c>
      <c r="J10" s="51" t="s">
        <v>21</v>
      </c>
      <c r="K10" s="52" t="s">
        <v>22</v>
      </c>
      <c r="M10" s="8"/>
      <c r="N10" s="9"/>
      <c r="O10" s="8"/>
      <c r="P10" s="8"/>
    </row>
    <row r="11" spans="1:16" ht="12.75">
      <c r="A11" s="44"/>
      <c r="B11" s="25" t="s">
        <v>3</v>
      </c>
      <c r="C11" s="45"/>
      <c r="D11" s="8"/>
      <c r="E11" s="61" t="s">
        <v>15</v>
      </c>
      <c r="F11" s="62"/>
      <c r="G11" s="68" t="s">
        <v>39</v>
      </c>
      <c r="H11" s="64">
        <v>0.21</v>
      </c>
      <c r="I11" s="65">
        <f>+F11*(1+H11)</f>
        <v>0</v>
      </c>
      <c r="J11" s="69">
        <v>172</v>
      </c>
      <c r="K11" s="70">
        <f>+J11/K$8</f>
        <v>0.07668301382077575</v>
      </c>
      <c r="L11" s="31">
        <v>1</v>
      </c>
      <c r="M11" s="8"/>
      <c r="N11" s="9">
        <f>+J11</f>
        <v>172</v>
      </c>
      <c r="O11" s="12">
        <f>+J11*F11</f>
        <v>0</v>
      </c>
      <c r="P11" s="12">
        <f>+O11*$P$7</f>
        <v>0</v>
      </c>
    </row>
    <row r="12" spans="1:17" ht="12.75">
      <c r="A12" s="44"/>
      <c r="B12" s="25" t="s">
        <v>4</v>
      </c>
      <c r="C12" s="45"/>
      <c r="D12" s="8"/>
      <c r="E12" s="7"/>
      <c r="F12" s="8"/>
      <c r="G12" s="7"/>
      <c r="H12" s="7"/>
      <c r="I12" s="7"/>
      <c r="J12" s="8"/>
      <c r="K12" s="8"/>
      <c r="M12" s="8"/>
      <c r="N12" s="9"/>
      <c r="O12" s="12"/>
      <c r="P12" s="12"/>
      <c r="Q12" s="5"/>
    </row>
    <row r="13" spans="1:16" ht="12.75">
      <c r="A13" s="44"/>
      <c r="B13" s="25" t="s">
        <v>9</v>
      </c>
      <c r="C13" s="45"/>
      <c r="D13" s="8"/>
      <c r="E13" s="7"/>
      <c r="F13" s="8"/>
      <c r="G13" s="7"/>
      <c r="H13" s="7"/>
      <c r="I13" s="7"/>
      <c r="J13" s="8"/>
      <c r="K13" s="8"/>
      <c r="M13" s="8"/>
      <c r="N13" s="9"/>
      <c r="O13" s="12"/>
      <c r="P13" s="12"/>
    </row>
    <row r="14" spans="1:16" ht="12.75">
      <c r="A14" s="44" t="s">
        <v>10</v>
      </c>
      <c r="B14" s="25" t="s">
        <v>7</v>
      </c>
      <c r="C14" s="45"/>
      <c r="D14" s="8"/>
      <c r="E14" s="7"/>
      <c r="F14" s="8"/>
      <c r="G14" s="7"/>
      <c r="H14" s="7"/>
      <c r="I14" s="7"/>
      <c r="J14" s="8"/>
      <c r="K14" s="8"/>
      <c r="M14" s="8"/>
      <c r="N14" s="9"/>
      <c r="O14" s="12"/>
      <c r="P14" s="8"/>
    </row>
    <row r="15" spans="1:16" ht="12.75">
      <c r="A15" s="46" t="s">
        <v>23</v>
      </c>
      <c r="B15" s="67" t="s">
        <v>70</v>
      </c>
      <c r="C15" s="48"/>
      <c r="D15" s="8"/>
      <c r="E15" s="7"/>
      <c r="F15" s="8"/>
      <c r="G15" s="7"/>
      <c r="H15" s="7"/>
      <c r="I15" s="7"/>
      <c r="J15" s="8"/>
      <c r="K15" s="8"/>
      <c r="M15" s="8"/>
      <c r="N15" s="9"/>
      <c r="O15" s="12"/>
      <c r="P15" s="8"/>
    </row>
    <row r="16" spans="1:16" ht="12.75">
      <c r="A16" s="8"/>
      <c r="B16" s="8"/>
      <c r="C16" s="8"/>
      <c r="D16" s="8"/>
      <c r="E16" s="7"/>
      <c r="F16" s="8"/>
      <c r="G16" s="7"/>
      <c r="H16" s="7"/>
      <c r="I16" s="7"/>
      <c r="J16" s="8"/>
      <c r="K16" s="8"/>
      <c r="M16" s="8"/>
      <c r="N16" s="9"/>
      <c r="O16" s="12"/>
      <c r="P16" s="8"/>
    </row>
    <row r="17" spans="1:16" ht="13.5" thickBot="1">
      <c r="A17" s="16"/>
      <c r="B17" s="16"/>
      <c r="C17" s="16"/>
      <c r="D17" s="16"/>
      <c r="E17" s="17"/>
      <c r="F17" s="16"/>
      <c r="G17" s="17"/>
      <c r="H17" s="17"/>
      <c r="I17" s="17"/>
      <c r="J17" s="16"/>
      <c r="K17" s="16"/>
      <c r="L17" s="16"/>
      <c r="M17" s="8"/>
      <c r="N17" s="9"/>
      <c r="O17" s="12"/>
      <c r="P17" s="8"/>
    </row>
    <row r="18" spans="1:16" ht="12.75">
      <c r="A18" s="8"/>
      <c r="B18" s="8"/>
      <c r="C18" s="8"/>
      <c r="D18" s="8"/>
      <c r="E18" s="7"/>
      <c r="F18" s="8"/>
      <c r="G18" s="7"/>
      <c r="H18" s="7"/>
      <c r="I18" s="7"/>
      <c r="J18" s="8"/>
      <c r="K18" s="8"/>
      <c r="M18" s="8"/>
      <c r="N18" s="9"/>
      <c r="O18" s="12"/>
      <c r="P18" s="8"/>
    </row>
    <row r="19" spans="1:16" ht="12.75">
      <c r="A19" s="8"/>
      <c r="B19" s="8"/>
      <c r="C19" s="8"/>
      <c r="D19" s="8"/>
      <c r="E19" s="7"/>
      <c r="F19" s="8"/>
      <c r="G19" s="7"/>
      <c r="H19" s="7"/>
      <c r="I19" s="7"/>
      <c r="J19" s="95" t="s">
        <v>46</v>
      </c>
      <c r="K19" s="95"/>
      <c r="M19" s="8"/>
      <c r="N19" s="9"/>
      <c r="O19" s="12"/>
      <c r="P19" s="8"/>
    </row>
    <row r="20" spans="1:16" ht="51">
      <c r="A20" s="41" t="s">
        <v>66</v>
      </c>
      <c r="B20" s="42"/>
      <c r="C20" s="43"/>
      <c r="D20" s="8"/>
      <c r="E20" s="49" t="s">
        <v>14</v>
      </c>
      <c r="F20" s="50" t="s">
        <v>47</v>
      </c>
      <c r="G20" s="50"/>
      <c r="H20" s="50" t="s">
        <v>48</v>
      </c>
      <c r="I20" s="50" t="s">
        <v>49</v>
      </c>
      <c r="J20" s="51" t="s">
        <v>21</v>
      </c>
      <c r="K20" s="52" t="s">
        <v>22</v>
      </c>
      <c r="M20" s="8"/>
      <c r="N20" s="9"/>
      <c r="O20" s="12"/>
      <c r="P20" s="8"/>
    </row>
    <row r="21" spans="1:16" ht="12.75">
      <c r="A21" s="44" t="s">
        <v>67</v>
      </c>
      <c r="B21" s="25" t="s">
        <v>2</v>
      </c>
      <c r="C21" s="45"/>
      <c r="D21" s="8"/>
      <c r="E21" s="53" t="s">
        <v>15</v>
      </c>
      <c r="F21" s="54"/>
      <c r="G21" s="40" t="s">
        <v>39</v>
      </c>
      <c r="H21" s="55">
        <v>0.21</v>
      </c>
      <c r="I21" s="56">
        <f aca="true" t="shared" si="0" ref="I21:I26">+F21*(1+H21)</f>
        <v>0</v>
      </c>
      <c r="J21" s="57">
        <v>150</v>
      </c>
      <c r="K21" s="58">
        <f>+J21/K$8</f>
        <v>0.06687472135532768</v>
      </c>
      <c r="L21" s="31">
        <f>+L11+1</f>
        <v>2</v>
      </c>
      <c r="M21" s="8"/>
      <c r="N21" s="9">
        <f>+J21</f>
        <v>150</v>
      </c>
      <c r="O21" s="12">
        <f>+J21*F21</f>
        <v>0</v>
      </c>
      <c r="P21" s="12">
        <f aca="true" t="shared" si="1" ref="P21:P26">+O21*$P$7</f>
        <v>0</v>
      </c>
    </row>
    <row r="22" spans="1:16" ht="38.25">
      <c r="A22" s="44"/>
      <c r="B22" s="25" t="s">
        <v>3</v>
      </c>
      <c r="C22" s="45"/>
      <c r="D22" s="8"/>
      <c r="E22" s="53" t="s">
        <v>61</v>
      </c>
      <c r="F22" s="54"/>
      <c r="G22" s="59" t="s">
        <v>40</v>
      </c>
      <c r="H22" s="55">
        <v>0.21</v>
      </c>
      <c r="I22" s="56">
        <f t="shared" si="0"/>
        <v>0</v>
      </c>
      <c r="J22" s="60"/>
      <c r="K22" s="45"/>
      <c r="L22" s="31">
        <f>+L21+1</f>
        <v>3</v>
      </c>
      <c r="M22" s="8"/>
      <c r="N22" s="9">
        <v>180</v>
      </c>
      <c r="O22" s="12">
        <f>+N22*F22</f>
        <v>0</v>
      </c>
      <c r="P22" s="12">
        <f t="shared" si="1"/>
        <v>0</v>
      </c>
    </row>
    <row r="23" spans="1:16" ht="38.25">
      <c r="A23" s="44"/>
      <c r="B23" s="25" t="s">
        <v>4</v>
      </c>
      <c r="C23" s="45"/>
      <c r="D23" s="8"/>
      <c r="E23" s="53" t="s">
        <v>64</v>
      </c>
      <c r="F23" s="54"/>
      <c r="G23" s="59" t="s">
        <v>40</v>
      </c>
      <c r="H23" s="55">
        <v>0.21</v>
      </c>
      <c r="I23" s="56">
        <f t="shared" si="0"/>
        <v>0</v>
      </c>
      <c r="J23" s="25"/>
      <c r="K23" s="45"/>
      <c r="L23" s="31">
        <f>+L22+1</f>
        <v>4</v>
      </c>
      <c r="M23" s="8"/>
      <c r="N23" s="9">
        <v>300</v>
      </c>
      <c r="O23" s="12">
        <f>+N23*F23</f>
        <v>0</v>
      </c>
      <c r="P23" s="12">
        <f t="shared" si="1"/>
        <v>0</v>
      </c>
    </row>
    <row r="24" spans="1:16" ht="38.25">
      <c r="A24" s="44" t="s">
        <v>1</v>
      </c>
      <c r="B24" s="25" t="s">
        <v>9</v>
      </c>
      <c r="C24" s="45"/>
      <c r="D24" s="8"/>
      <c r="E24" s="53" t="s">
        <v>63</v>
      </c>
      <c r="F24" s="54"/>
      <c r="G24" s="59" t="s">
        <v>40</v>
      </c>
      <c r="H24" s="55">
        <v>0.21</v>
      </c>
      <c r="I24" s="56">
        <f t="shared" si="0"/>
        <v>0</v>
      </c>
      <c r="J24" s="25"/>
      <c r="K24" s="45"/>
      <c r="L24" s="31">
        <f>+L23+1</f>
        <v>5</v>
      </c>
      <c r="M24" s="8"/>
      <c r="N24" s="9">
        <v>300</v>
      </c>
      <c r="O24" s="12">
        <f>+N24*F24</f>
        <v>0</v>
      </c>
      <c r="P24" s="12">
        <f t="shared" si="1"/>
        <v>0</v>
      </c>
    </row>
    <row r="25" spans="1:16" ht="38.25">
      <c r="A25" s="44"/>
      <c r="B25" s="25"/>
      <c r="C25" s="45"/>
      <c r="D25" s="8"/>
      <c r="E25" s="53" t="s">
        <v>65</v>
      </c>
      <c r="F25" s="54"/>
      <c r="G25" s="59" t="s">
        <v>40</v>
      </c>
      <c r="H25" s="55">
        <v>0.21</v>
      </c>
      <c r="I25" s="56">
        <f t="shared" si="0"/>
        <v>0</v>
      </c>
      <c r="J25" s="25"/>
      <c r="K25" s="45"/>
      <c r="L25" s="31">
        <f>+L24+1</f>
        <v>6</v>
      </c>
      <c r="M25" s="8"/>
      <c r="N25" s="9">
        <v>300</v>
      </c>
      <c r="O25" s="12">
        <f>+N25*F25</f>
        <v>0</v>
      </c>
      <c r="P25" s="12">
        <f t="shared" si="1"/>
        <v>0</v>
      </c>
    </row>
    <row r="26" spans="1:16" ht="38.25">
      <c r="A26" s="44" t="s">
        <v>16</v>
      </c>
      <c r="B26" s="25" t="s">
        <v>33</v>
      </c>
      <c r="C26" s="45" t="s">
        <v>71</v>
      </c>
      <c r="D26" s="8"/>
      <c r="E26" s="61" t="s">
        <v>32</v>
      </c>
      <c r="F26" s="62"/>
      <c r="G26" s="63" t="s">
        <v>91</v>
      </c>
      <c r="H26" s="64">
        <v>0.21</v>
      </c>
      <c r="I26" s="65">
        <f t="shared" si="0"/>
        <v>0</v>
      </c>
      <c r="J26" s="66"/>
      <c r="K26" s="48"/>
      <c r="L26" s="31">
        <f>+L25+1</f>
        <v>7</v>
      </c>
      <c r="M26" s="8"/>
      <c r="N26" s="9">
        <v>1000</v>
      </c>
      <c r="O26" s="12">
        <f>+N26*F26</f>
        <v>0</v>
      </c>
      <c r="P26" s="12">
        <f t="shared" si="1"/>
        <v>0</v>
      </c>
    </row>
    <row r="27" spans="1:16" ht="12.75">
      <c r="A27" s="44" t="s">
        <v>24</v>
      </c>
      <c r="B27" s="25" t="s">
        <v>72</v>
      </c>
      <c r="C27" s="45"/>
      <c r="D27" s="8"/>
      <c r="E27" s="7"/>
      <c r="F27" s="8"/>
      <c r="G27" s="7"/>
      <c r="H27" s="7"/>
      <c r="I27" s="7"/>
      <c r="J27" s="8"/>
      <c r="K27" s="8"/>
      <c r="M27" s="8"/>
      <c r="N27" s="9"/>
      <c r="O27" s="12"/>
      <c r="P27" s="8"/>
    </row>
    <row r="28" spans="1:16" ht="12.75">
      <c r="A28" s="46"/>
      <c r="B28" s="47" t="s">
        <v>62</v>
      </c>
      <c r="C28" s="48"/>
      <c r="D28" s="8"/>
      <c r="E28" s="7"/>
      <c r="F28" s="8"/>
      <c r="G28" s="7"/>
      <c r="H28" s="7"/>
      <c r="I28" s="7"/>
      <c r="J28" s="8"/>
      <c r="K28" s="8"/>
      <c r="M28" s="8"/>
      <c r="N28" s="9"/>
      <c r="O28" s="12"/>
      <c r="P28" s="8"/>
    </row>
    <row r="29" spans="1:16" ht="13.5" thickBot="1">
      <c r="A29" s="16"/>
      <c r="B29" s="16"/>
      <c r="C29" s="16"/>
      <c r="D29" s="16"/>
      <c r="E29" s="17"/>
      <c r="F29" s="16"/>
      <c r="G29" s="17"/>
      <c r="H29" s="17"/>
      <c r="I29" s="17"/>
      <c r="J29" s="16"/>
      <c r="K29" s="16"/>
      <c r="L29" s="16"/>
      <c r="M29" s="8"/>
      <c r="N29" s="9"/>
      <c r="O29" s="12"/>
      <c r="P29" s="8"/>
    </row>
    <row r="30" spans="1:16" ht="12.75">
      <c r="A30" s="8"/>
      <c r="B30" s="8"/>
      <c r="C30" s="8"/>
      <c r="D30" s="8"/>
      <c r="E30" s="7"/>
      <c r="F30" s="8"/>
      <c r="G30" s="7"/>
      <c r="H30" s="7"/>
      <c r="I30" s="7"/>
      <c r="J30" s="8"/>
      <c r="K30" s="8"/>
      <c r="M30" s="8"/>
      <c r="N30" s="9"/>
      <c r="O30" s="12"/>
      <c r="P30" s="8"/>
    </row>
    <row r="31" spans="1:16" ht="12.75">
      <c r="A31" s="8"/>
      <c r="B31" s="8"/>
      <c r="C31" s="8"/>
      <c r="D31" s="8"/>
      <c r="E31" s="7"/>
      <c r="F31" s="8"/>
      <c r="G31" s="7"/>
      <c r="H31" s="7"/>
      <c r="I31" s="7"/>
      <c r="J31" s="95" t="s">
        <v>46</v>
      </c>
      <c r="K31" s="95"/>
      <c r="M31" s="8"/>
      <c r="N31" s="9"/>
      <c r="O31" s="12"/>
      <c r="P31" s="8"/>
    </row>
    <row r="32" spans="1:16" ht="51">
      <c r="A32" s="41" t="s">
        <v>60</v>
      </c>
      <c r="B32" s="42"/>
      <c r="C32" s="43"/>
      <c r="D32" s="8"/>
      <c r="E32" s="49" t="s">
        <v>14</v>
      </c>
      <c r="F32" s="50" t="s">
        <v>47</v>
      </c>
      <c r="G32" s="50"/>
      <c r="H32" s="50" t="s">
        <v>48</v>
      </c>
      <c r="I32" s="50" t="s">
        <v>49</v>
      </c>
      <c r="J32" s="51" t="s">
        <v>21</v>
      </c>
      <c r="K32" s="52" t="s">
        <v>22</v>
      </c>
      <c r="M32" s="8"/>
      <c r="N32" s="9"/>
      <c r="O32" s="12"/>
      <c r="P32" s="8"/>
    </row>
    <row r="33" spans="1:16" ht="12.75">
      <c r="A33" s="44" t="s">
        <v>12</v>
      </c>
      <c r="B33" s="25" t="s">
        <v>2</v>
      </c>
      <c r="C33" s="45"/>
      <c r="D33" s="8"/>
      <c r="E33" s="53" t="s">
        <v>15</v>
      </c>
      <c r="F33" s="54"/>
      <c r="G33" s="40" t="s">
        <v>39</v>
      </c>
      <c r="H33" s="55">
        <v>0.21</v>
      </c>
      <c r="I33" s="56">
        <f aca="true" t="shared" si="2" ref="I33:I38">+F33*(1+H33)</f>
        <v>0</v>
      </c>
      <c r="J33" s="57">
        <v>493</v>
      </c>
      <c r="K33" s="58">
        <f>+J33/K$8</f>
        <v>0.219794917521177</v>
      </c>
      <c r="L33" s="31">
        <f>+L26+1</f>
        <v>8</v>
      </c>
      <c r="M33" s="8"/>
      <c r="N33" s="9">
        <f>+J33</f>
        <v>493</v>
      </c>
      <c r="O33" s="12">
        <f>+J33*F33</f>
        <v>0</v>
      </c>
      <c r="P33" s="12">
        <f aca="true" t="shared" si="3" ref="P33:P38">+O33*$P$7</f>
        <v>0</v>
      </c>
    </row>
    <row r="34" spans="1:16" ht="38.25">
      <c r="A34" s="44"/>
      <c r="B34" s="25" t="s">
        <v>3</v>
      </c>
      <c r="C34" s="45"/>
      <c r="D34" s="8"/>
      <c r="E34" s="53" t="s">
        <v>61</v>
      </c>
      <c r="F34" s="54"/>
      <c r="G34" s="59" t="s">
        <v>40</v>
      </c>
      <c r="H34" s="55">
        <v>0.21</v>
      </c>
      <c r="I34" s="56">
        <f t="shared" si="2"/>
        <v>0</v>
      </c>
      <c r="J34" s="60"/>
      <c r="K34" s="45"/>
      <c r="L34" s="31">
        <f>+L33+1</f>
        <v>9</v>
      </c>
      <c r="M34" s="8"/>
      <c r="N34" s="9">
        <v>750</v>
      </c>
      <c r="O34" s="12">
        <f>+N34*F34</f>
        <v>0</v>
      </c>
      <c r="P34" s="12">
        <f t="shared" si="3"/>
        <v>0</v>
      </c>
    </row>
    <row r="35" spans="1:16" ht="38.25">
      <c r="A35" s="44"/>
      <c r="B35" s="25" t="s">
        <v>4</v>
      </c>
      <c r="C35" s="45"/>
      <c r="D35" s="8"/>
      <c r="E35" s="53" t="s">
        <v>64</v>
      </c>
      <c r="F35" s="54"/>
      <c r="G35" s="59" t="s">
        <v>40</v>
      </c>
      <c r="H35" s="55">
        <v>0.21</v>
      </c>
      <c r="I35" s="56">
        <f t="shared" si="2"/>
        <v>0</v>
      </c>
      <c r="J35" s="25"/>
      <c r="K35" s="45"/>
      <c r="L35" s="31">
        <f>+L34+1</f>
        <v>10</v>
      </c>
      <c r="M35" s="8"/>
      <c r="N35" s="9">
        <v>980</v>
      </c>
      <c r="O35" s="12">
        <f>+N35*F35</f>
        <v>0</v>
      </c>
      <c r="P35" s="12">
        <f t="shared" si="3"/>
        <v>0</v>
      </c>
    </row>
    <row r="36" spans="1:16" ht="38.25">
      <c r="A36" s="44" t="s">
        <v>1</v>
      </c>
      <c r="B36" s="25" t="s">
        <v>9</v>
      </c>
      <c r="C36" s="45"/>
      <c r="D36" s="8"/>
      <c r="E36" s="53" t="s">
        <v>63</v>
      </c>
      <c r="F36" s="54"/>
      <c r="G36" s="59" t="s">
        <v>40</v>
      </c>
      <c r="H36" s="55">
        <v>0.21</v>
      </c>
      <c r="I36" s="56">
        <f t="shared" si="2"/>
        <v>0</v>
      </c>
      <c r="J36" s="25"/>
      <c r="K36" s="45"/>
      <c r="L36" s="31">
        <f>+L35+1</f>
        <v>11</v>
      </c>
      <c r="M36" s="8"/>
      <c r="N36" s="9">
        <v>980</v>
      </c>
      <c r="O36" s="12">
        <f>+N36*F36</f>
        <v>0</v>
      </c>
      <c r="P36" s="12">
        <f t="shared" si="3"/>
        <v>0</v>
      </c>
    </row>
    <row r="37" spans="1:16" ht="38.25">
      <c r="A37" s="44"/>
      <c r="B37" s="25"/>
      <c r="C37" s="45"/>
      <c r="D37" s="8"/>
      <c r="E37" s="53" t="s">
        <v>65</v>
      </c>
      <c r="F37" s="54"/>
      <c r="G37" s="59" t="s">
        <v>40</v>
      </c>
      <c r="H37" s="55">
        <v>0.21</v>
      </c>
      <c r="I37" s="56">
        <f t="shared" si="2"/>
        <v>0</v>
      </c>
      <c r="J37" s="25"/>
      <c r="K37" s="45"/>
      <c r="L37" s="31">
        <f>+L36+1</f>
        <v>12</v>
      </c>
      <c r="M37" s="8"/>
      <c r="N37" s="9">
        <v>980</v>
      </c>
      <c r="O37" s="12">
        <f>+N37*F37</f>
        <v>0</v>
      </c>
      <c r="P37" s="12">
        <f t="shared" si="3"/>
        <v>0</v>
      </c>
    </row>
    <row r="38" spans="1:16" ht="38.25">
      <c r="A38" s="44" t="s">
        <v>16</v>
      </c>
      <c r="B38" s="25" t="s">
        <v>33</v>
      </c>
      <c r="C38" s="45" t="s">
        <v>71</v>
      </c>
      <c r="D38" s="8"/>
      <c r="E38" s="61" t="s">
        <v>32</v>
      </c>
      <c r="F38" s="62"/>
      <c r="G38" s="63" t="s">
        <v>91</v>
      </c>
      <c r="H38" s="64">
        <v>0.21</v>
      </c>
      <c r="I38" s="65">
        <f t="shared" si="2"/>
        <v>0</v>
      </c>
      <c r="J38" s="66"/>
      <c r="K38" s="48"/>
      <c r="L38" s="31">
        <f>+L37+1</f>
        <v>13</v>
      </c>
      <c r="M38" s="8"/>
      <c r="N38" s="9">
        <v>2000</v>
      </c>
      <c r="O38" s="12">
        <f>+N38*F38</f>
        <v>0</v>
      </c>
      <c r="P38" s="12">
        <f t="shared" si="3"/>
        <v>0</v>
      </c>
    </row>
    <row r="39" spans="1:16" ht="12.75">
      <c r="A39" s="44" t="s">
        <v>24</v>
      </c>
      <c r="B39" s="25" t="s">
        <v>72</v>
      </c>
      <c r="C39" s="45"/>
      <c r="D39" s="8"/>
      <c r="E39" s="7"/>
      <c r="F39" s="8"/>
      <c r="G39" s="7"/>
      <c r="H39" s="7"/>
      <c r="I39" s="7"/>
      <c r="J39" s="8"/>
      <c r="K39" s="8"/>
      <c r="M39" s="8"/>
      <c r="N39" s="9"/>
      <c r="O39" s="12"/>
      <c r="P39" s="8"/>
    </row>
    <row r="40" spans="1:16" ht="12.75">
      <c r="A40" s="46"/>
      <c r="B40" s="47" t="s">
        <v>62</v>
      </c>
      <c r="C40" s="48"/>
      <c r="D40" s="8"/>
      <c r="E40" s="7"/>
      <c r="F40" s="8"/>
      <c r="G40" s="7"/>
      <c r="H40" s="7"/>
      <c r="I40" s="7"/>
      <c r="J40" s="8"/>
      <c r="K40" s="8"/>
      <c r="M40" s="8"/>
      <c r="N40" s="9"/>
      <c r="O40" s="12"/>
      <c r="P40" s="8"/>
    </row>
    <row r="41" spans="1:16" ht="13.5" thickBot="1">
      <c r="A41" s="16"/>
      <c r="B41" s="16"/>
      <c r="C41" s="16"/>
      <c r="D41" s="16"/>
      <c r="E41" s="17"/>
      <c r="F41" s="16"/>
      <c r="G41" s="17"/>
      <c r="H41" s="17"/>
      <c r="I41" s="17"/>
      <c r="J41" s="16"/>
      <c r="K41" s="16"/>
      <c r="L41" s="16"/>
      <c r="M41" s="8"/>
      <c r="N41" s="9"/>
      <c r="O41" s="12"/>
      <c r="P41" s="8"/>
    </row>
    <row r="42" spans="1:16" ht="12.75">
      <c r="A42" s="8"/>
      <c r="B42" s="8"/>
      <c r="C42" s="8"/>
      <c r="D42" s="8"/>
      <c r="E42" s="7"/>
      <c r="F42" s="8"/>
      <c r="G42" s="7"/>
      <c r="H42" s="7"/>
      <c r="I42" s="7"/>
      <c r="J42" s="8"/>
      <c r="K42" s="8"/>
      <c r="M42" s="8"/>
      <c r="N42" s="9"/>
      <c r="O42" s="12"/>
      <c r="P42" s="8"/>
    </row>
    <row r="43" spans="1:16" ht="12.75">
      <c r="A43" s="8"/>
      <c r="B43" s="8"/>
      <c r="C43" s="8"/>
      <c r="D43" s="8"/>
      <c r="E43" s="7"/>
      <c r="F43" s="8"/>
      <c r="G43" s="7"/>
      <c r="H43" s="7"/>
      <c r="I43" s="7"/>
      <c r="J43" s="95" t="s">
        <v>46</v>
      </c>
      <c r="K43" s="95"/>
      <c r="M43" s="8"/>
      <c r="N43" s="9"/>
      <c r="O43" s="12"/>
      <c r="P43" s="8"/>
    </row>
    <row r="44" spans="1:16" ht="51">
      <c r="A44" s="41" t="s">
        <v>11</v>
      </c>
      <c r="B44" s="42"/>
      <c r="C44" s="43"/>
      <c r="D44" s="8"/>
      <c r="E44" s="49" t="s">
        <v>14</v>
      </c>
      <c r="F44" s="50" t="s">
        <v>47</v>
      </c>
      <c r="G44" s="50"/>
      <c r="H44" s="50" t="s">
        <v>48</v>
      </c>
      <c r="I44" s="50" t="s">
        <v>49</v>
      </c>
      <c r="J44" s="51" t="s">
        <v>21</v>
      </c>
      <c r="K44" s="52" t="s">
        <v>22</v>
      </c>
      <c r="M44" s="8"/>
      <c r="N44" s="9"/>
      <c r="O44" s="12"/>
      <c r="P44" s="8"/>
    </row>
    <row r="45" spans="1:16" ht="12.75">
      <c r="A45" s="44" t="s">
        <v>13</v>
      </c>
      <c r="B45" s="25" t="s">
        <v>2</v>
      </c>
      <c r="C45" s="45"/>
      <c r="D45" s="8"/>
      <c r="E45" s="53" t="s">
        <v>15</v>
      </c>
      <c r="F45" s="54"/>
      <c r="G45" s="40" t="s">
        <v>39</v>
      </c>
      <c r="H45" s="55">
        <v>0.21</v>
      </c>
      <c r="I45" s="56">
        <f aca="true" t="shared" si="4" ref="I45:I50">+F45*(1+H45)</f>
        <v>0</v>
      </c>
      <c r="J45" s="57">
        <v>1428</v>
      </c>
      <c r="K45" s="58">
        <f>+J45/K$8</f>
        <v>0.6366473473027195</v>
      </c>
      <c r="L45" s="31">
        <f>+L38+1</f>
        <v>14</v>
      </c>
      <c r="M45" s="8"/>
      <c r="N45" s="9">
        <f>+J45</f>
        <v>1428</v>
      </c>
      <c r="O45" s="12">
        <f>+J45*F45</f>
        <v>0</v>
      </c>
      <c r="P45" s="12">
        <f aca="true" t="shared" si="5" ref="P45:P50">+O45*$P$7</f>
        <v>0</v>
      </c>
    </row>
    <row r="46" spans="1:16" ht="38.25">
      <c r="A46" s="44"/>
      <c r="B46" s="25" t="s">
        <v>3</v>
      </c>
      <c r="C46" s="45"/>
      <c r="D46" s="8"/>
      <c r="E46" s="53" t="s">
        <v>61</v>
      </c>
      <c r="F46" s="54"/>
      <c r="G46" s="59" t="s">
        <v>40</v>
      </c>
      <c r="H46" s="55">
        <v>0.21</v>
      </c>
      <c r="I46" s="56">
        <f t="shared" si="4"/>
        <v>0</v>
      </c>
      <c r="J46" s="60"/>
      <c r="K46" s="45"/>
      <c r="L46" s="31">
        <f>+L45+1</f>
        <v>15</v>
      </c>
      <c r="M46" s="8"/>
      <c r="N46" s="9">
        <v>2100</v>
      </c>
      <c r="O46" s="12">
        <f>+N46*F46</f>
        <v>0</v>
      </c>
      <c r="P46" s="12">
        <f t="shared" si="5"/>
        <v>0</v>
      </c>
    </row>
    <row r="47" spans="1:16" ht="38.25">
      <c r="A47" s="44"/>
      <c r="B47" s="25" t="s">
        <v>4</v>
      </c>
      <c r="C47" s="45"/>
      <c r="D47" s="8"/>
      <c r="E47" s="53" t="s">
        <v>64</v>
      </c>
      <c r="F47" s="54"/>
      <c r="G47" s="59" t="s">
        <v>40</v>
      </c>
      <c r="H47" s="55">
        <v>0.21</v>
      </c>
      <c r="I47" s="56">
        <f t="shared" si="4"/>
        <v>0</v>
      </c>
      <c r="J47" s="25"/>
      <c r="K47" s="45"/>
      <c r="L47" s="31">
        <f>+L46+1</f>
        <v>16</v>
      </c>
      <c r="M47" s="8"/>
      <c r="N47" s="9">
        <v>2800</v>
      </c>
      <c r="O47" s="12">
        <f>+N47*F47</f>
        <v>0</v>
      </c>
      <c r="P47" s="12">
        <f t="shared" si="5"/>
        <v>0</v>
      </c>
    </row>
    <row r="48" spans="1:16" ht="38.25">
      <c r="A48" s="44" t="s">
        <v>1</v>
      </c>
      <c r="B48" s="25" t="s">
        <v>9</v>
      </c>
      <c r="C48" s="45"/>
      <c r="D48" s="8"/>
      <c r="E48" s="53" t="s">
        <v>63</v>
      </c>
      <c r="F48" s="54"/>
      <c r="G48" s="59" t="s">
        <v>40</v>
      </c>
      <c r="H48" s="55">
        <v>0.21</v>
      </c>
      <c r="I48" s="56">
        <f t="shared" si="4"/>
        <v>0</v>
      </c>
      <c r="J48" s="25"/>
      <c r="K48" s="45"/>
      <c r="L48" s="31">
        <f>+L47+1</f>
        <v>17</v>
      </c>
      <c r="M48" s="8"/>
      <c r="N48" s="9">
        <v>2800</v>
      </c>
      <c r="O48" s="12">
        <f>+N48*F48</f>
        <v>0</v>
      </c>
      <c r="P48" s="12">
        <f t="shared" si="5"/>
        <v>0</v>
      </c>
    </row>
    <row r="49" spans="1:16" ht="38.25">
      <c r="A49" s="44"/>
      <c r="B49" s="25"/>
      <c r="C49" s="45"/>
      <c r="D49" s="8"/>
      <c r="E49" s="53" t="s">
        <v>65</v>
      </c>
      <c r="F49" s="54"/>
      <c r="G49" s="59" t="s">
        <v>40</v>
      </c>
      <c r="H49" s="55">
        <v>0.21</v>
      </c>
      <c r="I49" s="56">
        <f t="shared" si="4"/>
        <v>0</v>
      </c>
      <c r="J49" s="25"/>
      <c r="K49" s="45"/>
      <c r="L49" s="31">
        <f>+L48+1</f>
        <v>18</v>
      </c>
      <c r="M49" s="8"/>
      <c r="N49" s="9">
        <v>2800</v>
      </c>
      <c r="O49" s="12">
        <f>+N49*F49</f>
        <v>0</v>
      </c>
      <c r="P49" s="12">
        <f t="shared" si="5"/>
        <v>0</v>
      </c>
    </row>
    <row r="50" spans="1:16" ht="38.25">
      <c r="A50" s="44" t="s">
        <v>16</v>
      </c>
      <c r="B50" s="25" t="s">
        <v>33</v>
      </c>
      <c r="C50" s="45" t="s">
        <v>81</v>
      </c>
      <c r="D50" s="8"/>
      <c r="E50" s="61" t="s">
        <v>32</v>
      </c>
      <c r="F50" s="62"/>
      <c r="G50" s="63" t="s">
        <v>91</v>
      </c>
      <c r="H50" s="64">
        <v>0.21</v>
      </c>
      <c r="I50" s="65">
        <f t="shared" si="4"/>
        <v>0</v>
      </c>
      <c r="J50" s="66"/>
      <c r="K50" s="48"/>
      <c r="L50" s="31">
        <f>+L49+1</f>
        <v>19</v>
      </c>
      <c r="M50" s="8"/>
      <c r="N50" s="9">
        <v>2800</v>
      </c>
      <c r="O50" s="12">
        <f>+N50*F50</f>
        <v>0</v>
      </c>
      <c r="P50" s="12">
        <f t="shared" si="5"/>
        <v>0</v>
      </c>
    </row>
    <row r="51" spans="1:16" ht="12.75">
      <c r="A51" s="44" t="s">
        <v>24</v>
      </c>
      <c r="B51" s="25" t="s">
        <v>72</v>
      </c>
      <c r="C51" s="45"/>
      <c r="D51" s="8"/>
      <c r="E51" s="7"/>
      <c r="F51" s="7"/>
      <c r="G51" s="20"/>
      <c r="H51" s="7"/>
      <c r="I51" s="19"/>
      <c r="J51" s="9"/>
      <c r="K51" s="8"/>
      <c r="L51" s="31"/>
      <c r="M51" s="8"/>
      <c r="N51" s="9"/>
      <c r="O51" s="12"/>
      <c r="P51" s="12"/>
    </row>
    <row r="52" spans="1:16" ht="12.75">
      <c r="A52" s="46"/>
      <c r="B52" s="47" t="s">
        <v>62</v>
      </c>
      <c r="C52" s="48"/>
      <c r="D52" s="8"/>
      <c r="E52" s="7"/>
      <c r="F52" s="7"/>
      <c r="G52" s="20"/>
      <c r="H52" s="7"/>
      <c r="I52" s="19"/>
      <c r="J52" s="9"/>
      <c r="K52" s="8"/>
      <c r="L52" s="31"/>
      <c r="M52" s="8"/>
      <c r="N52" s="9"/>
      <c r="O52" s="12"/>
      <c r="P52" s="12"/>
    </row>
    <row r="53" spans="1:16" ht="13.5" thickBot="1">
      <c r="A53" s="16"/>
      <c r="B53" s="16"/>
      <c r="C53" s="16"/>
      <c r="D53" s="16"/>
      <c r="E53" s="17"/>
      <c r="F53" s="16"/>
      <c r="G53" s="17"/>
      <c r="H53" s="17"/>
      <c r="I53" s="17"/>
      <c r="J53" s="16"/>
      <c r="K53" s="16"/>
      <c r="L53" s="16"/>
      <c r="M53" s="8"/>
      <c r="N53" s="9"/>
      <c r="O53" s="12"/>
      <c r="P53" s="12"/>
    </row>
    <row r="54" spans="1:16" ht="12.75">
      <c r="A54" s="25"/>
      <c r="B54" s="25"/>
      <c r="C54" s="25"/>
      <c r="D54" s="25"/>
      <c r="E54" s="40"/>
      <c r="F54" s="25"/>
      <c r="G54" s="40"/>
      <c r="H54" s="40"/>
      <c r="I54" s="40"/>
      <c r="J54" s="25"/>
      <c r="K54" s="25"/>
      <c r="L54" s="25"/>
      <c r="M54" s="8"/>
      <c r="N54" s="9"/>
      <c r="O54" s="12"/>
      <c r="P54" s="12"/>
    </row>
    <row r="55" spans="1:16" ht="12.75">
      <c r="A55" s="10" t="s">
        <v>25</v>
      </c>
      <c r="B55" s="8"/>
      <c r="C55" s="8"/>
      <c r="D55" s="8"/>
      <c r="E55" s="20"/>
      <c r="F55" s="8"/>
      <c r="G55" s="7"/>
      <c r="H55" s="7"/>
      <c r="I55" s="7"/>
      <c r="J55" s="8"/>
      <c r="K55" s="8"/>
      <c r="M55" s="8"/>
      <c r="N55" s="9"/>
      <c r="O55" s="12"/>
      <c r="P55" s="8"/>
    </row>
    <row r="56" spans="1:16" ht="12.75">
      <c r="A56" s="8"/>
      <c r="B56" s="22" t="s">
        <v>17</v>
      </c>
      <c r="C56" s="8"/>
      <c r="D56" s="8"/>
      <c r="E56" s="7"/>
      <c r="F56" s="8"/>
      <c r="G56" s="7"/>
      <c r="H56" s="7"/>
      <c r="I56" s="7"/>
      <c r="J56" s="8"/>
      <c r="K56" s="8"/>
      <c r="M56" s="8"/>
      <c r="N56" s="9"/>
      <c r="O56" s="12"/>
      <c r="P56" s="8"/>
    </row>
    <row r="57" spans="1:16" ht="12.75">
      <c r="A57" s="8"/>
      <c r="B57" s="22" t="s">
        <v>44</v>
      </c>
      <c r="C57" s="8"/>
      <c r="D57" s="8"/>
      <c r="E57" s="7"/>
      <c r="F57" s="8"/>
      <c r="G57" s="7"/>
      <c r="H57" s="7"/>
      <c r="I57" s="7"/>
      <c r="J57" s="8"/>
      <c r="K57" s="8"/>
      <c r="M57" s="8"/>
      <c r="N57" s="9"/>
      <c r="O57" s="12"/>
      <c r="P57" s="8"/>
    </row>
    <row r="58" spans="1:16" ht="12.75">
      <c r="A58" s="8"/>
      <c r="B58" s="22" t="s">
        <v>56</v>
      </c>
      <c r="C58" s="8"/>
      <c r="D58" s="8"/>
      <c r="E58" s="7"/>
      <c r="F58" s="8"/>
      <c r="G58" s="7"/>
      <c r="H58" s="7"/>
      <c r="I58" s="7"/>
      <c r="J58" s="8"/>
      <c r="K58" s="8"/>
      <c r="M58" s="8"/>
      <c r="N58" s="9"/>
      <c r="O58" s="12"/>
      <c r="P58" s="8"/>
    </row>
    <row r="59" spans="1:16" ht="12.75">
      <c r="A59" s="8"/>
      <c r="B59" s="71" t="s">
        <v>68</v>
      </c>
      <c r="C59" s="8"/>
      <c r="D59" s="8"/>
      <c r="E59" s="7"/>
      <c r="F59" s="8"/>
      <c r="G59" s="7"/>
      <c r="H59" s="7"/>
      <c r="I59" s="7"/>
      <c r="J59" s="8"/>
      <c r="K59" s="8"/>
      <c r="M59" s="8"/>
      <c r="N59" s="9"/>
      <c r="O59" s="12"/>
      <c r="P59" s="8"/>
    </row>
    <row r="60" spans="1:16" ht="51">
      <c r="A60" s="8"/>
      <c r="B60" s="8" t="s">
        <v>26</v>
      </c>
      <c r="C60" s="8"/>
      <c r="D60" s="8"/>
      <c r="E60" s="7" t="s">
        <v>27</v>
      </c>
      <c r="F60" s="7" t="s">
        <v>47</v>
      </c>
      <c r="G60" s="7"/>
      <c r="H60" s="7" t="s">
        <v>48</v>
      </c>
      <c r="I60" s="7" t="s">
        <v>49</v>
      </c>
      <c r="J60" s="8"/>
      <c r="K60" s="8"/>
      <c r="M60" s="8"/>
      <c r="N60" s="9"/>
      <c r="O60" s="12"/>
      <c r="P60" s="8"/>
    </row>
    <row r="61" spans="1:16" ht="12.75">
      <c r="A61" s="8"/>
      <c r="B61" s="8" t="s">
        <v>5</v>
      </c>
      <c r="C61" s="8"/>
      <c r="D61" s="8"/>
      <c r="E61" s="7" t="s">
        <v>51</v>
      </c>
      <c r="F61" s="28"/>
      <c r="G61" s="7" t="s">
        <v>28</v>
      </c>
      <c r="H61" s="29">
        <v>0.21</v>
      </c>
      <c r="I61" s="19">
        <f>+F61*(1+H61)</f>
        <v>0</v>
      </c>
      <c r="J61" s="8"/>
      <c r="K61" s="8"/>
      <c r="L61" s="31">
        <f>+L50+1</f>
        <v>20</v>
      </c>
      <c r="M61" s="8"/>
      <c r="N61" s="9">
        <v>300</v>
      </c>
      <c r="O61" s="12">
        <f aca="true" t="shared" si="6" ref="O61:O66">+N61*F61</f>
        <v>0</v>
      </c>
      <c r="P61" s="12">
        <f aca="true" t="shared" si="7" ref="P61:P66">+O61*$P$7</f>
        <v>0</v>
      </c>
    </row>
    <row r="62" spans="1:16" ht="12.75">
      <c r="A62" s="8"/>
      <c r="B62" s="8"/>
      <c r="C62" s="8"/>
      <c r="D62" s="8"/>
      <c r="E62" s="7" t="s">
        <v>52</v>
      </c>
      <c r="F62" s="28"/>
      <c r="G62" s="7" t="s">
        <v>28</v>
      </c>
      <c r="H62" s="29">
        <v>0.21</v>
      </c>
      <c r="I62" s="19">
        <f>+F62*(1+H62)</f>
        <v>0</v>
      </c>
      <c r="J62" s="8"/>
      <c r="K62" s="8"/>
      <c r="L62" s="31">
        <f>+L61+1</f>
        <v>21</v>
      </c>
      <c r="M62" s="8"/>
      <c r="N62" s="9">
        <v>100</v>
      </c>
      <c r="O62" s="12">
        <f t="shared" si="6"/>
        <v>0</v>
      </c>
      <c r="P62" s="12">
        <f t="shared" si="7"/>
        <v>0</v>
      </c>
    </row>
    <row r="63" spans="1:16" ht="12.75">
      <c r="A63" s="8"/>
      <c r="B63" s="8" t="s">
        <v>6</v>
      </c>
      <c r="C63" s="8" t="s">
        <v>31</v>
      </c>
      <c r="D63" s="8"/>
      <c r="E63" s="7" t="s">
        <v>51</v>
      </c>
      <c r="F63" s="28"/>
      <c r="G63" s="7" t="s">
        <v>28</v>
      </c>
      <c r="H63" s="29">
        <v>0.21</v>
      </c>
      <c r="I63" s="19">
        <f>+F63*(1+H63)</f>
        <v>0</v>
      </c>
      <c r="J63" s="8"/>
      <c r="K63" s="8"/>
      <c r="L63" s="31">
        <f>+L62+1</f>
        <v>22</v>
      </c>
      <c r="M63" s="8"/>
      <c r="N63" s="9">
        <v>250</v>
      </c>
      <c r="O63" s="12">
        <f t="shared" si="6"/>
        <v>0</v>
      </c>
      <c r="P63" s="12">
        <f t="shared" si="7"/>
        <v>0</v>
      </c>
    </row>
    <row r="64" spans="1:16" ht="12.75">
      <c r="A64" s="8"/>
      <c r="B64" s="8"/>
      <c r="C64" s="8"/>
      <c r="D64" s="8"/>
      <c r="E64" s="7" t="s">
        <v>52</v>
      </c>
      <c r="F64" s="28"/>
      <c r="G64" s="7" t="s">
        <v>28</v>
      </c>
      <c r="H64" s="29">
        <v>0.21</v>
      </c>
      <c r="I64" s="19">
        <f>+F64*(1+H64)</f>
        <v>0</v>
      </c>
      <c r="J64" s="8"/>
      <c r="K64" s="8"/>
      <c r="L64" s="31">
        <f>+L63+1</f>
        <v>23</v>
      </c>
      <c r="M64" s="8"/>
      <c r="N64" s="9">
        <v>50</v>
      </c>
      <c r="O64" s="12">
        <f t="shared" si="6"/>
        <v>0</v>
      </c>
      <c r="P64" s="12">
        <f t="shared" si="7"/>
        <v>0</v>
      </c>
    </row>
    <row r="65" spans="1:16" ht="12.75">
      <c r="A65" s="8"/>
      <c r="B65" s="8" t="s">
        <v>6</v>
      </c>
      <c r="C65" s="8" t="s">
        <v>30</v>
      </c>
      <c r="D65" s="8"/>
      <c r="E65" s="7" t="s">
        <v>51</v>
      </c>
      <c r="F65" s="28"/>
      <c r="G65" s="7" t="s">
        <v>28</v>
      </c>
      <c r="H65" s="29">
        <v>0.21</v>
      </c>
      <c r="I65" s="19">
        <f aca="true" t="shared" si="8" ref="I65:I71">+F65*(1+H65)</f>
        <v>0</v>
      </c>
      <c r="J65" s="8"/>
      <c r="K65" s="8"/>
      <c r="L65" s="31">
        <f>+L64+1</f>
        <v>24</v>
      </c>
      <c r="M65" s="8"/>
      <c r="N65" s="9">
        <v>50</v>
      </c>
      <c r="O65" s="12">
        <f t="shared" si="6"/>
        <v>0</v>
      </c>
      <c r="P65" s="12">
        <f t="shared" si="7"/>
        <v>0</v>
      </c>
    </row>
    <row r="66" spans="1:16" ht="12.75">
      <c r="A66" s="8"/>
      <c r="B66" s="8"/>
      <c r="C66" s="8"/>
      <c r="D66" s="8"/>
      <c r="E66" s="7" t="s">
        <v>52</v>
      </c>
      <c r="F66" s="28"/>
      <c r="G66" s="7" t="s">
        <v>28</v>
      </c>
      <c r="H66" s="29">
        <v>0.21</v>
      </c>
      <c r="I66" s="19">
        <f t="shared" si="8"/>
        <v>0</v>
      </c>
      <c r="J66" s="8"/>
      <c r="K66" s="8"/>
      <c r="L66" s="31">
        <f>+L65+1</f>
        <v>25</v>
      </c>
      <c r="M66" s="8"/>
      <c r="N66" s="9">
        <v>30</v>
      </c>
      <c r="O66" s="12">
        <f t="shared" si="6"/>
        <v>0</v>
      </c>
      <c r="P66" s="12">
        <f t="shared" si="7"/>
        <v>0</v>
      </c>
    </row>
    <row r="67" spans="1:16" ht="12.75">
      <c r="A67" s="8"/>
      <c r="B67" s="8"/>
      <c r="C67" s="8"/>
      <c r="D67" s="8"/>
      <c r="E67" s="7"/>
      <c r="F67" s="7"/>
      <c r="G67" s="7"/>
      <c r="H67" s="7"/>
      <c r="I67" s="19"/>
      <c r="J67" s="8"/>
      <c r="K67" s="8"/>
      <c r="L67" s="31"/>
      <c r="M67" s="8"/>
      <c r="N67" s="9"/>
      <c r="O67" s="12"/>
      <c r="P67" s="12"/>
    </row>
    <row r="68" spans="1:16" ht="12.75">
      <c r="A68" s="8"/>
      <c r="B68" s="8" t="s">
        <v>34</v>
      </c>
      <c r="C68" s="8"/>
      <c r="D68" s="8"/>
      <c r="E68" s="7"/>
      <c r="F68" s="28"/>
      <c r="G68" s="7" t="s">
        <v>36</v>
      </c>
      <c r="H68" s="29">
        <v>0.21</v>
      </c>
      <c r="I68" s="19">
        <f t="shared" si="8"/>
        <v>0</v>
      </c>
      <c r="J68" s="8"/>
      <c r="K68" s="8"/>
      <c r="L68" s="31">
        <f>+L66+1</f>
        <v>26</v>
      </c>
      <c r="M68" s="8"/>
      <c r="N68" s="9">
        <v>200</v>
      </c>
      <c r="O68" s="12">
        <f>+N68*F68</f>
        <v>0</v>
      </c>
      <c r="P68" s="12">
        <f>+O68*$P$7</f>
        <v>0</v>
      </c>
    </row>
    <row r="69" spans="1:16" ht="12.75">
      <c r="A69" s="8"/>
      <c r="B69" s="8" t="s">
        <v>35</v>
      </c>
      <c r="C69" s="8"/>
      <c r="D69" s="8"/>
      <c r="E69" s="7"/>
      <c r="F69" s="28"/>
      <c r="G69" s="7" t="s">
        <v>36</v>
      </c>
      <c r="H69" s="29">
        <v>0.21</v>
      </c>
      <c r="I69" s="19">
        <f t="shared" si="8"/>
        <v>0</v>
      </c>
      <c r="J69" s="8"/>
      <c r="K69" s="8"/>
      <c r="L69" s="31">
        <f>+L68+1</f>
        <v>27</v>
      </c>
      <c r="M69" s="8"/>
      <c r="N69" s="9">
        <v>20</v>
      </c>
      <c r="O69" s="12">
        <f>+N69*F69</f>
        <v>0</v>
      </c>
      <c r="P69" s="12">
        <f>+O69*$P$7</f>
        <v>0</v>
      </c>
    </row>
    <row r="70" spans="1:16" ht="12.75">
      <c r="A70" s="8"/>
      <c r="B70" s="8"/>
      <c r="C70" s="8"/>
      <c r="D70" s="8"/>
      <c r="E70" s="7"/>
      <c r="F70" s="7"/>
      <c r="G70" s="7"/>
      <c r="H70" s="7"/>
      <c r="I70" s="19"/>
      <c r="J70" s="8"/>
      <c r="K70" s="8"/>
      <c r="L70" s="31"/>
      <c r="M70" s="8"/>
      <c r="N70" s="9"/>
      <c r="O70" s="12"/>
      <c r="P70" s="12"/>
    </row>
    <row r="71" spans="1:16" ht="25.5">
      <c r="A71" s="8"/>
      <c r="B71" s="8"/>
      <c r="C71" s="8"/>
      <c r="D71" s="8"/>
      <c r="E71" s="73" t="s">
        <v>19</v>
      </c>
      <c r="F71" s="28"/>
      <c r="G71" s="7" t="s">
        <v>38</v>
      </c>
      <c r="H71" s="29">
        <v>0.21</v>
      </c>
      <c r="I71" s="19">
        <f t="shared" si="8"/>
        <v>0</v>
      </c>
      <c r="J71" s="8"/>
      <c r="K71" s="8"/>
      <c r="L71" s="31">
        <f>+L69+1</f>
        <v>28</v>
      </c>
      <c r="M71" s="8"/>
      <c r="N71" s="9">
        <f>+K8</f>
        <v>2243</v>
      </c>
      <c r="O71" s="12">
        <f>+N71*F71</f>
        <v>0</v>
      </c>
      <c r="P71" s="12">
        <f>+O71*$P$7</f>
        <v>0</v>
      </c>
    </row>
    <row r="72" spans="1:16" ht="12.75">
      <c r="A72" s="8"/>
      <c r="B72" s="8"/>
      <c r="C72" s="8"/>
      <c r="D72" s="8"/>
      <c r="E72" s="23"/>
      <c r="F72" s="7"/>
      <c r="G72" s="7"/>
      <c r="H72" s="7"/>
      <c r="I72" s="19"/>
      <c r="J72" s="8"/>
      <c r="K72" s="8"/>
      <c r="L72" s="31"/>
      <c r="M72" s="8"/>
      <c r="N72" s="9"/>
      <c r="O72" s="12"/>
      <c r="P72" s="12"/>
    </row>
    <row r="73" spans="1:16" ht="12.75">
      <c r="A73" s="8"/>
      <c r="B73" s="10" t="s">
        <v>57</v>
      </c>
      <c r="C73" s="8"/>
      <c r="D73" s="8"/>
      <c r="E73" s="8"/>
      <c r="F73" s="7"/>
      <c r="G73" s="7"/>
      <c r="H73" s="7"/>
      <c r="I73" s="7"/>
      <c r="J73" s="8"/>
      <c r="K73" s="8"/>
      <c r="M73" s="8"/>
      <c r="N73" s="9"/>
      <c r="O73" s="12"/>
      <c r="P73" s="8"/>
    </row>
    <row r="74" spans="1:16" ht="42" customHeight="1">
      <c r="A74" s="8"/>
      <c r="B74" s="96" t="s">
        <v>53</v>
      </c>
      <c r="C74" s="96"/>
      <c r="D74" s="8"/>
      <c r="E74" s="8"/>
      <c r="F74" s="33" t="s">
        <v>43</v>
      </c>
      <c r="G74" s="7"/>
      <c r="H74" s="7"/>
      <c r="I74" s="7"/>
      <c r="J74" s="8"/>
      <c r="K74" s="8"/>
      <c r="M74" s="8"/>
      <c r="N74" s="9"/>
      <c r="O74" s="12"/>
      <c r="P74" s="8"/>
    </row>
    <row r="75" spans="1:16" ht="12.75">
      <c r="A75" s="8"/>
      <c r="B75" s="8"/>
      <c r="C75" s="8"/>
      <c r="D75" s="8"/>
      <c r="E75" s="7"/>
      <c r="F75" s="8"/>
      <c r="G75" s="7"/>
      <c r="H75" s="7"/>
      <c r="I75" s="7"/>
      <c r="J75" s="8"/>
      <c r="K75" s="8"/>
      <c r="M75" s="8"/>
      <c r="N75" s="9"/>
      <c r="O75" s="12"/>
      <c r="P75" s="8"/>
    </row>
    <row r="76" spans="1:16" ht="12.75">
      <c r="A76" s="10" t="s">
        <v>73</v>
      </c>
      <c r="B76" s="8"/>
      <c r="C76" s="8"/>
      <c r="D76" s="8"/>
      <c r="E76" s="7"/>
      <c r="F76" s="8"/>
      <c r="G76" s="7"/>
      <c r="H76" s="7"/>
      <c r="I76" s="7"/>
      <c r="J76" s="8"/>
      <c r="K76" s="8"/>
      <c r="M76" s="8"/>
      <c r="N76" s="9"/>
      <c r="O76" s="12"/>
      <c r="P76" s="8"/>
    </row>
    <row r="77" spans="1:16" ht="12.75">
      <c r="A77" s="8"/>
      <c r="B77" s="8" t="s">
        <v>37</v>
      </c>
      <c r="C77" s="8"/>
      <c r="D77" s="8"/>
      <c r="E77" s="7" t="s">
        <v>51</v>
      </c>
      <c r="F77" s="28"/>
      <c r="G77" s="7" t="s">
        <v>36</v>
      </c>
      <c r="H77" s="29">
        <v>0.21</v>
      </c>
      <c r="I77" s="19">
        <f>+F77*(1+H77)</f>
        <v>0</v>
      </c>
      <c r="J77" s="8"/>
      <c r="K77" s="8"/>
      <c r="L77" s="31">
        <f>+L71+1</f>
        <v>29</v>
      </c>
      <c r="M77" s="8"/>
      <c r="N77" s="9">
        <v>300</v>
      </c>
      <c r="O77" s="12">
        <f>+N77*F77</f>
        <v>0</v>
      </c>
      <c r="P77" s="12">
        <f>+O77*$P$7</f>
        <v>0</v>
      </c>
    </row>
    <row r="78" spans="1:16" ht="12.75">
      <c r="A78" s="8"/>
      <c r="B78" s="8"/>
      <c r="C78" s="8"/>
      <c r="D78" s="8"/>
      <c r="E78" s="7" t="s">
        <v>52</v>
      </c>
      <c r="F78" s="28"/>
      <c r="G78" s="7" t="s">
        <v>36</v>
      </c>
      <c r="H78" s="29">
        <v>0.21</v>
      </c>
      <c r="I78" s="19">
        <f>+F78*(1+H78)</f>
        <v>0</v>
      </c>
      <c r="J78" s="8"/>
      <c r="K78" s="8"/>
      <c r="L78" s="31">
        <f>+L77+1</f>
        <v>30</v>
      </c>
      <c r="M78" s="8"/>
      <c r="N78" s="9">
        <v>70</v>
      </c>
      <c r="O78" s="12">
        <f>+N78*F78</f>
        <v>0</v>
      </c>
      <c r="P78" s="12">
        <f>+O78*$P$7</f>
        <v>0</v>
      </c>
    </row>
    <row r="79" spans="1:16" ht="12.75">
      <c r="A79" s="8"/>
      <c r="B79" s="8"/>
      <c r="C79" s="8"/>
      <c r="D79" s="8"/>
      <c r="E79" s="7" t="s">
        <v>29</v>
      </c>
      <c r="F79" s="28"/>
      <c r="G79" s="7" t="s">
        <v>36</v>
      </c>
      <c r="H79" s="29">
        <v>0.21</v>
      </c>
      <c r="I79" s="19">
        <f>+F79*(1+H79)</f>
        <v>0</v>
      </c>
      <c r="J79" s="8"/>
      <c r="K79" s="8"/>
      <c r="L79" s="31">
        <f>+L78+1</f>
        <v>31</v>
      </c>
      <c r="M79" s="8"/>
      <c r="N79" s="9">
        <v>30</v>
      </c>
      <c r="O79" s="12">
        <f>+N79*F79</f>
        <v>0</v>
      </c>
      <c r="P79" s="12">
        <f>+O79*$P$7</f>
        <v>0</v>
      </c>
    </row>
    <row r="80" spans="1:16" ht="12.75">
      <c r="A80" s="8"/>
      <c r="B80" s="8"/>
      <c r="C80" s="8"/>
      <c r="D80" s="8"/>
      <c r="E80" s="7"/>
      <c r="F80" s="8"/>
      <c r="G80" s="7"/>
      <c r="H80" s="8"/>
      <c r="I80" s="8"/>
      <c r="J80" s="8"/>
      <c r="K80" s="8"/>
      <c r="M80" s="8"/>
      <c r="N80" s="9"/>
      <c r="O80" s="12"/>
      <c r="P80" s="12"/>
    </row>
    <row r="81" spans="1:16" ht="12.75">
      <c r="A81" s="24"/>
      <c r="B81" s="8"/>
      <c r="C81" s="8"/>
      <c r="D81" s="8"/>
      <c r="E81" s="7"/>
      <c r="F81" s="8"/>
      <c r="G81" s="7"/>
      <c r="H81" s="8"/>
      <c r="I81" s="8"/>
      <c r="J81" s="8"/>
      <c r="K81" s="8"/>
      <c r="M81" s="8"/>
      <c r="N81" s="9"/>
      <c r="O81" s="12"/>
      <c r="P81" s="12"/>
    </row>
    <row r="82" spans="1:16" ht="12.75">
      <c r="A82" s="8"/>
      <c r="B82" s="8"/>
      <c r="C82" s="8"/>
      <c r="D82" s="8"/>
      <c r="E82" s="7"/>
      <c r="F82" s="8"/>
      <c r="G82" s="7"/>
      <c r="H82" s="7"/>
      <c r="I82" s="7"/>
      <c r="J82" s="8"/>
      <c r="K82" s="8"/>
      <c r="M82" s="8"/>
      <c r="N82" s="9"/>
      <c r="O82" s="12"/>
      <c r="P82" s="8"/>
    </row>
    <row r="83" spans="1:16" ht="13.5" thickBot="1">
      <c r="A83" s="16"/>
      <c r="B83" s="16"/>
      <c r="C83" s="16"/>
      <c r="D83" s="16"/>
      <c r="E83" s="17"/>
      <c r="F83" s="16"/>
      <c r="G83" s="17"/>
      <c r="H83" s="17"/>
      <c r="I83" s="17"/>
      <c r="J83" s="16"/>
      <c r="K83" s="16"/>
      <c r="L83" s="16"/>
      <c r="M83" s="8"/>
      <c r="N83" s="9"/>
      <c r="O83" s="12"/>
      <c r="P83" s="8"/>
    </row>
    <row r="84" spans="1:16" ht="12.75">
      <c r="A84" s="8"/>
      <c r="B84" s="8"/>
      <c r="C84" s="8"/>
      <c r="D84" s="8"/>
      <c r="E84" s="7"/>
      <c r="F84" s="8"/>
      <c r="G84" s="7"/>
      <c r="H84" s="7"/>
      <c r="I84" s="7"/>
      <c r="J84" s="8"/>
      <c r="K84" s="8"/>
      <c r="M84" s="8"/>
      <c r="N84" s="9"/>
      <c r="O84" s="12"/>
      <c r="P84" s="8"/>
    </row>
    <row r="85" spans="1:16" ht="12.75">
      <c r="A85" s="8"/>
      <c r="B85" s="8"/>
      <c r="C85" s="8"/>
      <c r="D85" s="8"/>
      <c r="E85" s="7"/>
      <c r="F85" s="8"/>
      <c r="G85" s="7"/>
      <c r="H85" s="7"/>
      <c r="I85" s="7"/>
      <c r="J85" s="8"/>
      <c r="K85" s="8" t="s">
        <v>20</v>
      </c>
      <c r="M85" s="8"/>
      <c r="N85" s="9"/>
      <c r="O85" s="8"/>
      <c r="P85" s="8"/>
    </row>
    <row r="86" spans="1:16" ht="12.75">
      <c r="A86" s="10" t="s">
        <v>18</v>
      </c>
      <c r="B86" s="10" t="s">
        <v>90</v>
      </c>
      <c r="C86" s="8"/>
      <c r="D86" s="8"/>
      <c r="E86" s="7"/>
      <c r="F86" s="8"/>
      <c r="G86" s="7"/>
      <c r="H86" s="7"/>
      <c r="I86" s="7"/>
      <c r="J86" s="8"/>
      <c r="K86" s="8">
        <f>+J89+J94+J99</f>
        <v>835</v>
      </c>
      <c r="M86" s="8"/>
      <c r="N86" s="9"/>
      <c r="O86" s="8"/>
      <c r="P86" s="8"/>
    </row>
    <row r="87" spans="1:16" ht="12.75">
      <c r="A87" s="22" t="s">
        <v>74</v>
      </c>
      <c r="C87" s="8"/>
      <c r="D87" s="8"/>
      <c r="E87" s="7"/>
      <c r="F87" s="8"/>
      <c r="G87" s="7"/>
      <c r="H87" s="7"/>
      <c r="I87" s="7"/>
      <c r="J87" s="95" t="s">
        <v>46</v>
      </c>
      <c r="K87" s="95"/>
      <c r="M87" s="8"/>
      <c r="N87" s="9"/>
      <c r="O87" s="8"/>
      <c r="P87" s="8"/>
    </row>
    <row r="88" spans="1:16" ht="51">
      <c r="A88" s="10" t="s">
        <v>75</v>
      </c>
      <c r="B88" s="8"/>
      <c r="C88" s="8"/>
      <c r="D88" s="8"/>
      <c r="E88" s="13" t="s">
        <v>14</v>
      </c>
      <c r="F88" s="7" t="s">
        <v>47</v>
      </c>
      <c r="G88" s="7"/>
      <c r="H88" s="7" t="s">
        <v>48</v>
      </c>
      <c r="I88" s="7" t="s">
        <v>49</v>
      </c>
      <c r="J88" s="9" t="s">
        <v>21</v>
      </c>
      <c r="K88" s="9" t="s">
        <v>22</v>
      </c>
      <c r="M88" s="8"/>
      <c r="N88" s="9"/>
      <c r="O88" s="8"/>
      <c r="P88" s="8"/>
    </row>
    <row r="89" spans="1:16" ht="12.75">
      <c r="A89" s="8" t="s">
        <v>42</v>
      </c>
      <c r="B89" s="8"/>
      <c r="C89" s="8"/>
      <c r="D89" s="8"/>
      <c r="E89" s="7" t="s">
        <v>15</v>
      </c>
      <c r="F89" s="28"/>
      <c r="G89" s="7" t="s">
        <v>39</v>
      </c>
      <c r="H89" s="29">
        <v>0.21</v>
      </c>
      <c r="I89" s="19">
        <f>+F89*(1+H89)</f>
        <v>0</v>
      </c>
      <c r="J89" s="14">
        <v>790</v>
      </c>
      <c r="K89" s="15">
        <f>+J89/$K$86</f>
        <v>0.9461077844311377</v>
      </c>
      <c r="L89" s="31">
        <f>+L79+1</f>
        <v>32</v>
      </c>
      <c r="M89" s="8"/>
      <c r="N89" s="9">
        <f>+J89</f>
        <v>790</v>
      </c>
      <c r="O89" s="12">
        <f>+J89*F89</f>
        <v>0</v>
      </c>
      <c r="P89" s="12">
        <f>+O89*$P$7</f>
        <v>0</v>
      </c>
    </row>
    <row r="90" spans="1:16" ht="12.75">
      <c r="A90" s="8" t="s">
        <v>76</v>
      </c>
      <c r="B90" s="21"/>
      <c r="C90" s="8"/>
      <c r="D90" s="8"/>
      <c r="E90" s="13"/>
      <c r="F90" s="8"/>
      <c r="G90" s="7"/>
      <c r="H90" s="7"/>
      <c r="I90" s="7"/>
      <c r="J90" s="8"/>
      <c r="K90" s="8"/>
      <c r="M90" s="8"/>
      <c r="N90" s="9"/>
      <c r="O90" s="8"/>
      <c r="P90" s="8"/>
    </row>
    <row r="91" spans="1:16" ht="12.75">
      <c r="A91" s="8"/>
      <c r="B91" s="8"/>
      <c r="C91" s="8"/>
      <c r="D91" s="8"/>
      <c r="E91" s="7"/>
      <c r="F91" s="8"/>
      <c r="G91" s="7"/>
      <c r="H91" s="7"/>
      <c r="I91" s="7"/>
      <c r="J91" s="8"/>
      <c r="K91" s="8"/>
      <c r="M91" s="8"/>
      <c r="N91" s="9"/>
      <c r="O91" s="8"/>
      <c r="P91" s="8"/>
    </row>
    <row r="92" spans="1:16" ht="12.75">
      <c r="A92" s="8"/>
      <c r="B92" s="8"/>
      <c r="C92" s="8"/>
      <c r="D92" s="8"/>
      <c r="E92" s="7"/>
      <c r="F92" s="8"/>
      <c r="G92" s="7"/>
      <c r="H92" s="7"/>
      <c r="I92" s="7"/>
      <c r="J92" s="95" t="s">
        <v>46</v>
      </c>
      <c r="K92" s="95"/>
      <c r="M92" s="8"/>
      <c r="N92" s="9"/>
      <c r="O92" s="8"/>
      <c r="P92" s="8"/>
    </row>
    <row r="93" spans="1:16" ht="51">
      <c r="A93" s="10" t="s">
        <v>79</v>
      </c>
      <c r="B93" s="8"/>
      <c r="C93" s="8"/>
      <c r="D93" s="8"/>
      <c r="E93" s="13" t="s">
        <v>14</v>
      </c>
      <c r="F93" s="7" t="s">
        <v>47</v>
      </c>
      <c r="G93" s="7"/>
      <c r="H93" s="7" t="s">
        <v>48</v>
      </c>
      <c r="I93" s="7" t="s">
        <v>49</v>
      </c>
      <c r="J93" s="9" t="s">
        <v>21</v>
      </c>
      <c r="K93" s="9" t="s">
        <v>22</v>
      </c>
      <c r="M93" s="8"/>
      <c r="N93" s="9"/>
      <c r="O93" s="8"/>
      <c r="P93" s="8"/>
    </row>
    <row r="94" spans="1:16" ht="12.75">
      <c r="A94" s="8" t="s">
        <v>77</v>
      </c>
      <c r="B94" s="8"/>
      <c r="C94" s="8"/>
      <c r="D94" s="8"/>
      <c r="E94" s="7" t="s">
        <v>15</v>
      </c>
      <c r="F94" s="28"/>
      <c r="G94" s="7" t="s">
        <v>39</v>
      </c>
      <c r="H94" s="29">
        <v>0.21</v>
      </c>
      <c r="I94" s="19">
        <f>+F94*(1+H94)</f>
        <v>0</v>
      </c>
      <c r="J94" s="14">
        <v>20</v>
      </c>
      <c r="K94" s="15">
        <f>+J94/$K$86</f>
        <v>0.023952095808383235</v>
      </c>
      <c r="L94" s="31">
        <f>+L89+1</f>
        <v>33</v>
      </c>
      <c r="M94" s="8"/>
      <c r="N94" s="9">
        <f>+J94</f>
        <v>20</v>
      </c>
      <c r="O94" s="12">
        <f>+J94*F94</f>
        <v>0</v>
      </c>
      <c r="P94" s="12">
        <f>+O94*$P$7</f>
        <v>0</v>
      </c>
    </row>
    <row r="95" spans="1:16" ht="12.75">
      <c r="A95" s="8"/>
      <c r="B95" s="21"/>
      <c r="C95" s="8"/>
      <c r="D95" s="8"/>
      <c r="E95" s="13"/>
      <c r="F95" s="8"/>
      <c r="G95" s="7"/>
      <c r="H95" s="7"/>
      <c r="I95" s="7"/>
      <c r="J95" s="8"/>
      <c r="K95" s="8"/>
      <c r="M95" s="8"/>
      <c r="N95" s="9"/>
      <c r="O95" s="8"/>
      <c r="P95" s="8"/>
    </row>
    <row r="96" spans="1:16" ht="12.75">
      <c r="A96" s="8"/>
      <c r="B96" s="8"/>
      <c r="C96" s="8"/>
      <c r="D96" s="8"/>
      <c r="E96" s="7"/>
      <c r="F96" s="8"/>
      <c r="G96" s="7"/>
      <c r="H96" s="7"/>
      <c r="I96" s="7"/>
      <c r="J96" s="9"/>
      <c r="K96" s="9"/>
      <c r="M96" s="8"/>
      <c r="N96" s="9"/>
      <c r="O96" s="8"/>
      <c r="P96" s="8"/>
    </row>
    <row r="97" spans="1:16" ht="12.75">
      <c r="A97" s="8"/>
      <c r="B97" s="8"/>
      <c r="C97" s="8"/>
      <c r="D97" s="8"/>
      <c r="E97" s="7"/>
      <c r="F97" s="8"/>
      <c r="G97" s="7"/>
      <c r="H97" s="7"/>
      <c r="I97" s="7"/>
      <c r="J97" s="9"/>
      <c r="K97" s="9"/>
      <c r="M97" s="8"/>
      <c r="N97" s="9"/>
      <c r="O97" s="8"/>
      <c r="P97" s="8"/>
    </row>
    <row r="98" spans="1:16" ht="51">
      <c r="A98" s="10" t="s">
        <v>80</v>
      </c>
      <c r="B98" s="8"/>
      <c r="C98" s="8"/>
      <c r="D98" s="8"/>
      <c r="E98" s="13" t="s">
        <v>14</v>
      </c>
      <c r="F98" s="7" t="s">
        <v>47</v>
      </c>
      <c r="G98" s="7"/>
      <c r="H98" s="7" t="s">
        <v>48</v>
      </c>
      <c r="I98" s="7" t="s">
        <v>49</v>
      </c>
      <c r="J98" s="9" t="s">
        <v>21</v>
      </c>
      <c r="K98" s="9" t="s">
        <v>22</v>
      </c>
      <c r="M98" s="8"/>
      <c r="N98" s="9"/>
      <c r="O98" s="8"/>
      <c r="P98" s="8"/>
    </row>
    <row r="99" spans="1:16" ht="12.75">
      <c r="A99" s="8" t="s">
        <v>78</v>
      </c>
      <c r="B99" s="8"/>
      <c r="C99" s="8"/>
      <c r="D99" s="8"/>
      <c r="E99" s="7" t="s">
        <v>15</v>
      </c>
      <c r="F99" s="28"/>
      <c r="G99" s="7" t="s">
        <v>39</v>
      </c>
      <c r="H99" s="29">
        <v>0.21</v>
      </c>
      <c r="I99" s="19">
        <f>+F99*(1+H99)</f>
        <v>0</v>
      </c>
      <c r="J99" s="14">
        <v>25</v>
      </c>
      <c r="K99" s="15">
        <f>+J99/$K$86</f>
        <v>0.029940119760479042</v>
      </c>
      <c r="L99" s="31">
        <f>+L94+1</f>
        <v>34</v>
      </c>
      <c r="M99" s="8"/>
      <c r="N99" s="9">
        <f>+J99</f>
        <v>25</v>
      </c>
      <c r="O99" s="12">
        <f>+J99*F99</f>
        <v>0</v>
      </c>
      <c r="P99" s="12">
        <f>+O99*$P$7</f>
        <v>0</v>
      </c>
    </row>
    <row r="100" spans="1:16" ht="12.75">
      <c r="A100" s="8"/>
      <c r="B100" s="8"/>
      <c r="C100" s="8"/>
      <c r="D100" s="8"/>
      <c r="E100" s="7"/>
      <c r="F100" s="8"/>
      <c r="G100" s="7"/>
      <c r="H100" s="7"/>
      <c r="I100" s="7"/>
      <c r="J100" s="8"/>
      <c r="K100" s="8"/>
      <c r="L100" s="31"/>
      <c r="M100" s="8"/>
      <c r="N100" s="9"/>
      <c r="O100" s="12"/>
      <c r="P100" s="12"/>
    </row>
    <row r="101" spans="1:16" ht="13.5" thickBot="1">
      <c r="A101" s="89"/>
      <c r="B101" s="89"/>
      <c r="C101" s="89"/>
      <c r="D101" s="89"/>
      <c r="E101" s="90"/>
      <c r="F101" s="89"/>
      <c r="G101" s="90"/>
      <c r="H101" s="90"/>
      <c r="I101" s="90"/>
      <c r="J101" s="89"/>
      <c r="K101" s="89"/>
      <c r="L101" s="89"/>
      <c r="M101" s="8"/>
      <c r="N101" s="9"/>
      <c r="O101" s="12"/>
      <c r="P101" s="12"/>
    </row>
    <row r="102" spans="1:16" ht="12.75">
      <c r="A102" s="81"/>
      <c r="B102" s="81"/>
      <c r="C102" s="81"/>
      <c r="D102" s="81"/>
      <c r="E102" s="83"/>
      <c r="F102" s="81"/>
      <c r="G102" s="83"/>
      <c r="H102" s="83"/>
      <c r="I102" s="83"/>
      <c r="J102" s="81"/>
      <c r="K102" s="81"/>
      <c r="L102" s="81"/>
      <c r="M102" s="8"/>
      <c r="N102" s="9"/>
      <c r="O102" s="12"/>
      <c r="P102" s="12"/>
    </row>
    <row r="103" spans="1:16" ht="12.75">
      <c r="A103" s="81"/>
      <c r="B103" s="81"/>
      <c r="C103" s="81"/>
      <c r="D103" s="81"/>
      <c r="E103" s="83"/>
      <c r="F103" s="81"/>
      <c r="G103" s="83"/>
      <c r="H103" s="83"/>
      <c r="I103" s="83"/>
      <c r="J103" s="81"/>
      <c r="K103" s="81" t="s">
        <v>20</v>
      </c>
      <c r="L103" s="81"/>
      <c r="M103" s="8"/>
      <c r="N103" s="9"/>
      <c r="O103" s="12"/>
      <c r="P103" s="12"/>
    </row>
    <row r="104" spans="1:16" ht="12.75">
      <c r="A104" s="80" t="s">
        <v>18</v>
      </c>
      <c r="B104" s="80" t="s">
        <v>87</v>
      </c>
      <c r="C104" s="81"/>
      <c r="D104" s="81"/>
      <c r="E104" s="83"/>
      <c r="F104" s="81"/>
      <c r="G104" s="83"/>
      <c r="H104" s="83"/>
      <c r="I104" s="83"/>
      <c r="J104" s="81"/>
      <c r="K104" s="81">
        <f>+J109+J115</f>
        <v>120</v>
      </c>
      <c r="L104" s="81"/>
      <c r="M104" s="8"/>
      <c r="N104" s="9"/>
      <c r="O104" s="12"/>
      <c r="P104" s="12"/>
    </row>
    <row r="105" spans="1:16" ht="12.75">
      <c r="A105" s="8"/>
      <c r="B105" s="8"/>
      <c r="C105" s="8"/>
      <c r="D105" s="8"/>
      <c r="E105" s="7"/>
      <c r="F105" s="8"/>
      <c r="G105" s="7"/>
      <c r="H105" s="7"/>
      <c r="I105" s="7"/>
      <c r="J105" s="8"/>
      <c r="K105" s="8"/>
      <c r="L105" s="31"/>
      <c r="M105" s="8"/>
      <c r="N105" s="9"/>
      <c r="O105" s="12"/>
      <c r="P105" s="12"/>
    </row>
    <row r="106" spans="1:16" ht="12.75">
      <c r="A106" s="8"/>
      <c r="B106" s="21"/>
      <c r="C106" s="8"/>
      <c r="D106" s="8"/>
      <c r="E106" s="13"/>
      <c r="F106" s="8"/>
      <c r="G106" s="7"/>
      <c r="H106" s="7"/>
      <c r="I106" s="7"/>
      <c r="J106" s="8"/>
      <c r="K106" s="8"/>
      <c r="M106" s="8"/>
      <c r="N106" s="9"/>
      <c r="O106" s="8"/>
      <c r="P106" s="8"/>
    </row>
    <row r="107" spans="1:16" ht="12.75">
      <c r="A107" s="8"/>
      <c r="B107" s="21"/>
      <c r="C107" s="8"/>
      <c r="D107" s="8"/>
      <c r="E107" s="13"/>
      <c r="F107" s="8"/>
      <c r="G107" s="7"/>
      <c r="H107" s="7"/>
      <c r="I107" s="7"/>
      <c r="J107" s="100" t="s">
        <v>46</v>
      </c>
      <c r="K107" s="100"/>
      <c r="M107" s="8"/>
      <c r="N107" s="9"/>
      <c r="O107" s="8"/>
      <c r="P107" s="8"/>
    </row>
    <row r="108" spans="1:16" ht="51">
      <c r="A108" s="80" t="s">
        <v>82</v>
      </c>
      <c r="B108" s="81"/>
      <c r="C108" s="81"/>
      <c r="D108" s="81"/>
      <c r="E108" s="82" t="s">
        <v>14</v>
      </c>
      <c r="F108" s="83" t="s">
        <v>47</v>
      </c>
      <c r="G108" s="34"/>
      <c r="H108" s="34" t="s">
        <v>48</v>
      </c>
      <c r="I108" s="34" t="s">
        <v>49</v>
      </c>
      <c r="J108" s="86" t="s">
        <v>21</v>
      </c>
      <c r="K108" s="86" t="s">
        <v>22</v>
      </c>
      <c r="L108" s="18"/>
      <c r="M108" s="8"/>
      <c r="N108" s="9"/>
      <c r="O108" s="8"/>
      <c r="P108" s="8"/>
    </row>
    <row r="109" spans="1:16" ht="12.75">
      <c r="A109" s="81" t="s">
        <v>83</v>
      </c>
      <c r="B109" s="81"/>
      <c r="C109" s="81"/>
      <c r="D109" s="81"/>
      <c r="E109" s="83" t="s">
        <v>84</v>
      </c>
      <c r="F109" s="84"/>
      <c r="G109" s="83" t="s">
        <v>39</v>
      </c>
      <c r="H109" s="29">
        <v>0.21</v>
      </c>
      <c r="I109" s="19">
        <f>+F109*(1+H109)</f>
        <v>0</v>
      </c>
      <c r="J109" s="87">
        <v>100</v>
      </c>
      <c r="K109" s="88">
        <f>+J109/K$104</f>
        <v>0.8333333333333334</v>
      </c>
      <c r="L109" s="37">
        <f>+L99+1</f>
        <v>35</v>
      </c>
      <c r="M109" s="8"/>
      <c r="N109" s="30">
        <f>+J109</f>
        <v>100</v>
      </c>
      <c r="O109" s="12">
        <f>+N109*F109</f>
        <v>0</v>
      </c>
      <c r="P109" s="12">
        <f>+O109*$P$7</f>
        <v>0</v>
      </c>
    </row>
    <row r="110" spans="1:16" ht="12.75">
      <c r="A110" s="81" t="s">
        <v>85</v>
      </c>
      <c r="B110" s="80" t="s">
        <v>51</v>
      </c>
      <c r="C110" s="81"/>
      <c r="D110" s="81"/>
      <c r="E110" s="83"/>
      <c r="F110" s="81"/>
      <c r="G110" s="34"/>
      <c r="H110" s="34"/>
      <c r="I110" s="19"/>
      <c r="J110" s="35"/>
      <c r="K110" s="36"/>
      <c r="L110" s="37"/>
      <c r="M110" s="8"/>
      <c r="N110" s="30"/>
      <c r="O110" s="12"/>
      <c r="P110" s="12"/>
    </row>
    <row r="111" spans="1:16" ht="12.75">
      <c r="A111" s="85" t="s">
        <v>86</v>
      </c>
      <c r="B111" s="81"/>
      <c r="C111" s="81"/>
      <c r="D111" s="81"/>
      <c r="E111" s="83"/>
      <c r="F111" s="81"/>
      <c r="G111" s="34"/>
      <c r="H111" s="34"/>
      <c r="I111" s="19"/>
      <c r="J111" s="35"/>
      <c r="K111" s="36"/>
      <c r="L111" s="37"/>
      <c r="M111" s="8"/>
      <c r="N111" s="30"/>
      <c r="O111" s="12"/>
      <c r="P111" s="12"/>
    </row>
    <row r="112" spans="1:16" ht="12.75">
      <c r="A112" s="18"/>
      <c r="B112" s="38"/>
      <c r="C112" s="18"/>
      <c r="D112" s="18"/>
      <c r="E112" s="34"/>
      <c r="F112" s="34"/>
      <c r="G112" s="34"/>
      <c r="H112" s="34"/>
      <c r="I112" s="19"/>
      <c r="J112" s="35"/>
      <c r="K112" s="36"/>
      <c r="L112" s="37"/>
      <c r="M112" s="8"/>
      <c r="N112" s="30"/>
      <c r="O112" s="12"/>
      <c r="P112" s="12"/>
    </row>
    <row r="113" spans="1:16" ht="12.75">
      <c r="A113" s="18"/>
      <c r="B113" s="38"/>
      <c r="C113" s="18"/>
      <c r="D113" s="18"/>
      <c r="E113" s="34"/>
      <c r="F113" s="34"/>
      <c r="G113" s="34"/>
      <c r="H113" s="34"/>
      <c r="I113" s="19"/>
      <c r="J113" s="35"/>
      <c r="K113" s="36"/>
      <c r="L113" s="37"/>
      <c r="M113" s="8"/>
      <c r="N113" s="30"/>
      <c r="O113" s="12"/>
      <c r="P113" s="12"/>
    </row>
    <row r="114" spans="1:16" ht="12.75">
      <c r="A114" s="80" t="s">
        <v>88</v>
      </c>
      <c r="B114" s="81"/>
      <c r="C114" s="81"/>
      <c r="D114" s="81"/>
      <c r="E114" s="83"/>
      <c r="F114" s="81"/>
      <c r="G114" s="83"/>
      <c r="H114" s="83"/>
      <c r="I114" s="83"/>
      <c r="J114" s="81"/>
      <c r="K114" s="81"/>
      <c r="L114" s="81"/>
      <c r="M114" s="8"/>
      <c r="N114" s="30"/>
      <c r="O114" s="12"/>
      <c r="P114" s="12"/>
    </row>
    <row r="115" spans="1:16" ht="12.75">
      <c r="A115" s="81" t="s">
        <v>83</v>
      </c>
      <c r="B115" s="81"/>
      <c r="C115" s="81"/>
      <c r="D115" s="81"/>
      <c r="E115" s="83" t="s">
        <v>84</v>
      </c>
      <c r="F115" s="84"/>
      <c r="G115" s="83" t="s">
        <v>39</v>
      </c>
      <c r="H115" s="91">
        <v>0.21</v>
      </c>
      <c r="I115" s="92">
        <f>+F115*(1+H115)</f>
        <v>0</v>
      </c>
      <c r="J115" s="87">
        <v>20</v>
      </c>
      <c r="K115" s="88">
        <f>+J115/K$104</f>
        <v>0.16666666666666666</v>
      </c>
      <c r="L115" s="93">
        <f>+L109+1</f>
        <v>36</v>
      </c>
      <c r="M115" s="8"/>
      <c r="N115" s="30">
        <f>+J115</f>
        <v>20</v>
      </c>
      <c r="O115" s="12">
        <f>+N115*F115</f>
        <v>0</v>
      </c>
      <c r="P115" s="12">
        <f>+O115*$P$7</f>
        <v>0</v>
      </c>
    </row>
    <row r="116" spans="1:16" ht="12.75">
      <c r="A116" s="81" t="s">
        <v>85</v>
      </c>
      <c r="B116" s="80" t="s">
        <v>89</v>
      </c>
      <c r="C116" s="81"/>
      <c r="D116" s="81"/>
      <c r="E116" s="83"/>
      <c r="F116" s="81"/>
      <c r="G116" s="83"/>
      <c r="H116" s="83"/>
      <c r="I116" s="83"/>
      <c r="J116" s="94"/>
      <c r="K116" s="81"/>
      <c r="L116" s="81"/>
      <c r="M116" s="8"/>
      <c r="N116" s="30"/>
      <c r="O116" s="12"/>
      <c r="P116" s="12"/>
    </row>
    <row r="117" spans="1:16" ht="12.75">
      <c r="A117" s="85" t="s">
        <v>86</v>
      </c>
      <c r="B117" s="81"/>
      <c r="C117" s="81"/>
      <c r="D117" s="81"/>
      <c r="E117" s="83"/>
      <c r="F117" s="81"/>
      <c r="G117" s="83"/>
      <c r="H117" s="83"/>
      <c r="I117" s="83"/>
      <c r="J117" s="81"/>
      <c r="K117" s="81"/>
      <c r="L117" s="81"/>
      <c r="M117" s="8"/>
      <c r="N117" s="30"/>
      <c r="O117" s="12"/>
      <c r="P117" s="12"/>
    </row>
    <row r="118" spans="1:16" ht="12.75">
      <c r="A118" s="8"/>
      <c r="B118" s="21"/>
      <c r="C118" s="8"/>
      <c r="D118" s="8"/>
      <c r="E118" s="13"/>
      <c r="F118" s="8"/>
      <c r="G118" s="7"/>
      <c r="H118" s="7"/>
      <c r="I118" s="7"/>
      <c r="J118" s="95"/>
      <c r="K118" s="95"/>
      <c r="M118" s="8"/>
      <c r="N118" s="9"/>
      <c r="O118" s="8"/>
      <c r="P118" s="8"/>
    </row>
    <row r="119" spans="1:16" ht="13.5" thickBot="1">
      <c r="A119" s="16"/>
      <c r="B119" s="16"/>
      <c r="C119" s="16"/>
      <c r="D119" s="16"/>
      <c r="E119" s="17"/>
      <c r="F119" s="16"/>
      <c r="G119" s="17"/>
      <c r="H119" s="17"/>
      <c r="I119" s="17"/>
      <c r="J119" s="16"/>
      <c r="K119" s="16"/>
      <c r="L119" s="16"/>
      <c r="M119" s="16"/>
      <c r="N119" s="72"/>
      <c r="O119" s="16"/>
      <c r="P119" s="16"/>
    </row>
    <row r="120" spans="1:16" ht="12.75">
      <c r="A120" s="8"/>
      <c r="B120" s="8"/>
      <c r="C120" s="8"/>
      <c r="D120" s="8"/>
      <c r="E120" s="7"/>
      <c r="F120" s="8"/>
      <c r="G120" s="7"/>
      <c r="H120" s="7"/>
      <c r="I120" s="7"/>
      <c r="J120" s="8"/>
      <c r="K120" s="8"/>
      <c r="M120" s="8"/>
      <c r="N120" s="9"/>
      <c r="O120" s="8"/>
      <c r="P120" s="8"/>
    </row>
    <row r="121" spans="1:16" ht="12.75">
      <c r="A121" s="8"/>
      <c r="B121" s="8"/>
      <c r="C121" s="8"/>
      <c r="D121" s="8"/>
      <c r="E121" s="7"/>
      <c r="F121" s="8"/>
      <c r="G121" s="7"/>
      <c r="H121" s="7"/>
      <c r="I121" s="7"/>
      <c r="J121" s="8"/>
      <c r="K121" s="8"/>
      <c r="M121" s="8"/>
      <c r="N121" s="9"/>
      <c r="O121" s="8"/>
      <c r="P121" s="8"/>
    </row>
    <row r="122" spans="1:16" ht="12.75">
      <c r="A122" s="8"/>
      <c r="B122" s="8"/>
      <c r="C122" s="8"/>
      <c r="D122" s="8"/>
      <c r="E122" s="7"/>
      <c r="F122" s="8"/>
      <c r="G122" s="7"/>
      <c r="H122" s="7"/>
      <c r="I122" s="7"/>
      <c r="J122" s="8"/>
      <c r="K122" s="8"/>
      <c r="M122" s="8"/>
      <c r="N122" s="9"/>
      <c r="O122" s="8"/>
      <c r="P122" s="8"/>
    </row>
    <row r="123" spans="1:16" ht="12.75">
      <c r="A123" s="8"/>
      <c r="B123" s="8"/>
      <c r="C123" s="8"/>
      <c r="D123" s="8"/>
      <c r="E123" s="7"/>
      <c r="F123" s="8"/>
      <c r="G123" s="7"/>
      <c r="H123" s="7"/>
      <c r="I123" s="7"/>
      <c r="J123" s="8"/>
      <c r="K123" s="8"/>
      <c r="M123" s="8"/>
      <c r="N123" s="9"/>
      <c r="O123" s="8"/>
      <c r="P123" s="8"/>
    </row>
    <row r="124" spans="1:16" ht="12.75">
      <c r="A124" s="26" t="s">
        <v>41</v>
      </c>
      <c r="B124" s="27"/>
      <c r="C124" s="27"/>
      <c r="D124" s="75"/>
      <c r="E124" s="76"/>
      <c r="F124" s="75"/>
      <c r="G124" s="76"/>
      <c r="H124" s="76"/>
      <c r="I124" s="76"/>
      <c r="J124" s="75"/>
      <c r="K124" s="75"/>
      <c r="L124" s="77">
        <f>+L115+1</f>
        <v>37</v>
      </c>
      <c r="M124" s="75"/>
      <c r="N124" s="78"/>
      <c r="O124" s="79">
        <f>SUM(O11:O119)</f>
        <v>0</v>
      </c>
      <c r="P124" s="74">
        <f>SUM(P11:P119)</f>
        <v>0</v>
      </c>
    </row>
  </sheetData>
  <sheetProtection/>
  <mergeCells count="13">
    <mergeCell ref="J107:K107"/>
    <mergeCell ref="J118:K118"/>
    <mergeCell ref="J92:K92"/>
    <mergeCell ref="A6:F6"/>
    <mergeCell ref="J9:K9"/>
    <mergeCell ref="J19:K19"/>
    <mergeCell ref="J31:K31"/>
    <mergeCell ref="J43:K43"/>
    <mergeCell ref="J87:K87"/>
    <mergeCell ref="B74:C74"/>
    <mergeCell ref="A1:P1"/>
    <mergeCell ref="A2:P2"/>
    <mergeCell ref="A3:P3"/>
  </mergeCells>
  <printOptions/>
  <pageMargins left="0.3937007874015748" right="0.3937007874015748" top="0.3937007874015748" bottom="0.3937007874015748" header="0.3937007874015748" footer="0.3937007874015748"/>
  <pageSetup fitToHeight="2" fitToWidth="1" horizontalDpi="300" verticalDpi="300" orientation="portrait" paperSize="9" scale="47" r:id="rId1"/>
  <headerFooter alignWithMargins="0">
    <oddFooter>&amp;R&amp;"-,Kurzíva"&amp;8&amp;P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Pokorný</dc:creator>
  <cp:keywords/>
  <dc:description/>
  <cp:lastModifiedBy>Roman Pokorný</cp:lastModifiedBy>
  <cp:lastPrinted>2013-05-07T06:01:49Z</cp:lastPrinted>
  <dcterms:created xsi:type="dcterms:W3CDTF">2010-04-18T20:14:48Z</dcterms:created>
  <dcterms:modified xsi:type="dcterms:W3CDTF">2013-05-16T04:27:17Z</dcterms:modified>
  <cp:category/>
  <cp:version/>
  <cp:contentType/>
  <cp:contentStatus/>
</cp:coreProperties>
</file>